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مشترک رشد سامان\افشای پرتفو\1405\"/>
    </mc:Choice>
  </mc:AlternateContent>
  <xr:revisionPtr revIDLastSave="0" documentId="13_ncr:1_{21369D54-634A-4938-A6FF-8573B962B03C}" xr6:coauthVersionLast="47" xr6:coauthVersionMax="47" xr10:uidLastSave="{00000000-0000-0000-0000-000000000000}"/>
  <bookViews>
    <workbookView xWindow="-120" yWindow="-120" windowWidth="29040" windowHeight="15840" tabRatio="1000" activeTab="9" xr2:uid="{00000000-000D-0000-FFFF-FFFF00000000}"/>
  </bookViews>
  <sheets>
    <sheet name="سهام" sheetId="2" r:id="rId1"/>
    <sheet name="اوراق مشتقه" sheetId="3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1">'اوراق مشتقه'!$A$1:$AX$20</definedName>
    <definedName name="_xlnm.Print_Area" localSheetId="3">درآمد!$A$1:$K$11</definedName>
    <definedName name="_xlnm.Print_Area" localSheetId="5">'درآمد سپرده بانکی'!$A$1:$F$9</definedName>
    <definedName name="_xlnm.Print_Area" localSheetId="4">'درآمد سرمایه گذاری در سهام'!$A$1:$X$61</definedName>
    <definedName name="_xlnm.Print_Area" localSheetId="7">'درآمد سود سهام'!$A$1:$T$41</definedName>
    <definedName name="_xlnm.Print_Area" localSheetId="10">'درآمد ناشی از تغییر قیمت اوراق'!$A$1:$Q$46</definedName>
    <definedName name="_xlnm.Print_Area" localSheetId="9">'درآمد ناشی از فروش'!$A$1:$Q$41</definedName>
    <definedName name="_xlnm.Print_Area" localSheetId="6">'سایر درآمدها'!$A$1:$G$10</definedName>
    <definedName name="_xlnm.Print_Area" localSheetId="2">سپرده!$A$1:$M$10</definedName>
    <definedName name="_xlnm.Print_Area" localSheetId="8">'سود سپرده بانکی'!$A$1:$N$10</definedName>
    <definedName name="_xlnm.Print_Area" localSheetId="0">سهام!$A$1:$AC$47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1" i="15" l="1"/>
  <c r="U11" i="9" l="1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9" i="9"/>
  <c r="U10" i="9"/>
  <c r="S61" i="9"/>
  <c r="P61" i="9"/>
  <c r="F61" i="9"/>
  <c r="H6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 s="1"/>
  <c r="F8" i="8" s="1"/>
  <c r="J9" i="9"/>
  <c r="J10" i="9"/>
  <c r="J11" i="9"/>
  <c r="J8" i="9"/>
  <c r="J9" i="8"/>
  <c r="J10" i="8"/>
  <c r="F10" i="8"/>
  <c r="F9" i="8"/>
  <c r="I41" i="19"/>
  <c r="G41" i="19"/>
  <c r="E41" i="19"/>
  <c r="I9" i="19"/>
  <c r="I10" i="19"/>
  <c r="I11" i="19"/>
  <c r="I12" i="19"/>
  <c r="I13" i="19"/>
  <c r="I14" i="19"/>
  <c r="I8" i="19"/>
  <c r="R47" i="2"/>
  <c r="J8" i="8" l="1"/>
  <c r="J11" i="8" s="1"/>
  <c r="F11" i="8"/>
  <c r="G46" i="21"/>
  <c r="I46" i="21"/>
  <c r="E46" i="21"/>
  <c r="Q46" i="21"/>
  <c r="O46" i="21"/>
  <c r="M46" i="21"/>
  <c r="M10" i="18"/>
  <c r="K10" i="18"/>
  <c r="I10" i="18"/>
  <c r="E10" i="18"/>
  <c r="G10" i="18"/>
  <c r="C10" i="18"/>
  <c r="O13" i="15"/>
  <c r="O41" i="15" s="1"/>
  <c r="S13" i="15"/>
  <c r="F9" i="13"/>
  <c r="D9" i="13"/>
  <c r="L10" i="7"/>
  <c r="L9" i="7"/>
  <c r="L8" i="7"/>
  <c r="J10" i="7"/>
  <c r="H10" i="7"/>
  <c r="F10" i="7"/>
  <c r="D10" i="7"/>
  <c r="AB47" i="2"/>
  <c r="J47" i="2"/>
  <c r="H47" i="2"/>
  <c r="X47" i="2"/>
  <c r="Z47" i="2"/>
  <c r="H10" i="8" l="1"/>
  <c r="H9" i="8"/>
  <c r="H8" i="8"/>
  <c r="L61" i="9" l="1"/>
  <c r="H11" i="8"/>
  <c r="N61" i="9" l="1"/>
  <c r="U8" i="9"/>
  <c r="U61" i="9" s="1"/>
  <c r="W61" i="9" l="1"/>
</calcChain>
</file>

<file path=xl/sharedStrings.xml><?xml version="1.0" encoding="utf-8"?>
<sst xmlns="http://schemas.openxmlformats.org/spreadsheetml/2006/main" count="443" uniqueCount="161">
  <si>
    <t>صندوق سرمایه‌گذاری مشترک رشد سامان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</si>
  <si>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</si>
  <si>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</si>
  <si>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</si>
  <si>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</si>
  <si>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</si>
  <si>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</si>
  <si>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</si>
  <si>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</si>
  <si>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</si>
  <si>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</si>
  <si>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</si>
  <si>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</si>
  <si>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</si>
  <si>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</si>
  <si>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</si>
  <si>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</si>
  <si>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</si>
  <si>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</si>
  <si>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</si>
  <si>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بانک‌اقتصادنوین‌</t>
  </si>
  <si>
    <t>پالایش نفت اصفهان</t>
  </si>
  <si>
    <t>پالایش نفت بندرعباس</t>
  </si>
  <si>
    <t>پتروشیمی پردیس</t>
  </si>
  <si>
    <t>پتروشیمی نوری</t>
  </si>
  <si>
    <t>پست بانک ایران</t>
  </si>
  <si>
    <t>تایدواترخاورمیانه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</si>
  <si>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</si>
  <si>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</si>
  <si>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</si>
  <si>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</si>
  <si>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</si>
  <si>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</si>
  <si>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 گذاری تامین اجتماعی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</si>
  <si>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</si>
  <si>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</si>
  <si>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</si>
  <si>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</si>
  <si>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</si>
  <si>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</si>
  <si>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</si>
  <si>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</si>
  <si>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</si>
  <si>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</si>
  <si>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مجتمع پترو صنعت گامرون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</si>
  <si>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</si>
  <si>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</si>
  <si>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</si>
  <si>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</si>
  <si>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</si>
  <si>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</si>
  <si>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</si>
  <si>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کولان سل</t>
  </si>
  <si>
    <t>صنایع دامپروری و لبنی رضوی</t>
  </si>
  <si>
    <t>غلتک سازان سپاهان</t>
  </si>
  <si>
    <t>تولید انرژی برق شمس پاسارگاد</t>
  </si>
  <si>
    <t>صنعتی معدنی سیمان تجارت مهریز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</si>
  <si>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</si>
  <si>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</si>
  <si>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</si>
  <si>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</si>
  <si>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</si>
  <si>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</si>
  <si>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</si>
  <si>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اختیارف.ت.شگامرن-27574-050906</t>
  </si>
  <si>
    <t>1405/09/06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</si>
  <si>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</si>
  <si>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</si>
  <si>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</si>
  <si>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</si>
  <si>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</si>
  <si>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</si>
  <si>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</si>
  <si>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</si>
  <si>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</si>
  <si>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</si>
  <si>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</si>
  <si>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</si>
  <si>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</si>
  <si>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</si>
  <si>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</si>
  <si>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</si>
  <si>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</si>
  <si>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</si>
  <si>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</si>
  <si>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</si>
  <si>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</si>
  <si>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</si>
  <si>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</si>
  <si>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</si>
  <si>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</si>
  <si>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</si>
  <si>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</si>
  <si>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</si>
  <si>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</si>
  <si>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</si>
  <si>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</si>
  <si>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</si>
  <si>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</si>
  <si>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کشت وصنعت و دامپروری پگاه فارس</t>
  </si>
  <si>
    <t>سرمایه‌گذاری‌ سپه‌</t>
  </si>
  <si>
    <t>ح . سنگ آهن گهرزمین</t>
  </si>
  <si>
    <t>ح . کاشی‌ الوند</t>
  </si>
  <si>
    <t>کارخانجات تولیدی نیروترانسفو</t>
  </si>
  <si>
    <t>شیشه‌ همدان‌</t>
  </si>
  <si>
    <t>نیان باتری خاوران</t>
  </si>
  <si>
    <t>سرمایه گذاری صدرتامین</t>
  </si>
  <si>
    <t>کیمیا کالای رازی</t>
  </si>
  <si>
    <t>کربن‌ ایران‌</t>
  </si>
  <si>
    <t>تولیدات پتروشیمی قائد بصیر</t>
  </si>
  <si>
    <t>مدیریت نیروگاهی ایرانیان مپنا</t>
  </si>
  <si>
    <t>سرمایه گذاری گروه توسعه ملی</t>
  </si>
  <si>
    <t>ح . سرمایه‌گذاری‌ سپه‌</t>
  </si>
  <si>
    <t>مجتمع کاشی و سنگ پرسپولیس یزد</t>
  </si>
  <si>
    <t>-4-2</t>
  </si>
  <si>
    <t>درآمد حاصل از سرمایه­گذاری در سپرده بانکی و گواهی سپرده</t>
  </si>
  <si>
    <t>نام سپرده بانکی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</si>
  <si>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</si>
  <si>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</si>
  <si>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</si>
  <si>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</si>
  <si>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</si>
  <si>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</si>
  <si>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</si>
  <si>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</si>
  <si>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</si>
  <si>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</si>
  <si>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</si>
  <si>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1404/12/03</t>
  </si>
  <si>
    <t>1405/04/30</t>
  </si>
  <si>
    <t>1404/12/10</t>
  </si>
  <si>
    <t>1405/04/31</t>
  </si>
  <si>
    <t>1405/04/07</t>
  </si>
  <si>
    <t>1405/03/20</t>
  </si>
  <si>
    <t>1404/11/21</t>
  </si>
  <si>
    <t>1404/08/24</t>
  </si>
  <si>
    <t>1405/05/11</t>
  </si>
  <si>
    <t>1405/03/19</t>
  </si>
  <si>
    <t>1405/02/30</t>
  </si>
  <si>
    <t>1405/03/24</t>
  </si>
  <si>
    <t>1405/05/18</t>
  </si>
  <si>
    <t>1404/09/22</t>
  </si>
  <si>
    <t>1405/03/03</t>
  </si>
  <si>
    <t>1405/05/25</t>
  </si>
  <si>
    <t>1405/02/14</t>
  </si>
  <si>
    <t>1405/04/24</t>
  </si>
  <si>
    <t>1405/04/21</t>
  </si>
  <si>
    <t>1405/01/30</t>
  </si>
  <si>
    <t>1405/04/10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</si>
  <si>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</si>
  <si>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</si>
  <si>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</si>
  <si>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</si>
  <si>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</si>
  <si>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</si>
  <si>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</si>
  <si>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</si>
  <si>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</si>
  <si>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سپرده کوتاه مدت بانک سامان </t>
  </si>
  <si>
    <t xml:space="preserve">سپرده کوتاه مدت بانک تجارت </t>
  </si>
  <si>
    <t xml:space="preserve">سپرده کوتاه مدت بانک تجارت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</si>
</sst>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0" fillId="0" borderId="0" xfId="0" applyNumberFormat="1" applyAlignment="1">
      <alignment horizontal="left"/>
    </xf>
    <xf numFmtId="4" fontId="4" fillId="0" borderId="0" xfId="0" applyNumberFormat="1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2"/>
  <sheetViews>
    <sheetView rightToLeft="1" view="pageBreakPreview" topLeftCell="C10" zoomScaleNormal="100" zoomScaleSheetLayoutView="100" workbookViewId="0">
      <selection activeCell="AD9" sqref="AD9:AD46"/>
    </sheetView>
  </sheetViews>
  <sheetFormatPr defaultRowHeight="12.75" x14ac:dyDescent="0.2"/>
  <cols>
    <col min="1" max="1" width="3.85546875" bestFit="1" customWidth="1"/>
    <col min="2" max="2" width="2.5703125" customWidth="1"/>
    <col min="3" max="3" width="23.42578125" customWidth="1"/>
    <col min="4" max="5" width="1.28515625" customWidth="1"/>
    <col min="6" max="6" width="11.5703125" bestFit="1" customWidth="1"/>
    <col min="7" max="7" width="1.28515625" customWidth="1"/>
    <col min="8" max="8" width="18.42578125" bestFit="1" customWidth="1"/>
    <col min="9" max="9" width="1.28515625" customWidth="1"/>
    <col min="10" max="10" width="18.5703125" bestFit="1" customWidth="1"/>
    <col min="11" max="11" width="1.28515625" customWidth="1"/>
    <col min="12" max="12" width="11.42578125" bestFit="1" customWidth="1"/>
    <col min="13" max="13" width="1.28515625" customWidth="1"/>
    <col min="14" max="14" width="16.5703125" bestFit="1" customWidth="1"/>
    <col min="15" max="15" width="1.28515625" customWidth="1"/>
    <col min="16" max="16" width="11.28515625" bestFit="1" customWidth="1"/>
    <col min="17" max="17" width="1.28515625" customWidth="1"/>
    <col min="18" max="18" width="16.5703125" bestFit="1" customWidth="1"/>
    <col min="19" max="19" width="1.28515625" customWidth="1"/>
    <col min="20" max="20" width="12.7109375" bestFit="1" customWidth="1"/>
    <col min="21" max="21" width="1.28515625" customWidth="1"/>
    <col min="22" max="22" width="16.42578125" bestFit="1" customWidth="1"/>
    <col min="23" max="23" width="1.28515625" customWidth="1"/>
    <col min="24" max="24" width="18.85546875" bestFit="1" customWidth="1"/>
    <col min="25" max="25" width="1.28515625" customWidth="1"/>
    <col min="26" max="26" width="18.5703125" bestFit="1" customWidth="1"/>
    <col min="27" max="27" width="1.28515625" customWidth="1"/>
    <col min="28" max="28" width="19.140625" bestFit="1" customWidth="1"/>
    <col min="29" max="29" width="0.28515625" customWidth="1"/>
    <col min="30" max="30" width="16.42578125" bestFit="1" customWidth="1"/>
  </cols>
  <sheetData>
    <row r="1" spans="1:30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30" ht="25.5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30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30" ht="24" x14ac:dyDescent="0.2">
      <c r="A4" s="1" t="s">
        <v>3</v>
      </c>
      <c r="B4" s="36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30" ht="24" x14ac:dyDescent="0.2">
      <c r="A5" s="36" t="s">
        <v>5</v>
      </c>
      <c r="B5" s="36"/>
      <c r="C5" s="36" t="s">
        <v>6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D5" s="22">
        <v>7584001794036</v>
      </c>
    </row>
    <row r="6" spans="1:30" ht="2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30" ht="21" x14ac:dyDescent="0.2">
      <c r="F7" s="3"/>
      <c r="G7" s="3"/>
      <c r="H7" s="3"/>
      <c r="I7" s="3"/>
      <c r="J7" s="3"/>
      <c r="L7" s="34" t="s">
        <v>10</v>
      </c>
      <c r="M7" s="34"/>
      <c r="N7" s="34"/>
      <c r="O7" s="3"/>
      <c r="P7" s="34" t="s">
        <v>11</v>
      </c>
      <c r="Q7" s="34"/>
      <c r="R7" s="34"/>
      <c r="T7" s="3"/>
      <c r="U7" s="3"/>
      <c r="V7" s="3"/>
      <c r="W7" s="3"/>
      <c r="X7" s="3"/>
      <c r="Y7" s="3"/>
      <c r="Z7" s="3"/>
      <c r="AA7" s="3"/>
      <c r="AB7" s="3"/>
    </row>
    <row r="8" spans="1:30" ht="21" x14ac:dyDescent="0.2">
      <c r="A8" s="31" t="s">
        <v>12</v>
      </c>
      <c r="B8" s="31"/>
      <c r="C8" s="31"/>
      <c r="E8" s="31" t="s">
        <v>13</v>
      </c>
      <c r="F8" s="3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  <c r="AD8" s="22"/>
    </row>
    <row r="9" spans="1:30" ht="18.75" x14ac:dyDescent="0.2">
      <c r="A9" s="32" t="s">
        <v>19</v>
      </c>
      <c r="B9" s="32"/>
      <c r="C9" s="32"/>
      <c r="E9" s="33">
        <v>10666000</v>
      </c>
      <c r="F9" s="33"/>
      <c r="H9" s="6">
        <v>37215819143</v>
      </c>
      <c r="J9" s="6">
        <v>44133411089.400002</v>
      </c>
      <c r="L9" s="6">
        <v>0</v>
      </c>
      <c r="N9" s="6">
        <v>0</v>
      </c>
      <c r="P9" s="6">
        <v>0</v>
      </c>
      <c r="R9" s="6">
        <v>0</v>
      </c>
      <c r="T9" s="6">
        <v>10666000</v>
      </c>
      <c r="V9" s="6">
        <v>4700</v>
      </c>
      <c r="X9" s="6">
        <v>37215819143</v>
      </c>
      <c r="Z9" s="6">
        <v>49742693554</v>
      </c>
      <c r="AB9" s="7">
        <v>0.65588979149658511</v>
      </c>
      <c r="AD9" s="22"/>
    </row>
    <row r="10" spans="1:30" ht="18.75" x14ac:dyDescent="0.2">
      <c r="A10" s="27" t="s">
        <v>20</v>
      </c>
      <c r="B10" s="27"/>
      <c r="C10" s="27"/>
      <c r="E10" s="28">
        <v>77922000</v>
      </c>
      <c r="F10" s="28"/>
      <c r="H10" s="9">
        <v>238075972106</v>
      </c>
      <c r="J10" s="9">
        <v>262886853996</v>
      </c>
      <c r="L10" s="9">
        <v>0</v>
      </c>
      <c r="N10" s="9">
        <v>0</v>
      </c>
      <c r="P10" s="9">
        <v>0</v>
      </c>
      <c r="R10" s="9">
        <v>0</v>
      </c>
      <c r="T10" s="9">
        <v>77922000</v>
      </c>
      <c r="V10" s="9">
        <v>3690</v>
      </c>
      <c r="X10" s="9">
        <v>238075972106</v>
      </c>
      <c r="Z10" s="9">
        <v>285309556248.59998</v>
      </c>
      <c r="AB10" s="10">
        <v>3.7619922040757583</v>
      </c>
      <c r="AD10" s="22"/>
    </row>
    <row r="11" spans="1:30" ht="18.75" x14ac:dyDescent="0.2">
      <c r="A11" s="27" t="s">
        <v>21</v>
      </c>
      <c r="B11" s="27"/>
      <c r="C11" s="27"/>
      <c r="E11" s="28">
        <v>46588350</v>
      </c>
      <c r="F11" s="28"/>
      <c r="H11" s="9">
        <v>141358031562</v>
      </c>
      <c r="J11" s="9">
        <v>530699989185.65997</v>
      </c>
      <c r="L11" s="9">
        <v>0</v>
      </c>
      <c r="N11" s="9">
        <v>0</v>
      </c>
      <c r="P11" s="9">
        <v>0</v>
      </c>
      <c r="R11" s="9">
        <v>0</v>
      </c>
      <c r="T11" s="9">
        <v>46588350</v>
      </c>
      <c r="V11" s="9">
        <v>12400</v>
      </c>
      <c r="X11" s="9">
        <v>141358031562</v>
      </c>
      <c r="Z11" s="9">
        <v>573229953475.80005</v>
      </c>
      <c r="AB11" s="10">
        <v>7.5584100458228223</v>
      </c>
      <c r="AD11" s="22"/>
    </row>
    <row r="12" spans="1:30" ht="18.75" x14ac:dyDescent="0.2">
      <c r="A12" s="27" t="s">
        <v>22</v>
      </c>
      <c r="B12" s="27"/>
      <c r="C12" s="27"/>
      <c r="E12" s="28">
        <v>29527778</v>
      </c>
      <c r="F12" s="28"/>
      <c r="H12" s="9">
        <v>102081871884</v>
      </c>
      <c r="J12" s="9">
        <v>356868254402.41101</v>
      </c>
      <c r="L12" s="9">
        <v>0</v>
      </c>
      <c r="N12" s="9">
        <v>0</v>
      </c>
      <c r="P12" s="9">
        <v>0</v>
      </c>
      <c r="R12" s="9">
        <v>0</v>
      </c>
      <c r="T12" s="9">
        <v>29527778</v>
      </c>
      <c r="V12" s="9">
        <v>14720</v>
      </c>
      <c r="X12" s="9">
        <v>102081871884</v>
      </c>
      <c r="Z12" s="9">
        <v>431289056223.60303</v>
      </c>
      <c r="AB12" s="10">
        <v>5.686826927741043</v>
      </c>
      <c r="AD12" s="22"/>
    </row>
    <row r="13" spans="1:30" ht="18.75" x14ac:dyDescent="0.2">
      <c r="A13" s="27" t="s">
        <v>23</v>
      </c>
      <c r="B13" s="27"/>
      <c r="C13" s="27"/>
      <c r="E13" s="28">
        <v>24906757</v>
      </c>
      <c r="F13" s="28"/>
      <c r="H13" s="9">
        <v>108990971637</v>
      </c>
      <c r="J13" s="9">
        <v>261723672067.25</v>
      </c>
      <c r="L13" s="9">
        <v>0</v>
      </c>
      <c r="N13" s="9">
        <v>0</v>
      </c>
      <c r="P13" s="9">
        <v>0</v>
      </c>
      <c r="R13" s="9">
        <v>0</v>
      </c>
      <c r="T13" s="9">
        <v>24906757</v>
      </c>
      <c r="V13" s="9">
        <v>13460</v>
      </c>
      <c r="X13" s="9">
        <v>108990971637</v>
      </c>
      <c r="Z13" s="9">
        <v>332653505762.52899</v>
      </c>
      <c r="AB13" s="10">
        <v>4.3862529940871733</v>
      </c>
      <c r="AD13" s="22"/>
    </row>
    <row r="14" spans="1:30" ht="18.75" x14ac:dyDescent="0.2">
      <c r="A14" s="27" t="s">
        <v>24</v>
      </c>
      <c r="B14" s="27"/>
      <c r="C14" s="27"/>
      <c r="E14" s="28">
        <v>5409032</v>
      </c>
      <c r="F14" s="28"/>
      <c r="H14" s="9">
        <v>129286228612</v>
      </c>
      <c r="J14" s="9">
        <v>184417685475.51001</v>
      </c>
      <c r="L14" s="9">
        <v>0</v>
      </c>
      <c r="N14" s="9">
        <v>0</v>
      </c>
      <c r="P14" s="9">
        <v>0</v>
      </c>
      <c r="R14" s="9">
        <v>0</v>
      </c>
      <c r="T14" s="9">
        <v>5409032</v>
      </c>
      <c r="V14" s="9">
        <v>51290</v>
      </c>
      <c r="X14" s="9">
        <v>129286228612</v>
      </c>
      <c r="Z14" s="9">
        <v>275284723167.60602</v>
      </c>
      <c r="AB14" s="10">
        <v>3.6298082548462443</v>
      </c>
      <c r="AD14" s="22"/>
    </row>
    <row r="15" spans="1:30" ht="18.75" x14ac:dyDescent="0.2">
      <c r="A15" s="27" t="s">
        <v>25</v>
      </c>
      <c r="B15" s="27"/>
      <c r="C15" s="27"/>
      <c r="E15" s="28">
        <v>40392392</v>
      </c>
      <c r="F15" s="28"/>
      <c r="H15" s="9">
        <v>151352287226</v>
      </c>
      <c r="J15" s="9">
        <v>391583151572.13702</v>
      </c>
      <c r="L15" s="9">
        <v>0</v>
      </c>
      <c r="N15" s="9">
        <v>0</v>
      </c>
      <c r="P15" s="9">
        <v>0</v>
      </c>
      <c r="R15" s="9">
        <v>0</v>
      </c>
      <c r="T15" s="9">
        <v>40392392</v>
      </c>
      <c r="V15" s="9">
        <v>9870</v>
      </c>
      <c r="X15" s="9">
        <v>151352287226</v>
      </c>
      <c r="Z15" s="9">
        <v>395591167453.12097</v>
      </c>
      <c r="AB15" s="10">
        <v>5.2161270289283257</v>
      </c>
      <c r="AD15" s="22"/>
    </row>
    <row r="16" spans="1:30" ht="18.75" x14ac:dyDescent="0.2">
      <c r="A16" s="27" t="s">
        <v>26</v>
      </c>
      <c r="B16" s="27"/>
      <c r="C16" s="27"/>
      <c r="E16" s="28">
        <v>9014740</v>
      </c>
      <c r="F16" s="28"/>
      <c r="H16" s="9">
        <v>38760578180</v>
      </c>
      <c r="J16" s="9">
        <v>66372315963.716003</v>
      </c>
      <c r="L16" s="9">
        <v>0</v>
      </c>
      <c r="N16" s="9">
        <v>0</v>
      </c>
      <c r="P16" s="9">
        <v>0</v>
      </c>
      <c r="R16" s="9">
        <v>0</v>
      </c>
      <c r="T16" s="9">
        <v>9014740</v>
      </c>
      <c r="V16" s="9">
        <v>8360</v>
      </c>
      <c r="X16" s="9">
        <v>38760578180</v>
      </c>
      <c r="Z16" s="9">
        <v>74780668659.927994</v>
      </c>
      <c r="AB16" s="10">
        <v>0.98603179021839005</v>
      </c>
      <c r="AD16" s="22"/>
    </row>
    <row r="17" spans="1:30" ht="18.75" x14ac:dyDescent="0.2">
      <c r="A17" s="27" t="s">
        <v>27</v>
      </c>
      <c r="B17" s="27"/>
      <c r="C17" s="27"/>
      <c r="E17" s="28">
        <v>4867386</v>
      </c>
      <c r="F17" s="28"/>
      <c r="H17" s="9">
        <v>91528016226</v>
      </c>
      <c r="J17" s="9">
        <v>132866728032.112</v>
      </c>
      <c r="L17" s="9">
        <v>0</v>
      </c>
      <c r="N17" s="9">
        <v>0</v>
      </c>
      <c r="P17" s="9">
        <v>0</v>
      </c>
      <c r="R17" s="9">
        <v>0</v>
      </c>
      <c r="T17" s="9">
        <v>4867386</v>
      </c>
      <c r="V17" s="9">
        <v>25220</v>
      </c>
      <c r="X17" s="9">
        <v>91528016226</v>
      </c>
      <c r="Z17" s="9">
        <v>121806575098.868</v>
      </c>
      <c r="AB17" s="10">
        <v>1.6060989752752397</v>
      </c>
      <c r="AD17" s="22"/>
    </row>
    <row r="18" spans="1:30" ht="18.75" x14ac:dyDescent="0.2">
      <c r="A18" s="27" t="s">
        <v>28</v>
      </c>
      <c r="B18" s="27"/>
      <c r="C18" s="27"/>
      <c r="E18" s="28">
        <v>17231359</v>
      </c>
      <c r="F18" s="28"/>
      <c r="H18" s="9">
        <v>95210492929</v>
      </c>
      <c r="J18" s="9">
        <v>292891490991.151</v>
      </c>
      <c r="L18" s="9">
        <v>0</v>
      </c>
      <c r="N18" s="9">
        <v>0</v>
      </c>
      <c r="P18" s="9">
        <v>-2050000</v>
      </c>
      <c r="R18" s="9">
        <v>35048464974</v>
      </c>
      <c r="T18" s="9">
        <v>15181359</v>
      </c>
      <c r="V18" s="9">
        <v>17230</v>
      </c>
      <c r="X18" s="9">
        <v>83883382255</v>
      </c>
      <c r="Z18" s="9">
        <v>259552842245.64401</v>
      </c>
      <c r="AB18" s="10">
        <v>3.4223731651771803</v>
      </c>
      <c r="AD18" s="22"/>
    </row>
    <row r="19" spans="1:30" ht="18.75" x14ac:dyDescent="0.2">
      <c r="A19" s="27" t="s">
        <v>29</v>
      </c>
      <c r="B19" s="27"/>
      <c r="C19" s="27"/>
      <c r="E19" s="28">
        <v>7117043</v>
      </c>
      <c r="F19" s="28"/>
      <c r="H19" s="9">
        <v>79067140454</v>
      </c>
      <c r="J19" s="9">
        <v>102752511148.22501</v>
      </c>
      <c r="L19" s="9">
        <v>0</v>
      </c>
      <c r="N19" s="9">
        <v>0</v>
      </c>
      <c r="P19" s="9">
        <v>0</v>
      </c>
      <c r="R19" s="9">
        <v>0</v>
      </c>
      <c r="T19" s="9">
        <v>7117043</v>
      </c>
      <c r="V19" s="9">
        <v>18470</v>
      </c>
      <c r="X19" s="9">
        <v>79067140454</v>
      </c>
      <c r="Z19" s="9">
        <v>130435661918.05701</v>
      </c>
      <c r="AB19" s="10">
        <v>1.7198791015665449</v>
      </c>
      <c r="AD19" s="22"/>
    </row>
    <row r="20" spans="1:30" ht="18.75" x14ac:dyDescent="0.2">
      <c r="A20" s="27" t="s">
        <v>30</v>
      </c>
      <c r="B20" s="27"/>
      <c r="C20" s="27"/>
      <c r="E20" s="28">
        <v>585000</v>
      </c>
      <c r="F20" s="28"/>
      <c r="H20" s="9">
        <v>4475351625</v>
      </c>
      <c r="J20" s="9">
        <v>4050575135.0999999</v>
      </c>
      <c r="L20" s="9">
        <v>0</v>
      </c>
      <c r="N20" s="9">
        <v>0</v>
      </c>
      <c r="P20" s="9">
        <v>0</v>
      </c>
      <c r="R20" s="9">
        <v>0</v>
      </c>
      <c r="T20" s="9">
        <v>585000</v>
      </c>
      <c r="V20" s="9">
        <v>6978</v>
      </c>
      <c r="X20" s="9">
        <v>4475351625</v>
      </c>
      <c r="Z20" s="9">
        <v>4050575135.0999999</v>
      </c>
      <c r="AB20" s="10">
        <v>5.3409469632316547E-2</v>
      </c>
      <c r="AD20" s="22"/>
    </row>
    <row r="21" spans="1:30" ht="18.75" x14ac:dyDescent="0.2">
      <c r="A21" s="27" t="s">
        <v>31</v>
      </c>
      <c r="B21" s="27"/>
      <c r="C21" s="27"/>
      <c r="E21" s="28">
        <v>435000</v>
      </c>
      <c r="F21" s="28"/>
      <c r="H21" s="9">
        <v>7458167394</v>
      </c>
      <c r="J21" s="9">
        <v>11373646807.5</v>
      </c>
      <c r="L21" s="9">
        <v>1015000</v>
      </c>
      <c r="N21" s="9">
        <v>0</v>
      </c>
      <c r="P21" s="9">
        <v>-1</v>
      </c>
      <c r="R21" s="9">
        <v>1</v>
      </c>
      <c r="T21" s="9">
        <v>1449999</v>
      </c>
      <c r="V21" s="9">
        <v>9630</v>
      </c>
      <c r="X21" s="9">
        <v>7458162250</v>
      </c>
      <c r="Z21" s="9">
        <v>13855552589.439899</v>
      </c>
      <c r="AB21" s="10">
        <v>0.18269447932272112</v>
      </c>
      <c r="AD21" s="22"/>
    </row>
    <row r="22" spans="1:30" ht="18.75" x14ac:dyDescent="0.2">
      <c r="A22" s="27" t="s">
        <v>32</v>
      </c>
      <c r="B22" s="27"/>
      <c r="C22" s="27"/>
      <c r="E22" s="28">
        <v>12600000</v>
      </c>
      <c r="F22" s="28"/>
      <c r="H22" s="9">
        <v>94703621207</v>
      </c>
      <c r="J22" s="9">
        <v>138903908220</v>
      </c>
      <c r="L22" s="9">
        <v>0</v>
      </c>
      <c r="N22" s="9">
        <v>0</v>
      </c>
      <c r="P22" s="9">
        <v>0</v>
      </c>
      <c r="R22" s="9">
        <v>0</v>
      </c>
      <c r="T22" s="9">
        <v>12600000</v>
      </c>
      <c r="V22" s="9">
        <v>10770</v>
      </c>
      <c r="X22" s="9">
        <v>94703621207</v>
      </c>
      <c r="Z22" s="9">
        <v>134653023540</v>
      </c>
      <c r="AB22" s="10">
        <v>1.7754877595874266</v>
      </c>
      <c r="AD22" s="22"/>
    </row>
    <row r="23" spans="1:30" ht="18.75" x14ac:dyDescent="0.2">
      <c r="A23" s="27" t="s">
        <v>33</v>
      </c>
      <c r="B23" s="27"/>
      <c r="C23" s="27"/>
      <c r="E23" s="28">
        <v>27526704</v>
      </c>
      <c r="F23" s="28"/>
      <c r="H23" s="9">
        <v>72382234743</v>
      </c>
      <c r="J23" s="9">
        <v>79592770392.525101</v>
      </c>
      <c r="L23" s="9">
        <v>0</v>
      </c>
      <c r="N23" s="9">
        <v>0</v>
      </c>
      <c r="P23" s="9">
        <v>0</v>
      </c>
      <c r="R23" s="9">
        <v>0</v>
      </c>
      <c r="T23" s="9">
        <v>27526704</v>
      </c>
      <c r="V23" s="9">
        <v>3540</v>
      </c>
      <c r="X23" s="9">
        <v>72382234743</v>
      </c>
      <c r="Z23" s="9">
        <v>96691285926.403198</v>
      </c>
      <c r="AB23" s="10">
        <v>1.2749375402632483</v>
      </c>
      <c r="AD23" s="22"/>
    </row>
    <row r="24" spans="1:30" ht="18.75" x14ac:dyDescent="0.2">
      <c r="A24" s="27" t="s">
        <v>34</v>
      </c>
      <c r="B24" s="27"/>
      <c r="C24" s="27"/>
      <c r="E24" s="28">
        <v>9639381</v>
      </c>
      <c r="F24" s="28"/>
      <c r="H24" s="9">
        <v>169555169557</v>
      </c>
      <c r="J24" s="9">
        <v>174558851673.87799</v>
      </c>
      <c r="L24" s="9">
        <v>0</v>
      </c>
      <c r="N24" s="9">
        <v>0</v>
      </c>
      <c r="P24" s="9">
        <v>0</v>
      </c>
      <c r="R24" s="9">
        <v>0</v>
      </c>
      <c r="T24" s="9">
        <v>9639381</v>
      </c>
      <c r="V24" s="9">
        <v>23400</v>
      </c>
      <c r="X24" s="9">
        <v>169555169557</v>
      </c>
      <c r="Z24" s="9">
        <v>223817924885.95801</v>
      </c>
      <c r="AB24" s="10">
        <v>2.9511850203142975</v>
      </c>
      <c r="AD24" s="22"/>
    </row>
    <row r="25" spans="1:30" ht="18.75" x14ac:dyDescent="0.2">
      <c r="A25" s="27" t="s">
        <v>35</v>
      </c>
      <c r="B25" s="27"/>
      <c r="C25" s="27"/>
      <c r="E25" s="28">
        <v>10530883</v>
      </c>
      <c r="F25" s="28"/>
      <c r="H25" s="9">
        <v>128392015601</v>
      </c>
      <c r="J25" s="9">
        <v>201152476032.392</v>
      </c>
      <c r="L25" s="9">
        <v>0</v>
      </c>
      <c r="N25" s="9">
        <v>0</v>
      </c>
      <c r="P25" s="9">
        <v>0</v>
      </c>
      <c r="R25" s="9">
        <v>0</v>
      </c>
      <c r="T25" s="9">
        <v>10530883</v>
      </c>
      <c r="V25" s="9">
        <v>20490</v>
      </c>
      <c r="X25" s="9">
        <v>128392015601</v>
      </c>
      <c r="Z25" s="9">
        <v>214109830332.66101</v>
      </c>
      <c r="AB25" s="10">
        <v>2.8231774747341873</v>
      </c>
      <c r="AD25" s="22"/>
    </row>
    <row r="26" spans="1:30" ht="18.75" x14ac:dyDescent="0.2">
      <c r="A26" s="27" t="s">
        <v>36</v>
      </c>
      <c r="B26" s="27"/>
      <c r="C26" s="27"/>
      <c r="E26" s="28">
        <v>20251348</v>
      </c>
      <c r="F26" s="28"/>
      <c r="H26" s="9">
        <v>124655455103</v>
      </c>
      <c r="J26" s="9">
        <v>135639934289.73</v>
      </c>
      <c r="L26" s="9">
        <v>0</v>
      </c>
      <c r="N26" s="9">
        <v>0</v>
      </c>
      <c r="P26" s="9">
        <v>0</v>
      </c>
      <c r="R26" s="9">
        <v>0</v>
      </c>
      <c r="T26" s="9">
        <v>20251348</v>
      </c>
      <c r="V26" s="9">
        <v>7320</v>
      </c>
      <c r="X26" s="9">
        <v>124655455103</v>
      </c>
      <c r="Z26" s="9">
        <v>147093973185.30701</v>
      </c>
      <c r="AB26" s="10">
        <v>1.9395297783418322</v>
      </c>
      <c r="AD26" s="22"/>
    </row>
    <row r="27" spans="1:30" ht="18.75" x14ac:dyDescent="0.2">
      <c r="A27" s="27" t="s">
        <v>37</v>
      </c>
      <c r="B27" s="27"/>
      <c r="C27" s="27"/>
      <c r="E27" s="28">
        <v>1290000</v>
      </c>
      <c r="F27" s="28"/>
      <c r="H27" s="9">
        <v>49756136592</v>
      </c>
      <c r="J27" s="9">
        <v>206212559130</v>
      </c>
      <c r="L27" s="9">
        <v>0</v>
      </c>
      <c r="N27" s="9">
        <v>0</v>
      </c>
      <c r="P27" s="9">
        <v>0</v>
      </c>
      <c r="R27" s="9">
        <v>0</v>
      </c>
      <c r="T27" s="9">
        <v>1290000</v>
      </c>
      <c r="V27" s="9">
        <v>161100</v>
      </c>
      <c r="X27" s="9">
        <v>49756136592</v>
      </c>
      <c r="Z27" s="9">
        <v>206212559130</v>
      </c>
      <c r="AB27" s="10">
        <v>2.7190468136777599</v>
      </c>
      <c r="AD27" s="22"/>
    </row>
    <row r="28" spans="1:30" ht="18.75" x14ac:dyDescent="0.2">
      <c r="A28" s="27" t="s">
        <v>38</v>
      </c>
      <c r="B28" s="27"/>
      <c r="C28" s="27"/>
      <c r="E28" s="28">
        <v>987629</v>
      </c>
      <c r="F28" s="28"/>
      <c r="H28" s="9">
        <v>64077076209</v>
      </c>
      <c r="J28" s="9">
        <v>190510955650.15201</v>
      </c>
      <c r="L28" s="9">
        <v>0</v>
      </c>
      <c r="N28" s="9">
        <v>0</v>
      </c>
      <c r="P28" s="9">
        <v>0</v>
      </c>
      <c r="R28" s="9">
        <v>0</v>
      </c>
      <c r="T28" s="9">
        <v>987629</v>
      </c>
      <c r="V28" s="9">
        <v>213100</v>
      </c>
      <c r="X28" s="9">
        <v>64077076209</v>
      </c>
      <c r="Z28" s="9">
        <v>208836855190.573</v>
      </c>
      <c r="AB28" s="10">
        <v>2.7536498653626467</v>
      </c>
      <c r="AD28" s="22"/>
    </row>
    <row r="29" spans="1:30" ht="18.75" x14ac:dyDescent="0.2">
      <c r="A29" s="27" t="s">
        <v>39</v>
      </c>
      <c r="B29" s="27"/>
      <c r="C29" s="27"/>
      <c r="E29" s="28">
        <v>30881479</v>
      </c>
      <c r="F29" s="28"/>
      <c r="H29" s="9">
        <v>61685064599</v>
      </c>
      <c r="J29" s="9">
        <v>244835693686.96701</v>
      </c>
      <c r="L29" s="9">
        <v>0</v>
      </c>
      <c r="N29" s="9">
        <v>0</v>
      </c>
      <c r="P29" s="9">
        <v>-2460400</v>
      </c>
      <c r="R29" s="9">
        <v>20945536438</v>
      </c>
      <c r="T29" s="9">
        <v>28421079</v>
      </c>
      <c r="V29" s="9">
        <v>8750</v>
      </c>
      <c r="X29" s="9">
        <v>56770470545</v>
      </c>
      <c r="Z29" s="9">
        <v>246762110519.13699</v>
      </c>
      <c r="AB29" s="10">
        <v>3.253719042012738</v>
      </c>
      <c r="AD29" s="22"/>
    </row>
    <row r="30" spans="1:30" ht="18.75" x14ac:dyDescent="0.2">
      <c r="A30" s="27" t="s">
        <v>40</v>
      </c>
      <c r="B30" s="27"/>
      <c r="C30" s="27"/>
      <c r="E30" s="28">
        <v>6328972</v>
      </c>
      <c r="F30" s="28"/>
      <c r="H30" s="9">
        <v>85955556315</v>
      </c>
      <c r="J30" s="9">
        <v>24077708044.050999</v>
      </c>
      <c r="L30" s="9">
        <v>0</v>
      </c>
      <c r="N30" s="9">
        <v>0</v>
      </c>
      <c r="P30" s="9">
        <v>-3197341</v>
      </c>
      <c r="R30" s="9">
        <v>35810576629</v>
      </c>
      <c r="T30" s="9">
        <v>3131631</v>
      </c>
      <c r="V30" s="9">
        <v>10700</v>
      </c>
      <c r="X30" s="9">
        <v>42531565125</v>
      </c>
      <c r="Z30" s="9">
        <v>33249431368.359001</v>
      </c>
      <c r="AB30" s="10">
        <v>0.43841539429099419</v>
      </c>
      <c r="AD30" s="22"/>
    </row>
    <row r="31" spans="1:30" ht="18.75" x14ac:dyDescent="0.2">
      <c r="A31" s="27" t="s">
        <v>41</v>
      </c>
      <c r="B31" s="27"/>
      <c r="C31" s="27"/>
      <c r="E31" s="28">
        <v>115253349</v>
      </c>
      <c r="F31" s="28"/>
      <c r="H31" s="9">
        <v>226114663854</v>
      </c>
      <c r="J31" s="9">
        <v>289680062070.77899</v>
      </c>
      <c r="L31" s="9">
        <v>0</v>
      </c>
      <c r="N31" s="9">
        <v>0</v>
      </c>
      <c r="P31" s="9">
        <v>0</v>
      </c>
      <c r="R31" s="9">
        <v>0</v>
      </c>
      <c r="T31" s="9">
        <v>115253349</v>
      </c>
      <c r="V31" s="9">
        <v>3260</v>
      </c>
      <c r="X31" s="9">
        <v>226114663854</v>
      </c>
      <c r="Z31" s="9">
        <v>372821556395.87</v>
      </c>
      <c r="AB31" s="10">
        <v>4.9158948866422207</v>
      </c>
      <c r="AD31" s="22"/>
    </row>
    <row r="32" spans="1:30" ht="18.75" x14ac:dyDescent="0.2">
      <c r="A32" s="27" t="s">
        <v>42</v>
      </c>
      <c r="B32" s="27"/>
      <c r="C32" s="27"/>
      <c r="E32" s="28">
        <v>5762928</v>
      </c>
      <c r="F32" s="28"/>
      <c r="H32" s="9">
        <v>53707308112</v>
      </c>
      <c r="J32" s="9">
        <v>145246866390.62399</v>
      </c>
      <c r="L32" s="9">
        <v>0</v>
      </c>
      <c r="N32" s="9">
        <v>0</v>
      </c>
      <c r="P32" s="9">
        <v>0</v>
      </c>
      <c r="R32" s="9">
        <v>0</v>
      </c>
      <c r="T32" s="9">
        <v>5762928</v>
      </c>
      <c r="V32" s="9">
        <v>28720</v>
      </c>
      <c r="X32" s="9">
        <v>53707308112</v>
      </c>
      <c r="Z32" s="9">
        <v>164231889871.603</v>
      </c>
      <c r="AB32" s="10">
        <v>2.1655043647372771</v>
      </c>
      <c r="AD32" s="22"/>
    </row>
    <row r="33" spans="1:30" ht="18.75" x14ac:dyDescent="0.2">
      <c r="A33" s="27" t="s">
        <v>43</v>
      </c>
      <c r="B33" s="27"/>
      <c r="C33" s="27"/>
      <c r="E33" s="28">
        <v>50817960</v>
      </c>
      <c r="F33" s="28"/>
      <c r="H33" s="9">
        <v>91665751778</v>
      </c>
      <c r="J33" s="9">
        <v>123037334692.84801</v>
      </c>
      <c r="L33" s="9">
        <v>0</v>
      </c>
      <c r="N33" s="9">
        <v>0</v>
      </c>
      <c r="P33" s="9">
        <v>0</v>
      </c>
      <c r="R33" s="9">
        <v>0</v>
      </c>
      <c r="T33" s="9">
        <v>50817960</v>
      </c>
      <c r="V33" s="9">
        <v>2509</v>
      </c>
      <c r="X33" s="9">
        <v>91665751778</v>
      </c>
      <c r="Z33" s="9">
        <v>126516669157.52299</v>
      </c>
      <c r="AB33" s="10">
        <v>1.6682046311884409</v>
      </c>
      <c r="AD33" s="22"/>
    </row>
    <row r="34" spans="1:30" ht="18.75" x14ac:dyDescent="0.2">
      <c r="A34" s="27" t="s">
        <v>44</v>
      </c>
      <c r="B34" s="27"/>
      <c r="C34" s="27"/>
      <c r="E34" s="28">
        <v>5986871</v>
      </c>
      <c r="F34" s="28"/>
      <c r="H34" s="9">
        <v>101812816694</v>
      </c>
      <c r="J34" s="9">
        <v>150148475113.22198</v>
      </c>
      <c r="L34" s="9">
        <v>0</v>
      </c>
      <c r="N34" s="9">
        <v>0</v>
      </c>
      <c r="P34" s="9">
        <v>0</v>
      </c>
      <c r="R34" s="9">
        <v>0</v>
      </c>
      <c r="T34" s="9">
        <v>5986871</v>
      </c>
      <c r="V34" s="9">
        <v>27250</v>
      </c>
      <c r="X34" s="9">
        <v>101812816694</v>
      </c>
      <c r="Z34" s="9">
        <v>161881145275.383</v>
      </c>
      <c r="AB34" s="10">
        <v>2.1345082671616069</v>
      </c>
      <c r="AD34" s="22"/>
    </row>
    <row r="35" spans="1:30" ht="18.75" x14ac:dyDescent="0.2">
      <c r="A35" s="27" t="s">
        <v>45</v>
      </c>
      <c r="B35" s="27"/>
      <c r="C35" s="27"/>
      <c r="E35" s="28">
        <v>4514559</v>
      </c>
      <c r="F35" s="28"/>
      <c r="H35" s="9">
        <v>62816317522</v>
      </c>
      <c r="J35" s="9">
        <v>154145150801.78101</v>
      </c>
      <c r="L35" s="9">
        <v>0</v>
      </c>
      <c r="N35" s="9">
        <v>0</v>
      </c>
      <c r="P35" s="9">
        <v>0</v>
      </c>
      <c r="R35" s="9">
        <v>0</v>
      </c>
      <c r="T35" s="9">
        <v>4514559</v>
      </c>
      <c r="V35" s="9">
        <v>38400</v>
      </c>
      <c r="X35" s="9">
        <v>62816317522</v>
      </c>
      <c r="Z35" s="9">
        <v>172019000022.91199</v>
      </c>
      <c r="AB35" s="10">
        <v>2.2681824806289783</v>
      </c>
      <c r="AD35" s="22"/>
    </row>
    <row r="36" spans="1:30" ht="18.75" x14ac:dyDescent="0.2">
      <c r="A36" s="27" t="s">
        <v>46</v>
      </c>
      <c r="B36" s="27"/>
      <c r="C36" s="27"/>
      <c r="E36" s="28">
        <v>44065831</v>
      </c>
      <c r="F36" s="28"/>
      <c r="H36" s="9">
        <v>169915715076</v>
      </c>
      <c r="J36" s="9">
        <v>838649376783.77698</v>
      </c>
      <c r="L36" s="9">
        <v>0</v>
      </c>
      <c r="N36" s="9">
        <v>0</v>
      </c>
      <c r="P36" s="9">
        <v>-910000</v>
      </c>
      <c r="R36" s="9">
        <v>20009719992</v>
      </c>
      <c r="T36" s="9">
        <v>43155831</v>
      </c>
      <c r="V36" s="9">
        <v>24310</v>
      </c>
      <c r="X36" s="9">
        <v>166406799047</v>
      </c>
      <c r="Z36" s="9">
        <v>1041008567525.05</v>
      </c>
      <c r="AB36" s="10">
        <v>13.726375544157849</v>
      </c>
      <c r="AD36" s="22"/>
    </row>
    <row r="37" spans="1:30" ht="18.75" x14ac:dyDescent="0.2">
      <c r="A37" s="27" t="s">
        <v>47</v>
      </c>
      <c r="B37" s="27"/>
      <c r="C37" s="27"/>
      <c r="E37" s="28">
        <v>7334321</v>
      </c>
      <c r="F37" s="28"/>
      <c r="H37" s="9">
        <v>100901850046</v>
      </c>
      <c r="J37" s="9">
        <v>303840914669.47198</v>
      </c>
      <c r="L37" s="9">
        <v>18519161</v>
      </c>
      <c r="N37" s="9">
        <v>0</v>
      </c>
      <c r="P37" s="9">
        <v>-1</v>
      </c>
      <c r="R37" s="9">
        <v>1</v>
      </c>
      <c r="T37" s="9">
        <v>25853481</v>
      </c>
      <c r="V37" s="9">
        <v>12196</v>
      </c>
      <c r="X37" s="9">
        <v>100901846143</v>
      </c>
      <c r="Z37" s="9">
        <v>312871715286.44702</v>
      </c>
      <c r="AB37" s="10">
        <v>4.1254172109042342</v>
      </c>
      <c r="AD37" s="22"/>
    </row>
    <row r="38" spans="1:30" ht="18.75" x14ac:dyDescent="0.2">
      <c r="A38" s="27" t="s">
        <v>48</v>
      </c>
      <c r="B38" s="27"/>
      <c r="C38" s="27"/>
      <c r="E38" s="28">
        <v>8826002</v>
      </c>
      <c r="F38" s="28"/>
      <c r="H38" s="9">
        <v>89131482114</v>
      </c>
      <c r="J38" s="9">
        <v>205720181836.64499</v>
      </c>
      <c r="L38" s="9">
        <v>0</v>
      </c>
      <c r="N38" s="9">
        <v>0</v>
      </c>
      <c r="P38" s="9">
        <v>0</v>
      </c>
      <c r="R38" s="9">
        <v>0</v>
      </c>
      <c r="T38" s="9">
        <v>8826002</v>
      </c>
      <c r="V38" s="9">
        <v>28410</v>
      </c>
      <c r="X38" s="9">
        <v>89131482114</v>
      </c>
      <c r="Z38" s="9">
        <v>248808444698.98099</v>
      </c>
      <c r="AB38" s="10">
        <v>3.2807012901110073</v>
      </c>
      <c r="AD38" s="22"/>
    </row>
    <row r="39" spans="1:30" ht="18.75" x14ac:dyDescent="0.2">
      <c r="A39" s="27" t="s">
        <v>49</v>
      </c>
      <c r="B39" s="27"/>
      <c r="C39" s="27"/>
      <c r="E39" s="28">
        <v>14881956</v>
      </c>
      <c r="F39" s="28"/>
      <c r="H39" s="9">
        <v>56024819514</v>
      </c>
      <c r="J39" s="9">
        <v>92736248055.153595</v>
      </c>
      <c r="L39" s="9">
        <v>0</v>
      </c>
      <c r="N39" s="9">
        <v>0</v>
      </c>
      <c r="P39" s="9">
        <v>0</v>
      </c>
      <c r="R39" s="9">
        <v>0</v>
      </c>
      <c r="T39" s="9">
        <v>14881956</v>
      </c>
      <c r="V39" s="9">
        <v>6760</v>
      </c>
      <c r="X39" s="9">
        <v>56024819514</v>
      </c>
      <c r="Z39" s="9">
        <v>99824368925.611206</v>
      </c>
      <c r="AB39" s="10">
        <v>1.3162492788980129</v>
      </c>
      <c r="AD39" s="22"/>
    </row>
    <row r="40" spans="1:30" ht="18.75" x14ac:dyDescent="0.2">
      <c r="A40" s="27" t="s">
        <v>50</v>
      </c>
      <c r="B40" s="27"/>
      <c r="C40" s="27"/>
      <c r="E40" s="28">
        <v>13546136</v>
      </c>
      <c r="F40" s="28"/>
      <c r="H40" s="9">
        <v>48469509318</v>
      </c>
      <c r="J40" s="9">
        <v>106052838269.201</v>
      </c>
      <c r="L40" s="9">
        <v>0</v>
      </c>
      <c r="N40" s="9">
        <v>0</v>
      </c>
      <c r="P40" s="9">
        <v>0</v>
      </c>
      <c r="R40" s="9">
        <v>0</v>
      </c>
      <c r="T40" s="9">
        <v>13546136</v>
      </c>
      <c r="V40" s="9">
        <v>8030</v>
      </c>
      <c r="X40" s="9">
        <v>48469509318</v>
      </c>
      <c r="Z40" s="9">
        <v>107934637680.82201</v>
      </c>
      <c r="AB40" s="10">
        <v>1.4231884513226376</v>
      </c>
      <c r="AD40" s="22"/>
    </row>
    <row r="41" spans="1:30" ht="18.75" x14ac:dyDescent="0.2">
      <c r="A41" s="27" t="s">
        <v>51</v>
      </c>
      <c r="B41" s="27"/>
      <c r="C41" s="27"/>
      <c r="E41" s="28">
        <v>125000</v>
      </c>
      <c r="F41" s="28"/>
      <c r="H41" s="9">
        <v>4912955599</v>
      </c>
      <c r="J41" s="9">
        <v>6062769700</v>
      </c>
      <c r="L41" s="9">
        <v>0</v>
      </c>
      <c r="N41" s="9">
        <v>0</v>
      </c>
      <c r="P41" s="9">
        <v>0</v>
      </c>
      <c r="R41" s="9">
        <v>0</v>
      </c>
      <c r="T41" s="9">
        <v>125000</v>
      </c>
      <c r="V41" s="9">
        <v>51140</v>
      </c>
      <c r="X41" s="9">
        <v>4912955599</v>
      </c>
      <c r="Z41" s="9">
        <v>6343085975</v>
      </c>
      <c r="AB41" s="10">
        <v>8.3637717227178845E-2</v>
      </c>
      <c r="AD41" s="22"/>
    </row>
    <row r="42" spans="1:30" ht="18.75" x14ac:dyDescent="0.2">
      <c r="A42" s="27" t="s">
        <v>52</v>
      </c>
      <c r="B42" s="27"/>
      <c r="C42" s="27"/>
      <c r="E42" s="28">
        <v>219000</v>
      </c>
      <c r="F42" s="28"/>
      <c r="H42" s="9">
        <v>5291854765</v>
      </c>
      <c r="J42" s="9">
        <v>5975946062</v>
      </c>
      <c r="L42" s="9">
        <v>0</v>
      </c>
      <c r="N42" s="9">
        <v>0</v>
      </c>
      <c r="P42" s="9">
        <v>0</v>
      </c>
      <c r="R42" s="9">
        <v>0</v>
      </c>
      <c r="T42" s="9">
        <v>219000</v>
      </c>
      <c r="V42" s="9">
        <v>30070</v>
      </c>
      <c r="X42" s="9">
        <v>5291854765</v>
      </c>
      <c r="Z42" s="9">
        <v>6534425399.1000004</v>
      </c>
      <c r="AB42" s="10">
        <v>8.616065207472158E-2</v>
      </c>
      <c r="AD42" s="22"/>
    </row>
    <row r="43" spans="1:30" ht="18.75" x14ac:dyDescent="0.2">
      <c r="A43" s="27" t="s">
        <v>53</v>
      </c>
      <c r="B43" s="27"/>
      <c r="C43" s="27"/>
      <c r="E43" s="28">
        <v>0</v>
      </c>
      <c r="F43" s="28"/>
      <c r="H43" s="9">
        <v>0</v>
      </c>
      <c r="J43" s="9">
        <v>0</v>
      </c>
      <c r="L43" s="9">
        <v>3910000</v>
      </c>
      <c r="N43" s="9">
        <v>37635245184</v>
      </c>
      <c r="P43" s="9">
        <v>0</v>
      </c>
      <c r="R43" s="9">
        <v>0</v>
      </c>
      <c r="T43" s="9">
        <v>3910000</v>
      </c>
      <c r="V43" s="9">
        <v>11380</v>
      </c>
      <c r="X43" s="9">
        <v>37635245184</v>
      </c>
      <c r="Z43" s="9">
        <v>44151847466</v>
      </c>
      <c r="AB43" s="10">
        <v>0.58217084680439646</v>
      </c>
      <c r="AD43" s="22"/>
    </row>
    <row r="44" spans="1:30" ht="18.75" x14ac:dyDescent="0.2">
      <c r="A44" s="27" t="s">
        <v>54</v>
      </c>
      <c r="B44" s="27"/>
      <c r="C44" s="27"/>
      <c r="E44" s="28">
        <v>0</v>
      </c>
      <c r="F44" s="28"/>
      <c r="H44" s="9">
        <v>0</v>
      </c>
      <c r="J44" s="9">
        <v>0</v>
      </c>
      <c r="L44" s="9">
        <v>1436000</v>
      </c>
      <c r="N44" s="9">
        <v>20042370946</v>
      </c>
      <c r="P44" s="9">
        <v>0</v>
      </c>
      <c r="R44" s="9">
        <v>0</v>
      </c>
      <c r="T44" s="9">
        <v>1436000</v>
      </c>
      <c r="V44" s="9">
        <v>13650</v>
      </c>
      <c r="X44" s="9">
        <v>20042370946</v>
      </c>
      <c r="Z44" s="9">
        <v>19449881178</v>
      </c>
      <c r="AB44" s="10">
        <v>0.25645934305151713</v>
      </c>
      <c r="AD44" s="22"/>
    </row>
    <row r="45" spans="1:30" ht="18.75" x14ac:dyDescent="0.2">
      <c r="A45" s="27" t="s">
        <v>55</v>
      </c>
      <c r="B45" s="27"/>
      <c r="C45" s="27"/>
      <c r="E45" s="28">
        <v>0</v>
      </c>
      <c r="F45" s="28"/>
      <c r="H45" s="9">
        <v>0</v>
      </c>
      <c r="J45" s="9">
        <v>0</v>
      </c>
      <c r="L45" s="9">
        <v>2660000</v>
      </c>
      <c r="N45" s="9">
        <v>29989106454</v>
      </c>
      <c r="P45" s="9">
        <v>0</v>
      </c>
      <c r="R45" s="9">
        <v>0</v>
      </c>
      <c r="T45" s="9">
        <v>2660000</v>
      </c>
      <c r="V45" s="9">
        <v>11600</v>
      </c>
      <c r="X45" s="9">
        <v>29989106454</v>
      </c>
      <c r="Z45" s="9">
        <v>30617483120</v>
      </c>
      <c r="AB45" s="10">
        <v>0.40371144352942206</v>
      </c>
      <c r="AD45" s="22"/>
    </row>
    <row r="46" spans="1:30" ht="18.75" x14ac:dyDescent="0.2">
      <c r="A46" s="29" t="s">
        <v>56</v>
      </c>
      <c r="B46" s="29"/>
      <c r="C46" s="29"/>
      <c r="D46" s="12"/>
      <c r="E46" s="28">
        <v>0</v>
      </c>
      <c r="F46" s="30"/>
      <c r="H46" s="13">
        <v>0</v>
      </c>
      <c r="J46" s="13">
        <v>0</v>
      </c>
      <c r="L46" s="20">
        <v>937500</v>
      </c>
      <c r="N46" s="13">
        <v>19739553750</v>
      </c>
      <c r="P46" s="20">
        <v>-462500</v>
      </c>
      <c r="R46" s="13">
        <v>12926776625</v>
      </c>
      <c r="T46" s="20">
        <v>475000</v>
      </c>
      <c r="V46" s="20">
        <v>26420</v>
      </c>
      <c r="X46" s="13">
        <v>10001373899</v>
      </c>
      <c r="Z46" s="13">
        <v>12452492349</v>
      </c>
      <c r="AB46" s="14">
        <v>0.16419421681562027</v>
      </c>
      <c r="AD46" s="22"/>
    </row>
    <row r="47" spans="1:30" ht="21" x14ac:dyDescent="0.2">
      <c r="A47" s="26" t="s">
        <v>57</v>
      </c>
      <c r="B47" s="26"/>
      <c r="C47" s="26"/>
      <c r="D47" s="26"/>
      <c r="F47" s="20"/>
      <c r="H47" s="16">
        <f>SUM(H9:H46)</f>
        <v>3086788303296</v>
      </c>
      <c r="J47" s="16">
        <f>SUM(J9:J46)</f>
        <v>6459401307431.3682</v>
      </c>
      <c r="L47" s="20"/>
      <c r="M47" s="21"/>
      <c r="N47" s="16">
        <v>107406276334</v>
      </c>
      <c r="P47" s="20"/>
      <c r="R47" s="16">
        <f>SUM(R9:R46)</f>
        <v>124741074660</v>
      </c>
      <c r="T47" s="20"/>
      <c r="V47" s="20"/>
      <c r="X47" s="16">
        <f>SUM(X9:X46)</f>
        <v>3121281778785</v>
      </c>
      <c r="Z47" s="16">
        <f>SUM(Z9:Z46)</f>
        <v>7386476735937.998</v>
      </c>
      <c r="AB47" s="17">
        <f>SUM(AB9:AB46)</f>
        <v>97.395503542030582</v>
      </c>
    </row>
    <row r="48" spans="1:30" x14ac:dyDescent="0.2">
      <c r="X48" s="22"/>
    </row>
    <row r="49" spans="8:24" x14ac:dyDescent="0.2">
      <c r="H49" s="22"/>
      <c r="X49" s="22"/>
    </row>
    <row r="50" spans="8:24" x14ac:dyDescent="0.2">
      <c r="H50" s="22"/>
    </row>
    <row r="51" spans="8:24" x14ac:dyDescent="0.2">
      <c r="H51" s="22"/>
    </row>
    <row r="52" spans="8:24" x14ac:dyDescent="0.2">
      <c r="X52" s="22"/>
    </row>
  </sheetData>
  <mergeCells count="9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7:D47"/>
    <mergeCell ref="A44:C44"/>
    <mergeCell ref="E44:F44"/>
    <mergeCell ref="A45:C45"/>
    <mergeCell ref="E45:F45"/>
    <mergeCell ref="A46:C46"/>
    <mergeCell ref="E46:F46"/>
  </mergeCells>
  <pageMargins left="0.39" right="0.39" top="0.39" bottom="0.39" header="0" footer="0"/>
  <pageSetup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view="pageBreakPreview" zoomScaleNormal="100" zoomScaleSheetLayoutView="100" workbookViewId="0">
      <selection activeCell="I32" sqref="I32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</row>
    <row r="2" spans="1:49" ht="25.5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</row>
    <row r="3" spans="1:49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</row>
    <row r="5" spans="1:49" ht="24" x14ac:dyDescent="0.2">
      <c r="A5" s="36" t="s">
        <v>58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</row>
    <row r="6" spans="1:49" ht="21" x14ac:dyDescent="0.2">
      <c r="I6" s="31" t="s">
        <v>7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C6" s="31" t="s">
        <v>9</v>
      </c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31" t="s">
        <v>59</v>
      </c>
      <c r="B8" s="31"/>
      <c r="C8" s="31"/>
      <c r="D8" s="31"/>
      <c r="E8" s="31"/>
      <c r="F8" s="31"/>
      <c r="G8" s="31"/>
      <c r="I8" s="31" t="s">
        <v>60</v>
      </c>
      <c r="J8" s="31"/>
      <c r="K8" s="31"/>
      <c r="M8" s="31" t="s">
        <v>61</v>
      </c>
      <c r="N8" s="31"/>
      <c r="O8" s="31"/>
      <c r="Q8" s="31" t="s">
        <v>62</v>
      </c>
      <c r="R8" s="31"/>
      <c r="S8" s="31"/>
      <c r="T8" s="31"/>
      <c r="U8" s="31"/>
      <c r="W8" s="31" t="s">
        <v>63</v>
      </c>
      <c r="X8" s="31"/>
      <c r="Y8" s="31"/>
      <c r="Z8" s="31"/>
      <c r="AA8" s="31"/>
      <c r="AC8" s="31" t="s">
        <v>60</v>
      </c>
      <c r="AD8" s="31"/>
      <c r="AE8" s="31"/>
      <c r="AF8" s="31"/>
      <c r="AG8" s="31"/>
      <c r="AI8" s="31" t="s">
        <v>61</v>
      </c>
      <c r="AJ8" s="31"/>
      <c r="AK8" s="31"/>
      <c r="AM8" s="31" t="s">
        <v>62</v>
      </c>
      <c r="AN8" s="31"/>
      <c r="AO8" s="31"/>
      <c r="AQ8" s="31" t="s">
        <v>63</v>
      </c>
      <c r="AR8" s="31"/>
      <c r="AS8" s="31"/>
    </row>
    <row r="9" spans="1:49" ht="18.75" x14ac:dyDescent="0.2">
      <c r="A9" s="32" t="s">
        <v>64</v>
      </c>
      <c r="B9" s="32"/>
      <c r="C9" s="32"/>
      <c r="D9" s="32"/>
      <c r="E9" s="32"/>
      <c r="F9" s="32"/>
      <c r="G9" s="32"/>
      <c r="I9" s="33">
        <v>5986871</v>
      </c>
      <c r="J9" s="33"/>
      <c r="K9" s="33"/>
      <c r="M9" s="33">
        <v>27524</v>
      </c>
      <c r="N9" s="33"/>
      <c r="O9" s="33"/>
      <c r="Q9" s="32" t="s">
        <v>65</v>
      </c>
      <c r="R9" s="32"/>
      <c r="S9" s="32"/>
      <c r="T9" s="32"/>
      <c r="U9" s="32"/>
      <c r="W9" s="38">
        <v>0.378147424074392</v>
      </c>
      <c r="X9" s="38"/>
      <c r="Y9" s="38"/>
      <c r="Z9" s="38"/>
      <c r="AA9" s="38"/>
      <c r="AC9" s="33">
        <v>5986871</v>
      </c>
      <c r="AD9" s="33"/>
      <c r="AE9" s="33"/>
      <c r="AF9" s="33"/>
      <c r="AG9" s="33"/>
      <c r="AI9" s="33">
        <v>27524</v>
      </c>
      <c r="AJ9" s="33"/>
      <c r="AK9" s="33"/>
      <c r="AM9" s="32" t="s">
        <v>65</v>
      </c>
      <c r="AN9" s="32"/>
      <c r="AO9" s="32"/>
      <c r="AQ9" s="38">
        <v>0.378147424074392</v>
      </c>
      <c r="AR9" s="38"/>
      <c r="AS9" s="38"/>
    </row>
    <row r="10" spans="1:49" ht="24" x14ac:dyDescent="0.2">
      <c r="A10" s="36" t="s">
        <v>66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</row>
    <row r="11" spans="1:49" ht="21" x14ac:dyDescent="0.2">
      <c r="C11" s="31" t="s">
        <v>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Y11" s="31" t="s">
        <v>9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9" ht="21" x14ac:dyDescent="0.2">
      <c r="A12" s="2" t="s">
        <v>59</v>
      </c>
      <c r="C12" s="4" t="s">
        <v>67</v>
      </c>
      <c r="D12" s="3"/>
      <c r="E12" s="4" t="s">
        <v>68</v>
      </c>
      <c r="F12" s="3"/>
      <c r="G12" s="34" t="s">
        <v>69</v>
      </c>
      <c r="H12" s="34"/>
      <c r="I12" s="34"/>
      <c r="J12" s="3"/>
      <c r="K12" s="34" t="s">
        <v>70</v>
      </c>
      <c r="L12" s="34"/>
      <c r="M12" s="34"/>
      <c r="N12" s="3"/>
      <c r="O12" s="34" t="s">
        <v>61</v>
      </c>
      <c r="P12" s="34"/>
      <c r="Q12" s="34"/>
      <c r="R12" s="3"/>
      <c r="S12" s="34" t="s">
        <v>62</v>
      </c>
      <c r="T12" s="34"/>
      <c r="U12" s="34"/>
      <c r="V12" s="34"/>
      <c r="W12" s="34"/>
      <c r="Y12" s="34" t="s">
        <v>67</v>
      </c>
      <c r="Z12" s="34"/>
      <c r="AA12" s="34"/>
      <c r="AB12" s="34"/>
      <c r="AC12" s="34"/>
      <c r="AD12" s="3"/>
      <c r="AE12" s="34" t="s">
        <v>68</v>
      </c>
      <c r="AF12" s="34"/>
      <c r="AG12" s="34"/>
      <c r="AH12" s="34"/>
      <c r="AI12" s="34"/>
      <c r="AJ12" s="3"/>
      <c r="AK12" s="34" t="s">
        <v>69</v>
      </c>
      <c r="AL12" s="34"/>
      <c r="AM12" s="34"/>
      <c r="AN12" s="3"/>
      <c r="AO12" s="34" t="s">
        <v>70</v>
      </c>
      <c r="AP12" s="34"/>
      <c r="AQ12" s="34"/>
      <c r="AR12" s="3"/>
      <c r="AS12" s="34" t="s">
        <v>61</v>
      </c>
      <c r="AT12" s="34"/>
      <c r="AU12" s="3"/>
      <c r="AV12" s="4" t="s">
        <v>62</v>
      </c>
    </row>
    <row r="13" spans="1:49" ht="24" x14ac:dyDescent="0.2">
      <c r="A13" s="36" t="s">
        <v>71</v>
      </c>
      <c r="B13" s="36"/>
      <c r="C13" s="37"/>
      <c r="D13" s="36"/>
      <c r="E13" s="37"/>
      <c r="F13" s="36"/>
      <c r="G13" s="37"/>
      <c r="H13" s="37"/>
      <c r="I13" s="37"/>
      <c r="J13" s="36"/>
      <c r="K13" s="37"/>
      <c r="L13" s="37"/>
      <c r="M13" s="37"/>
      <c r="N13" s="36"/>
      <c r="O13" s="37"/>
      <c r="P13" s="37"/>
      <c r="Q13" s="37"/>
      <c r="R13" s="36"/>
      <c r="S13" s="37"/>
      <c r="T13" s="37"/>
      <c r="U13" s="37"/>
      <c r="V13" s="37"/>
      <c r="W13" s="37"/>
      <c r="X13" s="36"/>
      <c r="Y13" s="37"/>
      <c r="Z13" s="37"/>
      <c r="AA13" s="37"/>
      <c r="AB13" s="37"/>
      <c r="AC13" s="37"/>
      <c r="AD13" s="36"/>
      <c r="AE13" s="37"/>
      <c r="AF13" s="37"/>
      <c r="AG13" s="37"/>
      <c r="AH13" s="37"/>
      <c r="AI13" s="37"/>
      <c r="AJ13" s="36"/>
      <c r="AK13" s="37"/>
      <c r="AL13" s="37"/>
      <c r="AM13" s="37"/>
      <c r="AN13" s="36"/>
      <c r="AO13" s="37"/>
      <c r="AP13" s="37"/>
      <c r="AQ13" s="37"/>
      <c r="AR13" s="36"/>
      <c r="AS13" s="37"/>
      <c r="AT13" s="37"/>
      <c r="AU13" s="36"/>
      <c r="AV13" s="37"/>
      <c r="AW13" s="36"/>
    </row>
    <row r="14" spans="1:49" ht="21" x14ac:dyDescent="0.2">
      <c r="C14" s="31" t="s">
        <v>7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O14" s="31" t="s">
        <v>9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</row>
    <row r="15" spans="1:49" ht="21" x14ac:dyDescent="0.2">
      <c r="A15" s="2" t="s">
        <v>59</v>
      </c>
      <c r="C15" s="4" t="s">
        <v>68</v>
      </c>
      <c r="D15" s="3"/>
      <c r="E15" s="4" t="s">
        <v>70</v>
      </c>
      <c r="F15" s="3"/>
      <c r="G15" s="34" t="s">
        <v>61</v>
      </c>
      <c r="H15" s="34"/>
      <c r="I15" s="34"/>
      <c r="J15" s="3"/>
      <c r="K15" s="34" t="s">
        <v>62</v>
      </c>
      <c r="L15" s="34"/>
      <c r="M15" s="34"/>
      <c r="O15" s="34" t="s">
        <v>68</v>
      </c>
      <c r="P15" s="34"/>
      <c r="Q15" s="34"/>
      <c r="R15" s="34"/>
      <c r="S15" s="34"/>
      <c r="T15" s="3"/>
      <c r="U15" s="34" t="s">
        <v>70</v>
      </c>
      <c r="V15" s="34"/>
      <c r="W15" s="34"/>
      <c r="X15" s="34"/>
      <c r="Y15" s="34"/>
      <c r="Z15" s="3"/>
      <c r="AA15" s="34" t="s">
        <v>61</v>
      </c>
      <c r="AB15" s="34"/>
      <c r="AC15" s="34"/>
      <c r="AD15" s="34"/>
      <c r="AE15" s="34"/>
      <c r="AF15" s="3"/>
      <c r="AG15" s="34" t="s">
        <v>62</v>
      </c>
      <c r="AH15" s="34"/>
      <c r="AI15" s="34"/>
    </row>
    <row r="16" spans="1:49" x14ac:dyDescent="0.2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</sheetData>
  <mergeCells count="45"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8:G8"/>
    <mergeCell ref="I8:K8"/>
    <mergeCell ref="M8:O8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view="pageBreakPreview" zoomScale="115" zoomScaleNormal="100" zoomScaleSheetLayoutView="115" workbookViewId="0">
      <selection activeCell="J10" sqref="J10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8.42578125" bestFit="1" customWidth="1"/>
    <col min="13" max="13" width="0.28515625" customWidth="1"/>
  </cols>
  <sheetData>
    <row r="1" spans="1:12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5.5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5" spans="1:12" ht="24" x14ac:dyDescent="0.2">
      <c r="A5" s="1" t="s">
        <v>72</v>
      </c>
      <c r="B5" s="36" t="s">
        <v>73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21" x14ac:dyDescent="0.2">
      <c r="D6" s="2" t="s">
        <v>7</v>
      </c>
      <c r="F6" s="31" t="s">
        <v>8</v>
      </c>
      <c r="G6" s="31"/>
      <c r="H6" s="31"/>
      <c r="J6" s="2" t="s">
        <v>9</v>
      </c>
    </row>
    <row r="7" spans="1:12" ht="21" x14ac:dyDescent="0.2">
      <c r="A7" s="31" t="s">
        <v>74</v>
      </c>
      <c r="B7" s="31"/>
      <c r="D7" s="2" t="s">
        <v>75</v>
      </c>
      <c r="F7" s="2" t="s">
        <v>76</v>
      </c>
      <c r="H7" s="2" t="s">
        <v>77</v>
      </c>
      <c r="J7" s="2" t="s">
        <v>75</v>
      </c>
      <c r="L7" s="2" t="s">
        <v>18</v>
      </c>
    </row>
    <row r="8" spans="1:12" ht="18.75" x14ac:dyDescent="0.2">
      <c r="A8" s="32" t="s">
        <v>158</v>
      </c>
      <c r="B8" s="32"/>
      <c r="D8" s="6">
        <v>603852370</v>
      </c>
      <c r="E8">
        <v>0</v>
      </c>
      <c r="F8" s="6">
        <v>108479413431</v>
      </c>
      <c r="G8">
        <v>0</v>
      </c>
      <c r="H8" s="6">
        <v>108705397740</v>
      </c>
      <c r="I8">
        <v>0</v>
      </c>
      <c r="J8" s="6">
        <v>377868061</v>
      </c>
      <c r="L8" s="7">
        <f>J8/سهام!AD$5*100</f>
        <v>4.9824363345635347E-3</v>
      </c>
    </row>
    <row r="9" spans="1:12" ht="18.75" x14ac:dyDescent="0.2">
      <c r="A9" s="27" t="s">
        <v>159</v>
      </c>
      <c r="B9" s="27"/>
      <c r="D9" s="9">
        <v>44146838326</v>
      </c>
      <c r="F9" s="9">
        <v>148152066590</v>
      </c>
      <c r="H9" s="9">
        <v>158480447610</v>
      </c>
      <c r="J9" s="9">
        <v>33818457306</v>
      </c>
      <c r="L9" s="23">
        <f>J9/سهام!AD$5*100</f>
        <v>0.44591837165168619</v>
      </c>
    </row>
    <row r="10" spans="1:12" ht="21" x14ac:dyDescent="0.2">
      <c r="A10" s="26" t="s">
        <v>57</v>
      </c>
      <c r="B10" s="26"/>
      <c r="D10" s="16">
        <f>SUM(D8:D9)</f>
        <v>44750690696</v>
      </c>
      <c r="F10" s="16">
        <f>SUM(F8:F9)</f>
        <v>256631480021</v>
      </c>
      <c r="H10" s="16">
        <f>SUM(H8:H9)</f>
        <v>267185845350</v>
      </c>
      <c r="J10" s="16">
        <f>SUM(J8:J9)</f>
        <v>34196325367</v>
      </c>
      <c r="L10" s="24">
        <f>SUM(L8:L9)</f>
        <v>0.45090080798624971</v>
      </c>
    </row>
  </sheetData>
  <mergeCells count="9">
    <mergeCell ref="A10:B10"/>
    <mergeCell ref="A7:B7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1"/>
  <sheetViews>
    <sheetView rightToLeft="1" view="pageBreakPreview" zoomScale="145" zoomScaleNormal="100" zoomScaleSheetLayoutView="145" workbookViewId="0">
      <selection activeCell="D20" sqref="D20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2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2" ht="25.5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</row>
    <row r="3" spans="1:12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5" spans="1:12" ht="24" x14ac:dyDescent="0.2">
      <c r="A5" s="1" t="s">
        <v>79</v>
      </c>
      <c r="B5" s="36" t="s">
        <v>80</v>
      </c>
      <c r="C5" s="36"/>
      <c r="D5" s="36"/>
      <c r="E5" s="36"/>
      <c r="F5" s="36"/>
      <c r="G5" s="36"/>
      <c r="H5" s="36"/>
      <c r="I5" s="36"/>
      <c r="J5" s="36"/>
    </row>
    <row r="7" spans="1:12" ht="21" x14ac:dyDescent="0.2">
      <c r="A7" s="31" t="s">
        <v>81</v>
      </c>
      <c r="B7" s="31"/>
      <c r="D7" s="2" t="s">
        <v>82</v>
      </c>
      <c r="F7" s="2" t="s">
        <v>75</v>
      </c>
      <c r="H7" s="2" t="s">
        <v>83</v>
      </c>
      <c r="J7" s="2" t="s">
        <v>84</v>
      </c>
      <c r="L7" s="22"/>
    </row>
    <row r="8" spans="1:12" ht="18.75" x14ac:dyDescent="0.2">
      <c r="A8" s="32" t="s">
        <v>85</v>
      </c>
      <c r="B8" s="32"/>
      <c r="D8" s="5" t="s">
        <v>86</v>
      </c>
      <c r="F8" s="6">
        <f>'درآمد سرمایه گذاری در سهام'!J61</f>
        <v>944410226833</v>
      </c>
      <c r="H8" s="7">
        <f>F8/F$11*100</f>
        <v>99.991253057682712</v>
      </c>
      <c r="J8" s="7">
        <f>F8/7584001794018*100</f>
        <v>12.452663547336162</v>
      </c>
    </row>
    <row r="9" spans="1:12" ht="18.75" x14ac:dyDescent="0.2">
      <c r="A9" s="27" t="s">
        <v>89</v>
      </c>
      <c r="B9" s="27"/>
      <c r="D9" s="8" t="s">
        <v>87</v>
      </c>
      <c r="F9" s="9">
        <f>'درآمد سپرده بانکی'!D9</f>
        <v>4654114</v>
      </c>
      <c r="H9" s="23">
        <f t="shared" ref="H9:H10" si="0">F9/F$11*100</f>
        <v>4.9276329026411029E-4</v>
      </c>
      <c r="J9" s="23">
        <f t="shared" ref="J9:J10" si="1">F9/7584001794018*100</f>
        <v>6.1367522403159316E-5</v>
      </c>
    </row>
    <row r="10" spans="1:12" ht="18.75" x14ac:dyDescent="0.2">
      <c r="A10" s="29" t="s">
        <v>90</v>
      </c>
      <c r="B10" s="29"/>
      <c r="D10" s="8" t="s">
        <v>88</v>
      </c>
      <c r="F10" s="13">
        <f>'سایر درآمدها'!D10</f>
        <v>77960130</v>
      </c>
      <c r="H10" s="23">
        <f t="shared" si="0"/>
        <v>8.2541790270323802E-3</v>
      </c>
      <c r="J10" s="23">
        <f t="shared" si="1"/>
        <v>1.0279550574670523E-3</v>
      </c>
    </row>
    <row r="11" spans="1:12" ht="21" x14ac:dyDescent="0.2">
      <c r="A11" s="26" t="s">
        <v>57</v>
      </c>
      <c r="B11" s="26"/>
      <c r="D11" s="20"/>
      <c r="F11" s="16">
        <f>SUM(F8:F10)</f>
        <v>944492841077</v>
      </c>
      <c r="H11" s="17">
        <f>SUM(H8:H10)</f>
        <v>100.00000000000001</v>
      </c>
      <c r="J11" s="17">
        <f>SUM(J8:J10)</f>
        <v>12.45375286991603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3"/>
  <sheetViews>
    <sheetView rightToLeft="1" view="pageBreakPreview" topLeftCell="A46" zoomScaleNormal="100" zoomScaleSheetLayoutView="100" workbookViewId="0">
      <selection activeCell="Y1" sqref="Y1:AA1048576"/>
    </sheetView>
  </sheetViews>
  <sheetFormatPr defaultRowHeight="12.75" x14ac:dyDescent="0.2"/>
  <cols>
    <col min="1" max="1" width="6.140625" bestFit="1" customWidth="1"/>
    <col min="2" max="2" width="33.5703125" customWidth="1"/>
    <col min="3" max="3" width="1.28515625" customWidth="1"/>
    <col min="4" max="4" width="15.42578125" bestFit="1" customWidth="1"/>
    <col min="5" max="5" width="1.28515625" customWidth="1"/>
    <col min="6" max="6" width="17.7109375" bestFit="1" customWidth="1"/>
    <col min="7" max="7" width="1.28515625" customWidth="1"/>
    <col min="8" max="8" width="16.28515625" bestFit="1" customWidth="1"/>
    <col min="9" max="9" width="1.28515625" customWidth="1"/>
    <col min="10" max="10" width="17.5703125" bestFit="1" customWidth="1"/>
    <col min="11" max="11" width="1.28515625" customWidth="1"/>
    <col min="12" max="12" width="18.7109375" bestFit="1" customWidth="1"/>
    <col min="13" max="13" width="1.28515625" customWidth="1"/>
    <col min="14" max="14" width="17.28515625" bestFit="1" customWidth="1"/>
    <col min="15" max="16" width="1.28515625" customWidth="1"/>
    <col min="17" max="17" width="17.5703125" bestFit="1" customWidth="1"/>
    <col min="18" max="18" width="1.28515625" customWidth="1"/>
    <col min="19" max="19" width="17.5703125" bestFit="1" customWidth="1"/>
    <col min="20" max="20" width="1.28515625" customWidth="1"/>
    <col min="21" max="21" width="19.140625" bestFit="1" customWidth="1"/>
    <col min="22" max="22" width="1.28515625" customWidth="1"/>
    <col min="23" max="23" width="18.7109375" bestFit="1" customWidth="1"/>
    <col min="24" max="24" width="0.28515625" customWidth="1"/>
    <col min="25" max="25" width="16.42578125" bestFit="1" customWidth="1"/>
  </cols>
  <sheetData>
    <row r="1" spans="1:25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5" ht="25.5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5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5" spans="1:25" ht="24" x14ac:dyDescent="0.2">
      <c r="A5" s="1" t="s">
        <v>91</v>
      </c>
      <c r="B5" s="36" t="s">
        <v>92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Y5" s="22"/>
    </row>
    <row r="6" spans="1:25" ht="21" x14ac:dyDescent="0.2">
      <c r="D6" s="31" t="s">
        <v>93</v>
      </c>
      <c r="E6" s="31"/>
      <c r="F6" s="31"/>
      <c r="G6" s="31"/>
      <c r="H6" s="31"/>
      <c r="I6" s="31"/>
      <c r="J6" s="31"/>
      <c r="K6" s="31"/>
      <c r="L6" s="31"/>
      <c r="N6" s="31" t="s">
        <v>94</v>
      </c>
      <c r="O6" s="31"/>
      <c r="P6" s="31"/>
      <c r="Q6" s="31"/>
      <c r="R6" s="31"/>
      <c r="S6" s="31"/>
      <c r="T6" s="31"/>
      <c r="U6" s="31"/>
      <c r="V6" s="31"/>
      <c r="W6" s="31"/>
      <c r="Y6" s="22"/>
    </row>
    <row r="7" spans="1:25" ht="21" x14ac:dyDescent="0.2">
      <c r="A7" s="31" t="s">
        <v>95</v>
      </c>
      <c r="B7" s="31"/>
      <c r="D7" s="2" t="s">
        <v>96</v>
      </c>
      <c r="F7" s="2" t="s">
        <v>97</v>
      </c>
      <c r="H7" s="2" t="s">
        <v>98</v>
      </c>
      <c r="J7" s="4" t="s">
        <v>75</v>
      </c>
      <c r="K7" s="3"/>
      <c r="L7" s="4" t="s">
        <v>83</v>
      </c>
      <c r="N7" s="2" t="s">
        <v>96</v>
      </c>
      <c r="P7" s="31" t="s">
        <v>97</v>
      </c>
      <c r="Q7" s="31"/>
      <c r="S7" s="2" t="s">
        <v>98</v>
      </c>
      <c r="U7" s="4" t="s">
        <v>75</v>
      </c>
      <c r="V7" s="3"/>
      <c r="W7" s="4" t="s">
        <v>83</v>
      </c>
    </row>
    <row r="8" spans="1:25" ht="18.75" x14ac:dyDescent="0.2">
      <c r="A8" s="32" t="s">
        <v>39</v>
      </c>
      <c r="B8" s="32"/>
      <c r="D8" s="6">
        <v>0</v>
      </c>
      <c r="F8" s="6">
        <v>9303058085</v>
      </c>
      <c r="H8" s="6">
        <v>13568895186</v>
      </c>
      <c r="J8" s="6">
        <f>D8+F8+H8</f>
        <v>22871953271</v>
      </c>
      <c r="L8" s="7">
        <v>2.421612136828823</v>
      </c>
      <c r="N8" s="6">
        <v>10674635701</v>
      </c>
      <c r="P8" s="33">
        <v>161551533617</v>
      </c>
      <c r="Q8" s="33"/>
      <c r="S8" s="6">
        <v>30995724354</v>
      </c>
      <c r="U8" s="6">
        <f>N8+P8+S8</f>
        <v>203221893672</v>
      </c>
      <c r="W8" s="7">
        <v>4.4192968680055085</v>
      </c>
    </row>
    <row r="9" spans="1:25" ht="18.75" x14ac:dyDescent="0.2">
      <c r="A9" s="27" t="s">
        <v>28</v>
      </c>
      <c r="B9" s="27"/>
      <c r="D9" s="9">
        <v>0</v>
      </c>
      <c r="F9" s="9">
        <v>-23410474969</v>
      </c>
      <c r="H9" s="9">
        <v>25120291198</v>
      </c>
      <c r="J9" s="20">
        <f t="shared" ref="J9:J60" si="0">D9+F9+H9</f>
        <v>1709816229</v>
      </c>
      <c r="L9" s="23">
        <v>0.18103008880938748</v>
      </c>
      <c r="N9" s="9">
        <v>15392591612</v>
      </c>
      <c r="P9" s="28">
        <v>186029344501</v>
      </c>
      <c r="Q9" s="28"/>
      <c r="S9" s="9">
        <v>25120291198</v>
      </c>
      <c r="U9" s="20">
        <f t="shared" ref="U9:U60" si="1">N9+P9+S9</f>
        <v>226542227311</v>
      </c>
      <c r="W9" s="23">
        <v>5.1995409655601579</v>
      </c>
    </row>
    <row r="10" spans="1:25" ht="18.75" x14ac:dyDescent="0.2">
      <c r="A10" s="27" t="s">
        <v>40</v>
      </c>
      <c r="B10" s="27"/>
      <c r="D10" s="9">
        <v>0</v>
      </c>
      <c r="F10" s="9">
        <v>56751126119</v>
      </c>
      <c r="H10" s="9">
        <v>-11768826166</v>
      </c>
      <c r="J10" s="20">
        <f t="shared" si="0"/>
        <v>44982299953</v>
      </c>
      <c r="L10" s="23">
        <v>4.7625877080981294</v>
      </c>
      <c r="N10" s="9">
        <v>10430616537</v>
      </c>
      <c r="P10" s="28">
        <v>-13352145646</v>
      </c>
      <c r="Q10" s="28"/>
      <c r="S10" s="9">
        <v>-11768826166</v>
      </c>
      <c r="U10" s="20">
        <f t="shared" si="1"/>
        <v>-14690355275</v>
      </c>
      <c r="W10" s="23">
        <v>-0.33716938761326637</v>
      </c>
    </row>
    <row r="11" spans="1:25" ht="18.75" x14ac:dyDescent="0.2">
      <c r="A11" s="27" t="s">
        <v>47</v>
      </c>
      <c r="B11" s="27"/>
      <c r="D11" s="9">
        <v>0</v>
      </c>
      <c r="F11" s="9">
        <v>9030805519</v>
      </c>
      <c r="H11" s="9">
        <v>-4901</v>
      </c>
      <c r="J11" s="20">
        <f t="shared" si="0"/>
        <v>9030800618</v>
      </c>
      <c r="L11" s="23">
        <v>0.95615342173501572</v>
      </c>
      <c r="N11" s="9">
        <v>22002963000</v>
      </c>
      <c r="P11" s="28">
        <v>186133497917</v>
      </c>
      <c r="Q11" s="28"/>
      <c r="S11" s="9">
        <v>-4901</v>
      </c>
      <c r="U11" s="20">
        <f t="shared" si="1"/>
        <v>208136456016</v>
      </c>
      <c r="W11" s="23">
        <v>4.7770962717516898</v>
      </c>
    </row>
    <row r="12" spans="1:25" ht="18.75" x14ac:dyDescent="0.2">
      <c r="A12" s="27" t="s">
        <v>31</v>
      </c>
      <c r="B12" s="27"/>
      <c r="D12" s="9">
        <v>0</v>
      </c>
      <c r="F12" s="9">
        <v>2481910926</v>
      </c>
      <c r="H12" s="9">
        <v>-5143</v>
      </c>
      <c r="J12" s="20">
        <f t="shared" si="0"/>
        <v>2481905783</v>
      </c>
      <c r="L12" s="23">
        <v>0.26277655849353992</v>
      </c>
      <c r="N12" s="9">
        <v>0</v>
      </c>
      <c r="P12" s="28">
        <v>6397390339</v>
      </c>
      <c r="Q12" s="28"/>
      <c r="S12" s="9">
        <v>2214822849</v>
      </c>
      <c r="U12" s="20">
        <f t="shared" si="1"/>
        <v>8612213188</v>
      </c>
      <c r="W12" s="23">
        <v>0.19766537923929525</v>
      </c>
    </row>
    <row r="13" spans="1:25" ht="18.75" x14ac:dyDescent="0.2">
      <c r="A13" s="27" t="s">
        <v>46</v>
      </c>
      <c r="B13" s="27"/>
      <c r="D13" s="9">
        <v>0</v>
      </c>
      <c r="F13" s="9">
        <v>207897772997</v>
      </c>
      <c r="H13" s="9">
        <v>14471137737</v>
      </c>
      <c r="J13" s="20">
        <f t="shared" si="0"/>
        <v>222368910734</v>
      </c>
      <c r="L13" s="23">
        <v>23.543737026151934</v>
      </c>
      <c r="N13" s="9">
        <v>15584577200</v>
      </c>
      <c r="P13" s="28">
        <v>778346897425</v>
      </c>
      <c r="Q13" s="28"/>
      <c r="S13" s="9">
        <v>101533841406</v>
      </c>
      <c r="U13" s="20">
        <f t="shared" si="1"/>
        <v>895465316031</v>
      </c>
      <c r="W13" s="23">
        <v>20.419640013162738</v>
      </c>
    </row>
    <row r="14" spans="1:25" ht="18.75" x14ac:dyDescent="0.2">
      <c r="A14" s="27" t="s">
        <v>56</v>
      </c>
      <c r="B14" s="27"/>
      <c r="D14" s="9">
        <v>0</v>
      </c>
      <c r="F14" s="9">
        <v>2451118466</v>
      </c>
      <c r="H14" s="9">
        <v>3188596774</v>
      </c>
      <c r="J14" s="20">
        <f t="shared" si="0"/>
        <v>5639715240</v>
      </c>
      <c r="L14" s="23">
        <v>0.59711572123395495</v>
      </c>
      <c r="N14" s="19">
        <v>0</v>
      </c>
      <c r="P14" s="28">
        <v>2451118466</v>
      </c>
      <c r="Q14" s="28"/>
      <c r="S14" s="9">
        <v>3188596774</v>
      </c>
      <c r="U14" s="20">
        <f t="shared" si="1"/>
        <v>5639715240</v>
      </c>
      <c r="W14" s="23">
        <v>0.12944134421446152</v>
      </c>
    </row>
    <row r="15" spans="1:25" ht="18.75" x14ac:dyDescent="0.2">
      <c r="A15" s="27" t="s">
        <v>99</v>
      </c>
      <c r="B15" s="27"/>
      <c r="D15" s="9">
        <v>0</v>
      </c>
      <c r="F15" s="9">
        <v>0</v>
      </c>
      <c r="H15" s="9">
        <v>0</v>
      </c>
      <c r="J15" s="20">
        <f t="shared" si="0"/>
        <v>0</v>
      </c>
      <c r="L15" s="23">
        <v>0</v>
      </c>
      <c r="N15" s="9">
        <v>360000000</v>
      </c>
      <c r="P15" s="28">
        <v>0</v>
      </c>
      <c r="Q15" s="28"/>
      <c r="S15" s="9">
        <v>2413691680</v>
      </c>
      <c r="U15" s="20">
        <f t="shared" si="1"/>
        <v>2773691680</v>
      </c>
      <c r="W15" s="23">
        <v>6.3661082912347192E-2</v>
      </c>
    </row>
    <row r="16" spans="1:25" ht="18.75" x14ac:dyDescent="0.2">
      <c r="A16" s="27" t="s">
        <v>52</v>
      </c>
      <c r="B16" s="27"/>
      <c r="D16" s="9">
        <v>0</v>
      </c>
      <c r="F16" s="9">
        <v>558479324</v>
      </c>
      <c r="H16" s="9">
        <v>0</v>
      </c>
      <c r="J16" s="20">
        <f t="shared" si="0"/>
        <v>558479324</v>
      </c>
      <c r="L16" s="23">
        <v>5.9130074862522954E-2</v>
      </c>
      <c r="N16" s="9">
        <v>257763000</v>
      </c>
      <c r="P16" s="28">
        <v>1242570634</v>
      </c>
      <c r="Q16" s="28"/>
      <c r="S16" s="9">
        <v>838512089</v>
      </c>
      <c r="U16" s="20">
        <f t="shared" si="1"/>
        <v>2338845723</v>
      </c>
      <c r="W16" s="23">
        <v>5.3680606451215813E-2</v>
      </c>
    </row>
    <row r="17" spans="1:23" ht="18.75" x14ac:dyDescent="0.2">
      <c r="A17" s="27" t="s">
        <v>100</v>
      </c>
      <c r="B17" s="27"/>
      <c r="D17" s="9">
        <v>0</v>
      </c>
      <c r="F17" s="9">
        <v>0</v>
      </c>
      <c r="H17" s="9">
        <v>0</v>
      </c>
      <c r="J17" s="20">
        <f t="shared" si="0"/>
        <v>0</v>
      </c>
      <c r="L17" s="23">
        <v>0</v>
      </c>
      <c r="N17" s="9">
        <v>39883800000</v>
      </c>
      <c r="P17" s="28">
        <v>0</v>
      </c>
      <c r="Q17" s="28"/>
      <c r="S17" s="9">
        <v>-18409977774</v>
      </c>
      <c r="U17" s="20">
        <f t="shared" si="1"/>
        <v>21473822226</v>
      </c>
      <c r="W17" s="23">
        <v>0.49286183717953469</v>
      </c>
    </row>
    <row r="18" spans="1:23" ht="18.75" x14ac:dyDescent="0.2">
      <c r="A18" s="27" t="s">
        <v>23</v>
      </c>
      <c r="B18" s="27"/>
      <c r="D18" s="9">
        <v>0</v>
      </c>
      <c r="F18" s="9">
        <v>70929833695</v>
      </c>
      <c r="H18" s="9">
        <v>0</v>
      </c>
      <c r="J18" s="20">
        <f t="shared" si="0"/>
        <v>70929833695</v>
      </c>
      <c r="L18" s="23">
        <v>7.5098328552833813</v>
      </c>
      <c r="N18" s="9">
        <v>7667957000</v>
      </c>
      <c r="P18" s="28">
        <v>153048214283</v>
      </c>
      <c r="Q18" s="28"/>
      <c r="S18" s="9">
        <v>13149811522</v>
      </c>
      <c r="U18" s="20">
        <f t="shared" si="1"/>
        <v>173865982805</v>
      </c>
      <c r="W18" s="23">
        <v>3.9905288777395174</v>
      </c>
    </row>
    <row r="19" spans="1:23" ht="18.75" x14ac:dyDescent="0.2">
      <c r="A19" s="27" t="s">
        <v>41</v>
      </c>
      <c r="B19" s="27"/>
      <c r="D19" s="9">
        <v>0</v>
      </c>
      <c r="F19" s="9">
        <v>83141494325</v>
      </c>
      <c r="H19" s="9">
        <v>0</v>
      </c>
      <c r="J19" s="20">
        <f t="shared" si="0"/>
        <v>83141494325</v>
      </c>
      <c r="L19" s="23">
        <v>8.8027659616979417</v>
      </c>
      <c r="N19" s="9">
        <v>6338934195</v>
      </c>
      <c r="P19" s="28">
        <v>111312335097</v>
      </c>
      <c r="Q19" s="28"/>
      <c r="S19" s="9">
        <v>-2267</v>
      </c>
      <c r="U19" s="20">
        <f t="shared" si="1"/>
        <v>117651267025</v>
      </c>
      <c r="W19" s="23">
        <v>2.7003026756100104</v>
      </c>
    </row>
    <row r="20" spans="1:23" ht="18.75" x14ac:dyDescent="0.2">
      <c r="A20" s="27" t="s">
        <v>36</v>
      </c>
      <c r="B20" s="27"/>
      <c r="D20" s="9">
        <v>0</v>
      </c>
      <c r="F20" s="9">
        <v>11454038896</v>
      </c>
      <c r="H20" s="9">
        <v>0</v>
      </c>
      <c r="J20" s="20">
        <f t="shared" si="0"/>
        <v>11454038896</v>
      </c>
      <c r="L20" s="23">
        <v>1.2127184450587283</v>
      </c>
      <c r="N20" s="9">
        <v>10704285000</v>
      </c>
      <c r="P20" s="28">
        <v>22438518082</v>
      </c>
      <c r="Q20" s="28"/>
      <c r="S20" s="9">
        <v>-7765</v>
      </c>
      <c r="U20" s="20">
        <f t="shared" si="1"/>
        <v>33142795317</v>
      </c>
      <c r="W20" s="23">
        <v>0.76068521091806762</v>
      </c>
    </row>
    <row r="21" spans="1:23" ht="18.75" x14ac:dyDescent="0.2">
      <c r="A21" s="27" t="s">
        <v>101</v>
      </c>
      <c r="B21" s="27"/>
      <c r="D21" s="9">
        <v>0</v>
      </c>
      <c r="F21" s="9">
        <v>0</v>
      </c>
      <c r="H21" s="9">
        <v>0</v>
      </c>
      <c r="J21" s="20">
        <f t="shared" si="0"/>
        <v>0</v>
      </c>
      <c r="L21" s="23">
        <v>0</v>
      </c>
      <c r="N21" s="19">
        <v>0</v>
      </c>
      <c r="P21" s="28">
        <v>0</v>
      </c>
      <c r="Q21" s="28"/>
      <c r="S21" s="9">
        <v>0</v>
      </c>
      <c r="U21" s="20">
        <f t="shared" si="1"/>
        <v>0</v>
      </c>
      <c r="W21" s="23">
        <v>0</v>
      </c>
    </row>
    <row r="22" spans="1:23" ht="18.75" x14ac:dyDescent="0.2">
      <c r="A22" s="27" t="s">
        <v>102</v>
      </c>
      <c r="B22" s="27"/>
      <c r="D22" s="9">
        <v>0</v>
      </c>
      <c r="F22" s="9">
        <v>0</v>
      </c>
      <c r="H22" s="9">
        <v>0</v>
      </c>
      <c r="J22" s="20">
        <f t="shared" si="0"/>
        <v>0</v>
      </c>
      <c r="L22" s="23">
        <v>0</v>
      </c>
      <c r="N22" s="19">
        <v>0</v>
      </c>
      <c r="P22" s="28">
        <v>0</v>
      </c>
      <c r="Q22" s="28"/>
      <c r="S22" s="9">
        <v>657806623</v>
      </c>
      <c r="U22" s="20">
        <f t="shared" si="1"/>
        <v>657806623</v>
      </c>
      <c r="W22" s="23">
        <v>1.5097814320549902E-2</v>
      </c>
    </row>
    <row r="23" spans="1:23" ht="18.75" x14ac:dyDescent="0.2">
      <c r="A23" s="27" t="s">
        <v>45</v>
      </c>
      <c r="B23" s="27"/>
      <c r="D23" s="9">
        <v>0</v>
      </c>
      <c r="F23" s="9">
        <v>17873849221</v>
      </c>
      <c r="H23" s="9">
        <v>0</v>
      </c>
      <c r="J23" s="20">
        <f t="shared" si="0"/>
        <v>17873849221</v>
      </c>
      <c r="L23" s="23">
        <v>1.8924282370016217</v>
      </c>
      <c r="N23" s="9">
        <v>8494803797</v>
      </c>
      <c r="P23" s="28">
        <v>97756246104</v>
      </c>
      <c r="Q23" s="28"/>
      <c r="S23" s="9">
        <v>8882819885</v>
      </c>
      <c r="U23" s="20">
        <f t="shared" si="1"/>
        <v>115133869786</v>
      </c>
      <c r="W23" s="23">
        <v>2.6425239990862761</v>
      </c>
    </row>
    <row r="24" spans="1:23" ht="18.75" x14ac:dyDescent="0.2">
      <c r="A24" s="27" t="s">
        <v>103</v>
      </c>
      <c r="B24" s="27"/>
      <c r="D24" s="9">
        <v>0</v>
      </c>
      <c r="F24" s="9">
        <v>0</v>
      </c>
      <c r="H24" s="9">
        <v>0</v>
      </c>
      <c r="J24" s="20">
        <f t="shared" si="0"/>
        <v>0</v>
      </c>
      <c r="L24" s="23">
        <v>0</v>
      </c>
      <c r="N24" s="19">
        <v>0</v>
      </c>
      <c r="P24" s="28">
        <v>0</v>
      </c>
      <c r="Q24" s="28"/>
      <c r="S24" s="9">
        <v>6056552398</v>
      </c>
      <c r="U24" s="20">
        <f t="shared" si="1"/>
        <v>6056552398</v>
      </c>
      <c r="W24" s="23">
        <v>0.13900848719135692</v>
      </c>
    </row>
    <row r="25" spans="1:23" ht="18.75" x14ac:dyDescent="0.2">
      <c r="A25" s="27" t="s">
        <v>104</v>
      </c>
      <c r="B25" s="27"/>
      <c r="D25" s="9">
        <v>0</v>
      </c>
      <c r="F25" s="9">
        <v>0</v>
      </c>
      <c r="H25" s="9">
        <v>0</v>
      </c>
      <c r="J25" s="20">
        <f t="shared" si="0"/>
        <v>0</v>
      </c>
      <c r="L25" s="23">
        <v>0</v>
      </c>
      <c r="N25" s="19">
        <v>0</v>
      </c>
      <c r="P25" s="28">
        <v>0</v>
      </c>
      <c r="Q25" s="28"/>
      <c r="S25" s="9">
        <v>39318760598</v>
      </c>
      <c r="U25" s="20">
        <f t="shared" si="1"/>
        <v>39318760598</v>
      </c>
      <c r="W25" s="23">
        <v>0.90243443295759829</v>
      </c>
    </row>
    <row r="26" spans="1:23" ht="18.75" x14ac:dyDescent="0.2">
      <c r="A26" s="27" t="s">
        <v>51</v>
      </c>
      <c r="B26" s="27"/>
      <c r="D26" s="9">
        <v>0</v>
      </c>
      <c r="F26" s="9">
        <v>280316274</v>
      </c>
      <c r="H26" s="9">
        <v>0</v>
      </c>
      <c r="J26" s="20">
        <f t="shared" si="0"/>
        <v>280316274</v>
      </c>
      <c r="L26" s="23">
        <v>2.9679025801863875E-2</v>
      </c>
      <c r="N26" s="9">
        <v>247764901</v>
      </c>
      <c r="P26" s="28">
        <v>1430130376</v>
      </c>
      <c r="Q26" s="28"/>
      <c r="S26" s="9">
        <v>1329663185</v>
      </c>
      <c r="U26" s="20">
        <f t="shared" si="1"/>
        <v>3007558462</v>
      </c>
      <c r="W26" s="23">
        <v>6.902873523891935E-2</v>
      </c>
    </row>
    <row r="27" spans="1:23" ht="18.75" x14ac:dyDescent="0.2">
      <c r="A27" s="27" t="s">
        <v>105</v>
      </c>
      <c r="B27" s="27"/>
      <c r="D27" s="9">
        <v>0</v>
      </c>
      <c r="F27" s="9">
        <v>0</v>
      </c>
      <c r="H27" s="9">
        <v>0</v>
      </c>
      <c r="J27" s="20">
        <f t="shared" si="0"/>
        <v>0</v>
      </c>
      <c r="L27" s="23">
        <v>0</v>
      </c>
      <c r="N27" s="19">
        <v>0</v>
      </c>
      <c r="P27" s="28">
        <v>0</v>
      </c>
      <c r="Q27" s="28"/>
      <c r="S27" s="9">
        <v>1227421593</v>
      </c>
      <c r="U27" s="20">
        <f t="shared" si="1"/>
        <v>1227421593</v>
      </c>
      <c r="W27" s="23">
        <v>2.817147571368793E-2</v>
      </c>
    </row>
    <row r="28" spans="1:23" ht="18.75" x14ac:dyDescent="0.2">
      <c r="A28" s="27" t="s">
        <v>106</v>
      </c>
      <c r="B28" s="27"/>
      <c r="D28" s="9">
        <v>0</v>
      </c>
      <c r="F28" s="9">
        <v>0</v>
      </c>
      <c r="H28" s="9">
        <v>0</v>
      </c>
      <c r="J28" s="20">
        <f t="shared" si="0"/>
        <v>0</v>
      </c>
      <c r="L28" s="23">
        <v>0</v>
      </c>
      <c r="N28" s="19">
        <v>0</v>
      </c>
      <c r="P28" s="28">
        <v>0</v>
      </c>
      <c r="Q28" s="28"/>
      <c r="S28" s="9">
        <v>7318465504</v>
      </c>
      <c r="U28" s="20">
        <f t="shared" si="1"/>
        <v>7318465504</v>
      </c>
      <c r="W28" s="23">
        <v>0.16797160354942436</v>
      </c>
    </row>
    <row r="29" spans="1:23" ht="18.75" x14ac:dyDescent="0.2">
      <c r="A29" s="27" t="s">
        <v>107</v>
      </c>
      <c r="B29" s="27"/>
      <c r="D29" s="9">
        <v>0</v>
      </c>
      <c r="F29" s="9">
        <v>0</v>
      </c>
      <c r="H29" s="9">
        <v>0</v>
      </c>
      <c r="J29" s="20">
        <f t="shared" si="0"/>
        <v>0</v>
      </c>
      <c r="L29" s="23">
        <v>0</v>
      </c>
      <c r="N29" s="19">
        <v>0</v>
      </c>
      <c r="P29" s="28">
        <v>0</v>
      </c>
      <c r="Q29" s="28"/>
      <c r="S29" s="9">
        <v>3137949896</v>
      </c>
      <c r="U29" s="20">
        <f t="shared" si="1"/>
        <v>3137949896</v>
      </c>
      <c r="W29" s="23">
        <v>7.2021447064385777E-2</v>
      </c>
    </row>
    <row r="30" spans="1:23" ht="18.75" x14ac:dyDescent="0.2">
      <c r="A30" s="27" t="s">
        <v>108</v>
      </c>
      <c r="B30" s="27"/>
      <c r="D30" s="9">
        <v>0</v>
      </c>
      <c r="F30" s="9">
        <v>0</v>
      </c>
      <c r="H30" s="9">
        <v>0</v>
      </c>
      <c r="J30" s="20">
        <f t="shared" si="0"/>
        <v>0</v>
      </c>
      <c r="L30" s="23">
        <v>0</v>
      </c>
      <c r="N30" s="19">
        <v>0</v>
      </c>
      <c r="P30" s="28">
        <v>0</v>
      </c>
      <c r="Q30" s="28"/>
      <c r="S30" s="9">
        <v>-3550922428</v>
      </c>
      <c r="U30" s="20">
        <f t="shared" si="1"/>
        <v>-3550922428</v>
      </c>
      <c r="W30" s="23">
        <v>-8.1499890104664116E-2</v>
      </c>
    </row>
    <row r="31" spans="1:23" ht="18.75" x14ac:dyDescent="0.2">
      <c r="A31" s="27" t="s">
        <v>22</v>
      </c>
      <c r="B31" s="27"/>
      <c r="D31" s="9">
        <v>0</v>
      </c>
      <c r="F31" s="9">
        <v>74420801821</v>
      </c>
      <c r="H31" s="9">
        <v>0</v>
      </c>
      <c r="J31" s="20">
        <f t="shared" si="0"/>
        <v>74420801821</v>
      </c>
      <c r="L31" s="23">
        <v>7.8794458342467024</v>
      </c>
      <c r="N31" s="9">
        <v>33767095482</v>
      </c>
      <c r="P31" s="28">
        <v>309654004708</v>
      </c>
      <c r="Q31" s="28"/>
      <c r="S31" s="9">
        <v>-4118</v>
      </c>
      <c r="U31" s="20">
        <f t="shared" si="1"/>
        <v>343421096072</v>
      </c>
      <c r="W31" s="23">
        <v>7.882115747951028</v>
      </c>
    </row>
    <row r="32" spans="1:23" ht="18.75" x14ac:dyDescent="0.2">
      <c r="A32" s="27" t="s">
        <v>109</v>
      </c>
      <c r="B32" s="27"/>
      <c r="D32" s="9">
        <v>0</v>
      </c>
      <c r="F32" s="9">
        <v>0</v>
      </c>
      <c r="H32" s="9">
        <v>0</v>
      </c>
      <c r="J32" s="20">
        <f t="shared" si="0"/>
        <v>0</v>
      </c>
      <c r="L32" s="23">
        <v>0</v>
      </c>
      <c r="N32" s="9">
        <v>7767204800</v>
      </c>
      <c r="P32" s="28">
        <v>0</v>
      </c>
      <c r="Q32" s="28"/>
      <c r="S32" s="9">
        <v>21183804611</v>
      </c>
      <c r="U32" s="20">
        <f t="shared" si="1"/>
        <v>28951009411</v>
      </c>
      <c r="W32" s="23">
        <v>0.66447638135101406</v>
      </c>
    </row>
    <row r="33" spans="1:23" ht="18.75" x14ac:dyDescent="0.2">
      <c r="A33" s="27" t="s">
        <v>44</v>
      </c>
      <c r="B33" s="27"/>
      <c r="D33" s="9">
        <v>0</v>
      </c>
      <c r="F33" s="9">
        <v>11732670162</v>
      </c>
      <c r="H33" s="9">
        <v>0</v>
      </c>
      <c r="J33" s="20">
        <f t="shared" si="0"/>
        <v>11732670162</v>
      </c>
      <c r="L33" s="23">
        <v>1.2422190673908444</v>
      </c>
      <c r="N33" s="9">
        <v>172971603</v>
      </c>
      <c r="P33" s="28">
        <v>46545937377</v>
      </c>
      <c r="Q33" s="28"/>
      <c r="S33" s="9">
        <v>-27985754</v>
      </c>
      <c r="U33" s="20">
        <f t="shared" si="1"/>
        <v>46690923226</v>
      </c>
      <c r="W33" s="23">
        <v>1.0716384795675717</v>
      </c>
    </row>
    <row r="34" spans="1:23" ht="18.75" x14ac:dyDescent="0.2">
      <c r="A34" s="27" t="s">
        <v>110</v>
      </c>
      <c r="B34" s="27"/>
      <c r="D34" s="9">
        <v>0</v>
      </c>
      <c r="F34" s="9">
        <v>0</v>
      </c>
      <c r="H34" s="9">
        <v>0</v>
      </c>
      <c r="J34" s="20">
        <f t="shared" si="0"/>
        <v>0</v>
      </c>
      <c r="L34" s="23">
        <v>0</v>
      </c>
      <c r="N34" s="19">
        <v>0</v>
      </c>
      <c r="P34" s="28">
        <v>0</v>
      </c>
      <c r="Q34" s="28"/>
      <c r="S34" s="9">
        <v>10878615726</v>
      </c>
      <c r="U34" s="20">
        <f t="shared" si="1"/>
        <v>10878615726</v>
      </c>
      <c r="W34" s="23">
        <v>0.2496832876913162</v>
      </c>
    </row>
    <row r="35" spans="1:23" ht="18.75" x14ac:dyDescent="0.2">
      <c r="A35" s="27" t="s">
        <v>26</v>
      </c>
      <c r="B35" s="27"/>
      <c r="D35" s="9">
        <v>0</v>
      </c>
      <c r="F35" s="9">
        <v>8408352696</v>
      </c>
      <c r="H35" s="9">
        <v>0</v>
      </c>
      <c r="J35" s="20">
        <f t="shared" si="0"/>
        <v>8408352696</v>
      </c>
      <c r="L35" s="23">
        <v>0.89025054826376471</v>
      </c>
      <c r="N35" s="9">
        <v>10903953850</v>
      </c>
      <c r="P35" s="28">
        <v>28040374141</v>
      </c>
      <c r="Q35" s="28"/>
      <c r="S35" s="9">
        <v>31996607416</v>
      </c>
      <c r="U35" s="20">
        <f t="shared" si="1"/>
        <v>70940935407</v>
      </c>
      <c r="W35" s="23">
        <v>1.6282187394470946</v>
      </c>
    </row>
    <row r="36" spans="1:23" ht="18.75" x14ac:dyDescent="0.2">
      <c r="A36" s="27" t="s">
        <v>111</v>
      </c>
      <c r="B36" s="27"/>
      <c r="D36" s="9">
        <v>0</v>
      </c>
      <c r="F36" s="9">
        <v>0</v>
      </c>
      <c r="H36" s="9">
        <v>0</v>
      </c>
      <c r="J36" s="20">
        <f t="shared" si="0"/>
        <v>0</v>
      </c>
      <c r="L36" s="23">
        <v>0</v>
      </c>
      <c r="N36" s="19">
        <v>0</v>
      </c>
      <c r="P36" s="28">
        <v>0</v>
      </c>
      <c r="Q36" s="28"/>
      <c r="S36" s="9">
        <v>6652167096</v>
      </c>
      <c r="U36" s="20">
        <f t="shared" si="1"/>
        <v>6652167096</v>
      </c>
      <c r="W36" s="23">
        <v>0.15267888788751166</v>
      </c>
    </row>
    <row r="37" spans="1:23" ht="18.75" x14ac:dyDescent="0.2">
      <c r="A37" s="27" t="s">
        <v>38</v>
      </c>
      <c r="B37" s="27"/>
      <c r="D37" s="9">
        <v>0</v>
      </c>
      <c r="F37" s="9">
        <v>18325899540</v>
      </c>
      <c r="H37" s="9">
        <v>0</v>
      </c>
      <c r="J37" s="20">
        <f t="shared" si="0"/>
        <v>18325899540</v>
      </c>
      <c r="L37" s="23">
        <v>1.9402899358245085</v>
      </c>
      <c r="N37" s="9">
        <v>28516799746</v>
      </c>
      <c r="P37" s="28">
        <v>76064632077</v>
      </c>
      <c r="Q37" s="28"/>
      <c r="S37" s="9">
        <v>-8733092679</v>
      </c>
      <c r="U37" s="20">
        <f t="shared" si="1"/>
        <v>95848339144</v>
      </c>
      <c r="W37" s="23">
        <v>2.1998872871324173</v>
      </c>
    </row>
    <row r="38" spans="1:23" ht="18.75" x14ac:dyDescent="0.2">
      <c r="A38" s="27" t="s">
        <v>112</v>
      </c>
      <c r="B38" s="27"/>
      <c r="D38" s="9">
        <v>0</v>
      </c>
      <c r="F38" s="9">
        <v>0</v>
      </c>
      <c r="H38" s="9">
        <v>0</v>
      </c>
      <c r="J38" s="20">
        <f t="shared" si="0"/>
        <v>0</v>
      </c>
      <c r="L38" s="23">
        <v>0</v>
      </c>
      <c r="N38" s="19">
        <v>0</v>
      </c>
      <c r="P38" s="28">
        <v>0</v>
      </c>
      <c r="Q38" s="28"/>
      <c r="S38" s="9">
        <v>197438481</v>
      </c>
      <c r="U38" s="20">
        <f t="shared" si="1"/>
        <v>197438481</v>
      </c>
      <c r="W38" s="23">
        <v>4.5315590047949692E-3</v>
      </c>
    </row>
    <row r="39" spans="1:23" ht="18.75" x14ac:dyDescent="0.2">
      <c r="A39" s="27" t="s">
        <v>25</v>
      </c>
      <c r="B39" s="27"/>
      <c r="D39" s="9">
        <v>0</v>
      </c>
      <c r="F39" s="9">
        <v>4008015881</v>
      </c>
      <c r="H39" s="9">
        <v>0</v>
      </c>
      <c r="J39" s="20">
        <f t="shared" si="0"/>
        <v>4008015881</v>
      </c>
      <c r="L39" s="23">
        <v>0.42435640660120638</v>
      </c>
      <c r="N39" s="9">
        <v>44835555120</v>
      </c>
      <c r="P39" s="28">
        <v>182030365287</v>
      </c>
      <c r="Q39" s="28"/>
      <c r="S39" s="9">
        <v>13924856514</v>
      </c>
      <c r="U39" s="20">
        <f t="shared" si="1"/>
        <v>240790776921</v>
      </c>
      <c r="W39" s="23">
        <v>5.5265701392219189</v>
      </c>
    </row>
    <row r="40" spans="1:23" ht="18.75" x14ac:dyDescent="0.2">
      <c r="A40" s="27" t="s">
        <v>113</v>
      </c>
      <c r="B40" s="27"/>
      <c r="D40" s="9">
        <v>0</v>
      </c>
      <c r="F40" s="9">
        <v>0</v>
      </c>
      <c r="H40" s="9">
        <v>0</v>
      </c>
      <c r="J40" s="20">
        <f t="shared" si="0"/>
        <v>0</v>
      </c>
      <c r="L40" s="23">
        <v>0</v>
      </c>
      <c r="N40" s="19">
        <v>0</v>
      </c>
      <c r="P40" s="28">
        <v>0</v>
      </c>
      <c r="Q40" s="28"/>
      <c r="S40" s="9">
        <v>1988304097</v>
      </c>
      <c r="U40" s="20">
        <f t="shared" si="1"/>
        <v>1988304097</v>
      </c>
      <c r="W40" s="23">
        <v>4.56350620679212E-2</v>
      </c>
    </row>
    <row r="41" spans="1:23" ht="18.75" x14ac:dyDescent="0.2">
      <c r="A41" s="27" t="s">
        <v>34</v>
      </c>
      <c r="B41" s="27"/>
      <c r="D41" s="9">
        <v>0</v>
      </c>
      <c r="F41" s="9">
        <v>49259073212</v>
      </c>
      <c r="H41" s="9">
        <v>0</v>
      </c>
      <c r="J41" s="20">
        <f t="shared" si="0"/>
        <v>49259073212</v>
      </c>
      <c r="L41" s="23">
        <v>5.2153993201081494</v>
      </c>
      <c r="N41" s="9">
        <v>17736461040</v>
      </c>
      <c r="P41" s="28">
        <v>77694088894</v>
      </c>
      <c r="Q41" s="28"/>
      <c r="S41" s="9">
        <v>0</v>
      </c>
      <c r="U41" s="20">
        <f t="shared" si="1"/>
        <v>95430549934</v>
      </c>
      <c r="W41" s="23">
        <v>2.1902982928943509</v>
      </c>
    </row>
    <row r="42" spans="1:23" ht="18.75" x14ac:dyDescent="0.2">
      <c r="A42" s="27" t="s">
        <v>35</v>
      </c>
      <c r="B42" s="27"/>
      <c r="D42" s="9">
        <v>0</v>
      </c>
      <c r="F42" s="9">
        <v>12957354300</v>
      </c>
      <c r="H42" s="9">
        <v>0</v>
      </c>
      <c r="J42" s="20">
        <f t="shared" si="0"/>
        <v>12957354300</v>
      </c>
      <c r="L42" s="23">
        <v>1.3718848610037955</v>
      </c>
      <c r="N42" s="9">
        <v>15796324500</v>
      </c>
      <c r="P42" s="28">
        <v>85717814731</v>
      </c>
      <c r="Q42" s="28"/>
      <c r="S42" s="9">
        <v>0</v>
      </c>
      <c r="U42" s="20">
        <f t="shared" si="1"/>
        <v>101514139231</v>
      </c>
      <c r="W42" s="23">
        <v>2.3299273242800544</v>
      </c>
    </row>
    <row r="43" spans="1:23" ht="18.75" x14ac:dyDescent="0.2">
      <c r="A43" s="27" t="s">
        <v>43</v>
      </c>
      <c r="B43" s="27"/>
      <c r="D43" s="9">
        <v>0</v>
      </c>
      <c r="F43" s="9">
        <v>3479334465</v>
      </c>
      <c r="H43" s="9">
        <v>0</v>
      </c>
      <c r="J43" s="20">
        <f t="shared" si="0"/>
        <v>3479334465</v>
      </c>
      <c r="L43" s="23">
        <v>0.3683812426817904</v>
      </c>
      <c r="N43" s="9">
        <v>12704490000</v>
      </c>
      <c r="P43" s="28">
        <v>42206144210</v>
      </c>
      <c r="Q43" s="28"/>
      <c r="S43" s="9">
        <v>0</v>
      </c>
      <c r="U43" s="20">
        <f t="shared" si="1"/>
        <v>54910634210</v>
      </c>
      <c r="W43" s="23">
        <v>1.2602952456533951</v>
      </c>
    </row>
    <row r="44" spans="1:23" ht="18.75" x14ac:dyDescent="0.2">
      <c r="A44" s="27" t="s">
        <v>27</v>
      </c>
      <c r="B44" s="27"/>
      <c r="D44" s="9">
        <v>0</v>
      </c>
      <c r="F44" s="9">
        <v>-11060152933</v>
      </c>
      <c r="H44" s="9">
        <v>0</v>
      </c>
      <c r="J44" s="20">
        <f t="shared" si="0"/>
        <v>-11060152933</v>
      </c>
      <c r="L44" s="23">
        <v>-1.1710150095355056</v>
      </c>
      <c r="N44" s="9">
        <v>1206152747</v>
      </c>
      <c r="P44" s="28">
        <v>30278558872</v>
      </c>
      <c r="Q44" s="28"/>
      <c r="S44" s="9">
        <v>0</v>
      </c>
      <c r="U44" s="20">
        <f t="shared" si="1"/>
        <v>31484711619</v>
      </c>
      <c r="W44" s="23">
        <v>0.72262928547577432</v>
      </c>
    </row>
    <row r="45" spans="1:23" ht="18.75" x14ac:dyDescent="0.2">
      <c r="A45" s="27" t="s">
        <v>48</v>
      </c>
      <c r="B45" s="27"/>
      <c r="D45" s="9">
        <v>0</v>
      </c>
      <c r="F45" s="9">
        <v>43088262862</v>
      </c>
      <c r="H45" s="9">
        <v>0</v>
      </c>
      <c r="J45" s="20">
        <f t="shared" si="0"/>
        <v>43088262862</v>
      </c>
      <c r="L45" s="23">
        <v>4.5620528804502838</v>
      </c>
      <c r="N45" s="9">
        <v>10944242480</v>
      </c>
      <c r="P45" s="28">
        <v>137209686394</v>
      </c>
      <c r="Q45" s="28"/>
      <c r="S45" s="9">
        <v>0</v>
      </c>
      <c r="U45" s="20">
        <f t="shared" si="1"/>
        <v>148153928874</v>
      </c>
      <c r="W45" s="23">
        <v>3.4003921985437482</v>
      </c>
    </row>
    <row r="46" spans="1:23" ht="18.75" x14ac:dyDescent="0.2">
      <c r="A46" s="27" t="s">
        <v>21</v>
      </c>
      <c r="B46" s="27"/>
      <c r="D46" s="9">
        <v>0</v>
      </c>
      <c r="F46" s="9">
        <v>42529964290</v>
      </c>
      <c r="H46" s="9">
        <v>0</v>
      </c>
      <c r="J46" s="20">
        <f t="shared" si="0"/>
        <v>42529964290</v>
      </c>
      <c r="L46" s="23">
        <v>4.5029419430541493</v>
      </c>
      <c r="N46" s="9">
        <v>34475379000</v>
      </c>
      <c r="P46" s="28">
        <v>383995189803</v>
      </c>
      <c r="Q46" s="28"/>
      <c r="S46" s="9">
        <v>0</v>
      </c>
      <c r="U46" s="20">
        <f t="shared" si="1"/>
        <v>418470568803</v>
      </c>
      <c r="W46" s="23">
        <v>9.604632616176314</v>
      </c>
    </row>
    <row r="47" spans="1:23" ht="18.75" x14ac:dyDescent="0.2">
      <c r="A47" s="27" t="s">
        <v>42</v>
      </c>
      <c r="B47" s="27"/>
      <c r="D47" s="9">
        <v>0</v>
      </c>
      <c r="F47" s="9">
        <v>18985023481</v>
      </c>
      <c r="H47" s="9">
        <v>0</v>
      </c>
      <c r="J47" s="20">
        <f t="shared" si="0"/>
        <v>18985023481</v>
      </c>
      <c r="L47" s="23">
        <v>2.010075953498121</v>
      </c>
      <c r="N47" s="9">
        <v>5762928000</v>
      </c>
      <c r="P47" s="28">
        <v>114965598097</v>
      </c>
      <c r="Q47" s="28"/>
      <c r="S47" s="9">
        <v>0</v>
      </c>
      <c r="U47" s="20">
        <f t="shared" si="1"/>
        <v>120728526097</v>
      </c>
      <c r="W47" s="23">
        <v>2.7709311619475274</v>
      </c>
    </row>
    <row r="48" spans="1:23" ht="18.75" x14ac:dyDescent="0.2">
      <c r="A48" s="27" t="s">
        <v>37</v>
      </c>
      <c r="B48" s="27"/>
      <c r="D48" s="9">
        <v>0</v>
      </c>
      <c r="F48" s="9">
        <v>0</v>
      </c>
      <c r="H48" s="9">
        <v>0</v>
      </c>
      <c r="J48" s="20">
        <f t="shared" si="0"/>
        <v>0</v>
      </c>
      <c r="L48" s="23">
        <v>0</v>
      </c>
      <c r="N48" s="9">
        <v>35346000000</v>
      </c>
      <c r="P48" s="28">
        <v>23340262184</v>
      </c>
      <c r="Q48" s="28"/>
      <c r="S48" s="9">
        <v>0</v>
      </c>
      <c r="U48" s="20">
        <f t="shared" si="1"/>
        <v>58686262184</v>
      </c>
      <c r="W48" s="23">
        <v>1.3469525216700977</v>
      </c>
    </row>
    <row r="49" spans="1:23" ht="18.75" x14ac:dyDescent="0.2">
      <c r="A49" s="27" t="s">
        <v>32</v>
      </c>
      <c r="B49" s="27"/>
      <c r="D49" s="9">
        <v>0</v>
      </c>
      <c r="F49" s="9">
        <v>-4250884680</v>
      </c>
      <c r="H49" s="9">
        <v>0</v>
      </c>
      <c r="J49" s="20">
        <f t="shared" si="0"/>
        <v>-4250884680</v>
      </c>
      <c r="L49" s="23">
        <v>-0.45007060880977556</v>
      </c>
      <c r="N49" s="9">
        <v>4410000000</v>
      </c>
      <c r="P49" s="28">
        <v>39949402333</v>
      </c>
      <c r="Q49" s="28"/>
      <c r="S49" s="9">
        <v>0</v>
      </c>
      <c r="U49" s="20">
        <f t="shared" si="1"/>
        <v>44359402333</v>
      </c>
      <c r="W49" s="23">
        <v>1.0181259907962374</v>
      </c>
    </row>
    <row r="50" spans="1:23" ht="18.75" x14ac:dyDescent="0.2">
      <c r="A50" s="27" t="s">
        <v>29</v>
      </c>
      <c r="B50" s="27"/>
      <c r="D50" s="9">
        <v>0</v>
      </c>
      <c r="F50" s="9">
        <v>27683150770</v>
      </c>
      <c r="H50" s="9">
        <v>0</v>
      </c>
      <c r="J50" s="20">
        <f t="shared" si="0"/>
        <v>27683150770</v>
      </c>
      <c r="L50" s="23">
        <v>2.9310069453181939</v>
      </c>
      <c r="N50" s="9">
        <v>1772031662</v>
      </c>
      <c r="P50" s="28">
        <v>51368521464</v>
      </c>
      <c r="Q50" s="28"/>
      <c r="S50" s="9">
        <v>0</v>
      </c>
      <c r="U50" s="20">
        <f t="shared" si="1"/>
        <v>53140553126</v>
      </c>
      <c r="W50" s="23">
        <v>1.2196687840092872</v>
      </c>
    </row>
    <row r="51" spans="1:23" ht="18.75" x14ac:dyDescent="0.2">
      <c r="A51" s="27" t="s">
        <v>49</v>
      </c>
      <c r="B51" s="27"/>
      <c r="D51" s="9">
        <v>0</v>
      </c>
      <c r="F51" s="9">
        <v>7088120870</v>
      </c>
      <c r="H51" s="9">
        <v>0</v>
      </c>
      <c r="J51" s="20">
        <f t="shared" si="0"/>
        <v>7088120870</v>
      </c>
      <c r="L51" s="23">
        <v>0.75046845902161152</v>
      </c>
      <c r="N51" s="9">
        <v>5003078629</v>
      </c>
      <c r="P51" s="28">
        <v>42915031605</v>
      </c>
      <c r="Q51" s="28"/>
      <c r="S51" s="9">
        <v>0</v>
      </c>
      <c r="U51" s="20">
        <f t="shared" si="1"/>
        <v>47918110234</v>
      </c>
      <c r="W51" s="23">
        <v>1.0998045711445719</v>
      </c>
    </row>
    <row r="52" spans="1:23" ht="18.75" x14ac:dyDescent="0.2">
      <c r="A52" s="27" t="s">
        <v>50</v>
      </c>
      <c r="B52" s="27"/>
      <c r="D52" s="9">
        <v>0</v>
      </c>
      <c r="F52" s="9">
        <v>1881799411</v>
      </c>
      <c r="H52" s="9">
        <v>0</v>
      </c>
      <c r="J52" s="20">
        <f t="shared" si="0"/>
        <v>1881799411</v>
      </c>
      <c r="L52" s="23">
        <v>0.19923913969048132</v>
      </c>
      <c r="N52" s="9">
        <v>8214096525</v>
      </c>
      <c r="P52" s="28">
        <v>53095124106</v>
      </c>
      <c r="Q52" s="28"/>
      <c r="S52" s="9">
        <v>0</v>
      </c>
      <c r="U52" s="20">
        <f t="shared" si="1"/>
        <v>61309220631</v>
      </c>
      <c r="W52" s="23">
        <v>1.4071540128358744</v>
      </c>
    </row>
    <row r="53" spans="1:23" ht="18.75" x14ac:dyDescent="0.2">
      <c r="A53" s="27" t="s">
        <v>24</v>
      </c>
      <c r="B53" s="27"/>
      <c r="D53" s="9">
        <v>0</v>
      </c>
      <c r="F53" s="9">
        <v>90867037692</v>
      </c>
      <c r="H53" s="9">
        <v>0</v>
      </c>
      <c r="J53" s="20">
        <f t="shared" si="0"/>
        <v>90867037692</v>
      </c>
      <c r="L53" s="23">
        <v>9.6207227561814879</v>
      </c>
      <c r="N53" s="9">
        <v>13015483250</v>
      </c>
      <c r="P53" s="28">
        <v>125841946852</v>
      </c>
      <c r="Q53" s="28"/>
      <c r="S53" s="9">
        <v>0</v>
      </c>
      <c r="U53" s="20">
        <f t="shared" si="1"/>
        <v>138857430102</v>
      </c>
      <c r="W53" s="23">
        <v>3.1870212664440332</v>
      </c>
    </row>
    <row r="54" spans="1:23" ht="18.75" x14ac:dyDescent="0.2">
      <c r="A54" s="27" t="s">
        <v>30</v>
      </c>
      <c r="B54" s="27"/>
      <c r="D54" s="9">
        <v>0</v>
      </c>
      <c r="F54" s="9">
        <v>0</v>
      </c>
      <c r="H54" s="9">
        <v>0</v>
      </c>
      <c r="J54" s="20">
        <f t="shared" si="0"/>
        <v>0</v>
      </c>
      <c r="L54" s="23">
        <v>0</v>
      </c>
      <c r="N54" s="9">
        <v>233706147</v>
      </c>
      <c r="P54" s="28">
        <v>-424776489</v>
      </c>
      <c r="Q54" s="28"/>
      <c r="S54" s="9">
        <v>0</v>
      </c>
      <c r="U54" s="20">
        <f t="shared" si="1"/>
        <v>-191070342</v>
      </c>
      <c r="W54" s="23">
        <v>-4.3853990592611705E-3</v>
      </c>
    </row>
    <row r="55" spans="1:23" ht="18.75" x14ac:dyDescent="0.2">
      <c r="A55" s="27" t="s">
        <v>53</v>
      </c>
      <c r="B55" s="27"/>
      <c r="D55" s="9">
        <v>0</v>
      </c>
      <c r="F55" s="9">
        <v>6516602281</v>
      </c>
      <c r="H55" s="9">
        <v>0</v>
      </c>
      <c r="J55" s="20">
        <f t="shared" si="0"/>
        <v>6516602281</v>
      </c>
      <c r="L55" s="23">
        <v>0.68995782684484452</v>
      </c>
      <c r="N55" s="9">
        <v>0</v>
      </c>
      <c r="P55" s="28">
        <v>6516602281</v>
      </c>
      <c r="Q55" s="28"/>
      <c r="S55" s="9">
        <v>0</v>
      </c>
      <c r="U55" s="20">
        <f t="shared" si="1"/>
        <v>6516602281</v>
      </c>
      <c r="W55" s="23">
        <v>0.14956743790554683</v>
      </c>
    </row>
    <row r="56" spans="1:23" ht="18.75" x14ac:dyDescent="0.2">
      <c r="A56" s="27" t="s">
        <v>20</v>
      </c>
      <c r="B56" s="27"/>
      <c r="D56" s="9">
        <v>0</v>
      </c>
      <c r="F56" s="9">
        <v>22422702252</v>
      </c>
      <c r="H56" s="9">
        <v>0</v>
      </c>
      <c r="J56" s="20">
        <f t="shared" si="0"/>
        <v>22422702252</v>
      </c>
      <c r="L56" s="23">
        <v>2.3740468192889121</v>
      </c>
      <c r="N56" s="9">
        <v>0</v>
      </c>
      <c r="P56" s="28">
        <v>47233584142</v>
      </c>
      <c r="Q56" s="28"/>
      <c r="S56" s="9">
        <v>0</v>
      </c>
      <c r="U56" s="20">
        <f t="shared" si="1"/>
        <v>47233584142</v>
      </c>
      <c r="W56" s="23">
        <v>1.0840934982042381</v>
      </c>
    </row>
    <row r="57" spans="1:23" ht="18.75" x14ac:dyDescent="0.2">
      <c r="A57" s="27" t="s">
        <v>54</v>
      </c>
      <c r="B57" s="27"/>
      <c r="D57" s="9">
        <v>0</v>
      </c>
      <c r="F57" s="9">
        <v>-592489768</v>
      </c>
      <c r="H57" s="9">
        <v>0</v>
      </c>
      <c r="J57" s="20">
        <f t="shared" si="0"/>
        <v>-592489768</v>
      </c>
      <c r="L57" s="23">
        <v>-6.2730996174029982E-2</v>
      </c>
      <c r="N57" s="9">
        <v>0</v>
      </c>
      <c r="P57" s="28">
        <v>-592489768</v>
      </c>
      <c r="Q57" s="28"/>
      <c r="S57" s="9">
        <v>0</v>
      </c>
      <c r="U57" s="20">
        <f t="shared" si="1"/>
        <v>-592489768</v>
      </c>
      <c r="W57" s="23">
        <v>-1.3598678078511364E-2</v>
      </c>
    </row>
    <row r="58" spans="1:23" ht="18.75" x14ac:dyDescent="0.2">
      <c r="A58" s="27" t="s">
        <v>19</v>
      </c>
      <c r="B58" s="27"/>
      <c r="D58" s="9">
        <v>0</v>
      </c>
      <c r="F58" s="9">
        <v>5609282464</v>
      </c>
      <c r="H58" s="9">
        <v>0</v>
      </c>
      <c r="J58" s="20">
        <f t="shared" si="0"/>
        <v>5609282464</v>
      </c>
      <c r="L58" s="23">
        <v>0.59389359241767947</v>
      </c>
      <c r="N58" s="9">
        <v>0</v>
      </c>
      <c r="P58" s="28">
        <v>12526874411</v>
      </c>
      <c r="Q58" s="28"/>
      <c r="S58" s="9">
        <v>0</v>
      </c>
      <c r="U58" s="20">
        <f t="shared" si="1"/>
        <v>12526874411</v>
      </c>
      <c r="W58" s="23">
        <v>0.28751371187414437</v>
      </c>
    </row>
    <row r="59" spans="1:23" ht="18.75" x14ac:dyDescent="0.2">
      <c r="A59" s="27" t="s">
        <v>33</v>
      </c>
      <c r="B59" s="27"/>
      <c r="D59" s="9">
        <v>0</v>
      </c>
      <c r="F59" s="9">
        <v>17098515534</v>
      </c>
      <c r="H59" s="9">
        <v>0</v>
      </c>
      <c r="J59" s="20">
        <f t="shared" si="0"/>
        <v>17098515534</v>
      </c>
      <c r="L59" s="23">
        <v>1.8103382884832306</v>
      </c>
      <c r="N59" s="9">
        <v>0</v>
      </c>
      <c r="P59" s="28">
        <v>24309051183</v>
      </c>
      <c r="Q59" s="28"/>
      <c r="S59" s="9">
        <v>0</v>
      </c>
      <c r="U59" s="20">
        <f t="shared" si="1"/>
        <v>24309051183</v>
      </c>
      <c r="W59" s="23">
        <v>0.55793530839788752</v>
      </c>
    </row>
    <row r="60" spans="1:23" ht="18.75" x14ac:dyDescent="0.2">
      <c r="A60" s="29" t="s">
        <v>55</v>
      </c>
      <c r="B60" s="29"/>
      <c r="D60" s="13">
        <v>0</v>
      </c>
      <c r="F60" s="13">
        <v>628376667</v>
      </c>
      <c r="H60" s="13">
        <v>0</v>
      </c>
      <c r="J60" s="20">
        <f t="shared" si="0"/>
        <v>628376667</v>
      </c>
      <c r="L60" s="23">
        <v>6.653059077541186E-2</v>
      </c>
      <c r="N60" s="13">
        <v>0</v>
      </c>
      <c r="P60" s="28">
        <v>628376666</v>
      </c>
      <c r="Q60" s="30"/>
      <c r="S60" s="13">
        <v>0</v>
      </c>
      <c r="U60" s="20">
        <f t="shared" si="1"/>
        <v>628376666</v>
      </c>
      <c r="W60" s="23">
        <v>1.4422345253027654E-2</v>
      </c>
    </row>
    <row r="61" spans="1:23" ht="21.75" thickBot="1" x14ac:dyDescent="0.25">
      <c r="A61" s="26" t="s">
        <v>57</v>
      </c>
      <c r="B61" s="26"/>
      <c r="D61" s="16">
        <v>0</v>
      </c>
      <c r="F61" s="16">
        <f>SUM(F8:F60)</f>
        <v>899830142148</v>
      </c>
      <c r="H61" s="16">
        <f>SUM(H8:H60)</f>
        <v>44580084685</v>
      </c>
      <c r="J61" s="16">
        <f>SUM(J8:J60)</f>
        <v>944410226833</v>
      </c>
      <c r="L61" s="17">
        <f>SUM(L8:L60)</f>
        <v>99.991253057682684</v>
      </c>
      <c r="N61" s="16">
        <f>SUM(N8:N60)</f>
        <v>440624646524</v>
      </c>
      <c r="P61" s="39">
        <f>SUM(P8:Q60)</f>
        <v>3635895556756</v>
      </c>
      <c r="Q61" s="39"/>
      <c r="S61" s="16">
        <f>SUM(S8:S60)</f>
        <v>291715701643</v>
      </c>
      <c r="U61" s="16">
        <f>SUM(U8:U60)</f>
        <v>4368235904923</v>
      </c>
      <c r="W61" s="17">
        <f>SUM(W8:W60)</f>
        <v>99.880806917839749</v>
      </c>
    </row>
    <row r="62" spans="1:23" ht="13.5" thickTop="1" x14ac:dyDescent="0.2">
      <c r="D62" s="22"/>
      <c r="F62" s="22"/>
      <c r="H62" s="22"/>
      <c r="N62" s="22"/>
      <c r="Q62" s="22"/>
      <c r="S62" s="22"/>
    </row>
    <row r="63" spans="1:23" x14ac:dyDescent="0.2">
      <c r="D63" s="22"/>
      <c r="E63" s="22"/>
      <c r="F63" s="22"/>
      <c r="G63" s="22"/>
      <c r="H63" s="22"/>
      <c r="N63" s="22"/>
      <c r="O63" s="22"/>
      <c r="P63" s="22"/>
      <c r="Q63" s="22"/>
      <c r="R63" s="22"/>
      <c r="S63" s="22"/>
      <c r="T63" s="22"/>
    </row>
  </sheetData>
  <mergeCells count="116">
    <mergeCell ref="A1:W1"/>
    <mergeCell ref="A2:W2"/>
    <mergeCell ref="A3:W3"/>
    <mergeCell ref="B5:W5"/>
    <mergeCell ref="D6:L6"/>
    <mergeCell ref="N6:W6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8:B58"/>
    <mergeCell ref="P58:Q58"/>
    <mergeCell ref="A59:B59"/>
    <mergeCell ref="P59:Q59"/>
    <mergeCell ref="A60:B60"/>
    <mergeCell ref="P60:Q60"/>
    <mergeCell ref="A61:B61"/>
    <mergeCell ref="P61:Q61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</mergeCells>
  <pageMargins left="0.39" right="0.39" top="0.39" bottom="0.39" header="0" footer="0"/>
  <pageSetup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2"/>
  <sheetViews>
    <sheetView rightToLeft="1" view="pageBreakPreview" zoomScale="130" zoomScaleNormal="100" zoomScaleSheetLayoutView="130" workbookViewId="0">
      <selection activeCell="B23" sqref="B23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7.7109375" bestFit="1" customWidth="1"/>
  </cols>
  <sheetData>
    <row r="1" spans="1:6" ht="25.5" x14ac:dyDescent="0.2">
      <c r="A1" s="35" t="s">
        <v>0</v>
      </c>
      <c r="B1" s="35"/>
      <c r="C1" s="35"/>
      <c r="D1" s="35"/>
      <c r="E1" s="35"/>
      <c r="F1" s="35"/>
    </row>
    <row r="2" spans="1:6" ht="25.5" x14ac:dyDescent="0.2">
      <c r="A2" s="35" t="s">
        <v>78</v>
      </c>
      <c r="B2" s="35"/>
      <c r="C2" s="35"/>
      <c r="D2" s="35"/>
      <c r="E2" s="35"/>
      <c r="F2" s="35"/>
    </row>
    <row r="3" spans="1:6" ht="25.5" x14ac:dyDescent="0.2">
      <c r="A3" s="35" t="s">
        <v>2</v>
      </c>
      <c r="B3" s="35"/>
      <c r="C3" s="35"/>
      <c r="D3" s="35"/>
      <c r="E3" s="35"/>
      <c r="F3" s="35"/>
    </row>
    <row r="5" spans="1:6" ht="24" x14ac:dyDescent="0.2">
      <c r="A5" s="1" t="s">
        <v>114</v>
      </c>
      <c r="B5" s="36" t="s">
        <v>115</v>
      </c>
      <c r="C5" s="36"/>
      <c r="D5" s="36"/>
      <c r="E5" s="36"/>
      <c r="F5" s="36"/>
    </row>
    <row r="6" spans="1:6" ht="21" x14ac:dyDescent="0.2">
      <c r="A6" s="31" t="s">
        <v>116</v>
      </c>
      <c r="B6" s="31"/>
      <c r="D6" s="31" t="s">
        <v>93</v>
      </c>
      <c r="E6" s="31"/>
      <c r="F6" s="2" t="s">
        <v>94</v>
      </c>
    </row>
    <row r="7" spans="1:6" ht="18.75" x14ac:dyDescent="0.2">
      <c r="A7" s="32" t="s">
        <v>158</v>
      </c>
      <c r="B7" s="32"/>
      <c r="D7" s="6">
        <v>795936</v>
      </c>
      <c r="E7">
        <v>0</v>
      </c>
      <c r="F7" s="6">
        <v>375801347</v>
      </c>
    </row>
    <row r="8" spans="1:6" ht="18.75" x14ac:dyDescent="0.2">
      <c r="A8" s="27" t="s">
        <v>160</v>
      </c>
      <c r="B8" s="27"/>
      <c r="D8" s="9">
        <v>3858178</v>
      </c>
      <c r="F8" s="9">
        <v>98005107</v>
      </c>
    </row>
    <row r="9" spans="1:6" ht="21.75" thickBot="1" x14ac:dyDescent="0.25">
      <c r="A9" s="26" t="s">
        <v>57</v>
      </c>
      <c r="B9" s="26"/>
      <c r="D9" s="16">
        <f>SUM(D7:D8)</f>
        <v>4654114</v>
      </c>
      <c r="F9" s="16">
        <f>SUM(F7:F8)</f>
        <v>473806454</v>
      </c>
    </row>
    <row r="12" spans="1:6" x14ac:dyDescent="0.2">
      <c r="D12" s="22"/>
      <c r="E12" s="22"/>
      <c r="F12" s="22"/>
    </row>
  </sheetData>
  <mergeCells count="9">
    <mergeCell ref="A9:B9"/>
    <mergeCell ref="A6:B6"/>
    <mergeCell ref="A7:B7"/>
    <mergeCell ref="A8:B8"/>
    <mergeCell ref="A1:F1"/>
    <mergeCell ref="A2:F2"/>
    <mergeCell ref="A3:F3"/>
    <mergeCell ref="B5:F5"/>
    <mergeCell ref="D6:E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view="pageBreakPreview" zoomScale="145" zoomScaleNormal="130" zoomScaleSheetLayoutView="145" workbookViewId="0">
      <selection activeCell="J17" sqref="J17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35" t="s">
        <v>0</v>
      </c>
      <c r="B1" s="35"/>
      <c r="C1" s="35"/>
      <c r="D1" s="35"/>
      <c r="E1" s="35"/>
      <c r="F1" s="35"/>
    </row>
    <row r="2" spans="1:6" ht="25.5" x14ac:dyDescent="0.2">
      <c r="A2" s="35" t="s">
        <v>78</v>
      </c>
      <c r="B2" s="35"/>
      <c r="C2" s="35"/>
      <c r="D2" s="35"/>
      <c r="E2" s="35"/>
      <c r="F2" s="35"/>
    </row>
    <row r="3" spans="1:6" ht="25.5" x14ac:dyDescent="0.2">
      <c r="A3" s="35" t="s">
        <v>2</v>
      </c>
      <c r="B3" s="35"/>
      <c r="C3" s="35"/>
      <c r="D3" s="35"/>
      <c r="E3" s="35"/>
      <c r="F3" s="35"/>
    </row>
    <row r="5" spans="1:6" ht="24" x14ac:dyDescent="0.2">
      <c r="A5" s="1" t="s">
        <v>117</v>
      </c>
      <c r="B5" s="36" t="s">
        <v>90</v>
      </c>
      <c r="C5" s="36"/>
      <c r="D5" s="36"/>
      <c r="E5" s="36"/>
      <c r="F5" s="36"/>
    </row>
    <row r="6" spans="1:6" ht="21" x14ac:dyDescent="0.2">
      <c r="D6" s="2" t="s">
        <v>93</v>
      </c>
      <c r="F6" s="2" t="s">
        <v>9</v>
      </c>
    </row>
    <row r="7" spans="1:6" ht="21" x14ac:dyDescent="0.2">
      <c r="A7" s="31" t="s">
        <v>90</v>
      </c>
      <c r="B7" s="31"/>
      <c r="D7" s="4" t="s">
        <v>75</v>
      </c>
      <c r="F7" s="4" t="s">
        <v>75</v>
      </c>
    </row>
    <row r="8" spans="1:6" ht="18.75" x14ac:dyDescent="0.2">
      <c r="A8" s="32" t="s">
        <v>90</v>
      </c>
      <c r="B8" s="32"/>
      <c r="D8" s="6">
        <v>-128</v>
      </c>
      <c r="F8" s="6">
        <v>3277058915</v>
      </c>
    </row>
    <row r="9" spans="1:6" ht="18.75" x14ac:dyDescent="0.2">
      <c r="A9" s="29" t="s">
        <v>118</v>
      </c>
      <c r="B9" s="29"/>
      <c r="D9" s="13">
        <v>77960258</v>
      </c>
      <c r="F9" s="13">
        <v>1442336587</v>
      </c>
    </row>
    <row r="10" spans="1:6" ht="21" x14ac:dyDescent="0.2">
      <c r="A10" s="26" t="s">
        <v>57</v>
      </c>
      <c r="B10" s="26"/>
      <c r="D10" s="16">
        <v>77960130</v>
      </c>
      <c r="F10" s="16">
        <v>4719395502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45"/>
  <sheetViews>
    <sheetView rightToLeft="1" view="pageBreakPreview" topLeftCell="A26" zoomScaleNormal="100" zoomScaleSheetLayoutView="100" workbookViewId="0">
      <selection activeCell="U40" sqref="U1:U40"/>
    </sheetView>
  </sheetViews>
  <sheetFormatPr defaultRowHeight="12.75" x14ac:dyDescent="0.2"/>
  <cols>
    <col min="1" max="1" width="27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  <col min="21" max="21" width="12.85546875" bestFit="1" customWidth="1"/>
  </cols>
  <sheetData>
    <row r="1" spans="1:21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21" ht="25.5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1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5" spans="1:21" ht="24" x14ac:dyDescent="0.2">
      <c r="A5" s="36" t="s">
        <v>96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21" ht="21" x14ac:dyDescent="0.2">
      <c r="A6" s="31" t="s">
        <v>59</v>
      </c>
      <c r="C6" s="31" t="s">
        <v>119</v>
      </c>
      <c r="D6" s="31"/>
      <c r="E6" s="31"/>
      <c r="F6" s="31"/>
      <c r="G6" s="31"/>
      <c r="I6" s="31" t="s">
        <v>93</v>
      </c>
      <c r="J6" s="31"/>
      <c r="K6" s="31"/>
      <c r="L6" s="31"/>
      <c r="M6" s="31"/>
      <c r="O6" s="31" t="s">
        <v>94</v>
      </c>
      <c r="P6" s="31"/>
      <c r="Q6" s="31"/>
      <c r="R6" s="31"/>
      <c r="S6" s="31"/>
    </row>
    <row r="7" spans="1:21" ht="21" x14ac:dyDescent="0.2">
      <c r="A7" s="31"/>
      <c r="C7" s="18" t="s">
        <v>120</v>
      </c>
      <c r="D7" s="3"/>
      <c r="E7" s="18" t="s">
        <v>121</v>
      </c>
      <c r="F7" s="3"/>
      <c r="G7" s="18" t="s">
        <v>122</v>
      </c>
      <c r="I7" s="18" t="s">
        <v>123</v>
      </c>
      <c r="J7" s="3"/>
      <c r="K7" s="18" t="s">
        <v>124</v>
      </c>
      <c r="L7" s="3"/>
      <c r="M7" s="18" t="s">
        <v>125</v>
      </c>
      <c r="O7" s="18" t="s">
        <v>123</v>
      </c>
      <c r="P7" s="3"/>
      <c r="Q7" s="18" t="s">
        <v>124</v>
      </c>
      <c r="R7" s="3"/>
      <c r="S7" s="18" t="s">
        <v>125</v>
      </c>
    </row>
    <row r="8" spans="1:21" ht="18.75" x14ac:dyDescent="0.2">
      <c r="A8" s="5" t="s">
        <v>47</v>
      </c>
      <c r="C8" s="5" t="s">
        <v>126</v>
      </c>
      <c r="E8" s="6">
        <v>7334321</v>
      </c>
      <c r="G8" s="6">
        <v>3000</v>
      </c>
      <c r="I8" s="6">
        <v>0</v>
      </c>
      <c r="K8" s="6">
        <v>0</v>
      </c>
      <c r="M8" s="6">
        <v>0</v>
      </c>
      <c r="O8" s="6">
        <v>22002963000</v>
      </c>
      <c r="Q8" s="6">
        <v>0</v>
      </c>
      <c r="S8" s="6">
        <v>22002963000</v>
      </c>
      <c r="U8" s="22"/>
    </row>
    <row r="9" spans="1:21" ht="18.75" x14ac:dyDescent="0.2">
      <c r="A9" s="8" t="s">
        <v>26</v>
      </c>
      <c r="C9" s="8" t="s">
        <v>127</v>
      </c>
      <c r="E9" s="9">
        <v>12828181</v>
      </c>
      <c r="G9" s="9">
        <v>850</v>
      </c>
      <c r="I9" s="9">
        <v>0</v>
      </c>
      <c r="K9" s="9">
        <v>0</v>
      </c>
      <c r="M9" s="9">
        <v>0</v>
      </c>
      <c r="O9" s="9">
        <v>10903953850</v>
      </c>
      <c r="Q9" s="9">
        <v>0</v>
      </c>
      <c r="S9" s="9">
        <v>10903953850</v>
      </c>
      <c r="U9" s="22"/>
    </row>
    <row r="10" spans="1:21" ht="18.75" x14ac:dyDescent="0.2">
      <c r="A10" s="8" t="s">
        <v>100</v>
      </c>
      <c r="C10" s="8" t="s">
        <v>128</v>
      </c>
      <c r="E10" s="9">
        <v>24172000</v>
      </c>
      <c r="G10" s="9">
        <v>1650</v>
      </c>
      <c r="I10" s="9">
        <v>0</v>
      </c>
      <c r="K10" s="9">
        <v>0</v>
      </c>
      <c r="M10" s="9">
        <v>0</v>
      </c>
      <c r="O10" s="9">
        <v>39883800000</v>
      </c>
      <c r="Q10" s="9">
        <v>0</v>
      </c>
      <c r="S10" s="9">
        <v>39883800000</v>
      </c>
      <c r="U10" s="22"/>
    </row>
    <row r="11" spans="1:21" ht="18.75" x14ac:dyDescent="0.2">
      <c r="A11" s="8" t="s">
        <v>34</v>
      </c>
      <c r="C11" s="8" t="s">
        <v>129</v>
      </c>
      <c r="E11" s="9">
        <v>9639381</v>
      </c>
      <c r="G11" s="9">
        <v>1840</v>
      </c>
      <c r="I11" s="9">
        <v>0</v>
      </c>
      <c r="K11" s="9">
        <v>0</v>
      </c>
      <c r="M11" s="9">
        <v>0</v>
      </c>
      <c r="O11" s="9">
        <v>17736461040</v>
      </c>
      <c r="Q11" s="9">
        <v>0</v>
      </c>
      <c r="S11" s="9">
        <v>17736461040</v>
      </c>
      <c r="U11" s="22"/>
    </row>
    <row r="12" spans="1:21" ht="18.75" x14ac:dyDescent="0.2">
      <c r="A12" s="8" t="s">
        <v>35</v>
      </c>
      <c r="C12" s="8" t="s">
        <v>130</v>
      </c>
      <c r="E12" s="9">
        <v>10530883</v>
      </c>
      <c r="G12" s="9">
        <v>1500</v>
      </c>
      <c r="I12" s="9">
        <v>0</v>
      </c>
      <c r="K12" s="9">
        <v>0</v>
      </c>
      <c r="M12" s="9">
        <v>0</v>
      </c>
      <c r="O12" s="9">
        <v>15796324500</v>
      </c>
      <c r="Q12" s="9">
        <v>0</v>
      </c>
      <c r="S12" s="9">
        <v>15796324500</v>
      </c>
      <c r="U12" s="22"/>
    </row>
    <row r="13" spans="1:21" ht="18.75" x14ac:dyDescent="0.2">
      <c r="A13" s="8" t="s">
        <v>46</v>
      </c>
      <c r="C13" s="8" t="s">
        <v>131</v>
      </c>
      <c r="E13" s="9">
        <v>21768923</v>
      </c>
      <c r="G13" s="9">
        <v>450</v>
      </c>
      <c r="I13" s="9">
        <v>0</v>
      </c>
      <c r="K13" s="9">
        <v>0</v>
      </c>
      <c r="M13" s="9">
        <v>0</v>
      </c>
      <c r="O13" s="9">
        <f>15584569650+7550</f>
        <v>15584577200</v>
      </c>
      <c r="Q13" s="9">
        <v>0</v>
      </c>
      <c r="S13" s="9">
        <f>O13-Q13</f>
        <v>15584577200</v>
      </c>
      <c r="U13" s="22"/>
    </row>
    <row r="14" spans="1:21" ht="18.75" x14ac:dyDescent="0.2">
      <c r="A14" s="8" t="s">
        <v>43</v>
      </c>
      <c r="C14" s="8" t="s">
        <v>131</v>
      </c>
      <c r="E14" s="9">
        <v>50817960</v>
      </c>
      <c r="G14" s="9">
        <v>250</v>
      </c>
      <c r="I14" s="9">
        <v>0</v>
      </c>
      <c r="K14" s="9">
        <v>0</v>
      </c>
      <c r="M14" s="9">
        <v>0</v>
      </c>
      <c r="O14" s="9">
        <v>12704490000</v>
      </c>
      <c r="Q14" s="9">
        <v>0</v>
      </c>
      <c r="S14" s="9">
        <v>12704490000</v>
      </c>
      <c r="U14" s="22"/>
    </row>
    <row r="15" spans="1:21" ht="18.75" x14ac:dyDescent="0.2">
      <c r="A15" s="8" t="s">
        <v>28</v>
      </c>
      <c r="C15" s="8" t="s">
        <v>129</v>
      </c>
      <c r="E15" s="9">
        <v>17231359</v>
      </c>
      <c r="G15" s="9">
        <v>930</v>
      </c>
      <c r="I15" s="9">
        <v>0</v>
      </c>
      <c r="K15" s="9">
        <v>0</v>
      </c>
      <c r="M15" s="9">
        <v>0</v>
      </c>
      <c r="O15" s="9">
        <v>16025163870</v>
      </c>
      <c r="Q15" s="9">
        <v>632572258</v>
      </c>
      <c r="S15" s="9">
        <v>15392591612</v>
      </c>
      <c r="U15" s="22"/>
    </row>
    <row r="16" spans="1:21" ht="18.75" x14ac:dyDescent="0.2">
      <c r="A16" s="8" t="s">
        <v>27</v>
      </c>
      <c r="C16" s="8" t="s">
        <v>132</v>
      </c>
      <c r="E16" s="9">
        <v>1310386</v>
      </c>
      <c r="G16" s="9">
        <v>940</v>
      </c>
      <c r="I16" s="9">
        <v>0</v>
      </c>
      <c r="K16" s="9">
        <v>0</v>
      </c>
      <c r="M16" s="9">
        <v>0</v>
      </c>
      <c r="O16" s="9">
        <v>1231762840</v>
      </c>
      <c r="Q16" s="9">
        <v>25610093</v>
      </c>
      <c r="S16" s="9">
        <v>1206152747</v>
      </c>
      <c r="U16" s="22"/>
    </row>
    <row r="17" spans="1:21" ht="18.75" x14ac:dyDescent="0.2">
      <c r="A17" s="8" t="s">
        <v>38</v>
      </c>
      <c r="C17" s="8" t="s">
        <v>133</v>
      </c>
      <c r="E17" s="9">
        <v>987629</v>
      </c>
      <c r="G17" s="9">
        <v>28874</v>
      </c>
      <c r="I17" s="9">
        <v>0</v>
      </c>
      <c r="K17" s="9">
        <v>0</v>
      </c>
      <c r="M17" s="9">
        <v>0</v>
      </c>
      <c r="O17" s="9">
        <v>28516799746</v>
      </c>
      <c r="Q17" s="9">
        <v>0</v>
      </c>
      <c r="S17" s="9">
        <v>28516799746</v>
      </c>
      <c r="U17" s="22"/>
    </row>
    <row r="18" spans="1:21" ht="18.75" x14ac:dyDescent="0.2">
      <c r="A18" s="8" t="s">
        <v>48</v>
      </c>
      <c r="C18" s="8" t="s">
        <v>134</v>
      </c>
      <c r="E18" s="9">
        <v>8826002</v>
      </c>
      <c r="G18" s="9">
        <v>1240</v>
      </c>
      <c r="I18" s="9">
        <v>0</v>
      </c>
      <c r="K18" s="9">
        <v>0</v>
      </c>
      <c r="M18" s="9">
        <v>0</v>
      </c>
      <c r="O18" s="9">
        <v>10944242480</v>
      </c>
      <c r="Q18" s="9">
        <v>0</v>
      </c>
      <c r="S18" s="9">
        <v>10944242480</v>
      </c>
      <c r="U18" s="22"/>
    </row>
    <row r="19" spans="1:21" ht="18.75" x14ac:dyDescent="0.2">
      <c r="A19" s="8" t="s">
        <v>21</v>
      </c>
      <c r="C19" s="8" t="s">
        <v>129</v>
      </c>
      <c r="E19" s="9">
        <v>46588350</v>
      </c>
      <c r="G19" s="9">
        <v>740</v>
      </c>
      <c r="I19" s="9">
        <v>0</v>
      </c>
      <c r="K19" s="9">
        <v>0</v>
      </c>
      <c r="M19" s="9">
        <v>0</v>
      </c>
      <c r="O19" s="9">
        <v>34475379000</v>
      </c>
      <c r="Q19" s="9">
        <v>0</v>
      </c>
      <c r="S19" s="9">
        <v>34475379000</v>
      </c>
      <c r="U19" s="22"/>
    </row>
    <row r="20" spans="1:21" ht="18.75" x14ac:dyDescent="0.2">
      <c r="A20" s="8" t="s">
        <v>42</v>
      </c>
      <c r="C20" s="8" t="s">
        <v>135</v>
      </c>
      <c r="E20" s="9">
        <v>5762928</v>
      </c>
      <c r="G20" s="9">
        <v>1000</v>
      </c>
      <c r="I20" s="9">
        <v>0</v>
      </c>
      <c r="K20" s="9">
        <v>0</v>
      </c>
      <c r="M20" s="9">
        <v>0</v>
      </c>
      <c r="O20" s="9">
        <v>5762928000</v>
      </c>
      <c r="Q20" s="9">
        <v>0</v>
      </c>
      <c r="S20" s="9">
        <v>5762928000</v>
      </c>
      <c r="U20" s="22"/>
    </row>
    <row r="21" spans="1:21" ht="18.75" x14ac:dyDescent="0.2">
      <c r="A21" s="8" t="s">
        <v>41</v>
      </c>
      <c r="C21" s="8" t="s">
        <v>136</v>
      </c>
      <c r="E21" s="9">
        <v>115253349</v>
      </c>
      <c r="G21" s="9">
        <v>55</v>
      </c>
      <c r="I21" s="9">
        <v>0</v>
      </c>
      <c r="K21" s="9">
        <v>0</v>
      </c>
      <c r="M21" s="9">
        <v>0</v>
      </c>
      <c r="O21" s="9">
        <v>6338934195</v>
      </c>
      <c r="Q21" s="9">
        <v>0</v>
      </c>
      <c r="S21" s="9">
        <v>6338934195</v>
      </c>
      <c r="U21" s="22"/>
    </row>
    <row r="22" spans="1:21" ht="18.75" x14ac:dyDescent="0.2">
      <c r="A22" s="8" t="s">
        <v>37</v>
      </c>
      <c r="C22" s="8" t="s">
        <v>137</v>
      </c>
      <c r="E22" s="9">
        <v>1290000</v>
      </c>
      <c r="G22" s="9">
        <v>27400</v>
      </c>
      <c r="I22" s="9">
        <v>0</v>
      </c>
      <c r="K22" s="9">
        <v>0</v>
      </c>
      <c r="M22" s="9">
        <v>0</v>
      </c>
      <c r="O22" s="9">
        <v>35346000000</v>
      </c>
      <c r="Q22" s="9">
        <v>0</v>
      </c>
      <c r="S22" s="9">
        <v>35346000000</v>
      </c>
      <c r="U22" s="22"/>
    </row>
    <row r="23" spans="1:21" ht="18.75" x14ac:dyDescent="0.2">
      <c r="A23" s="8" t="s">
        <v>32</v>
      </c>
      <c r="C23" s="8" t="s">
        <v>138</v>
      </c>
      <c r="E23" s="9">
        <v>12600000</v>
      </c>
      <c r="G23" s="9">
        <v>350</v>
      </c>
      <c r="I23" s="9">
        <v>0</v>
      </c>
      <c r="K23" s="9">
        <v>0</v>
      </c>
      <c r="M23" s="9">
        <v>0</v>
      </c>
      <c r="O23" s="9">
        <v>4410000000</v>
      </c>
      <c r="Q23" s="9">
        <v>0</v>
      </c>
      <c r="S23" s="9">
        <v>4410000000</v>
      </c>
      <c r="U23" s="22"/>
    </row>
    <row r="24" spans="1:21" ht="18.75" x14ac:dyDescent="0.2">
      <c r="A24" s="8" t="s">
        <v>29</v>
      </c>
      <c r="C24" s="8" t="s">
        <v>127</v>
      </c>
      <c r="E24" s="9">
        <v>2300000</v>
      </c>
      <c r="G24" s="9">
        <v>800</v>
      </c>
      <c r="I24" s="9">
        <v>0</v>
      </c>
      <c r="K24" s="9">
        <v>0</v>
      </c>
      <c r="M24" s="9">
        <v>0</v>
      </c>
      <c r="O24" s="9">
        <v>1840000000</v>
      </c>
      <c r="Q24" s="9">
        <v>67968338</v>
      </c>
      <c r="S24" s="9">
        <v>1772031662</v>
      </c>
      <c r="U24" s="22"/>
    </row>
    <row r="25" spans="1:21" ht="18.75" x14ac:dyDescent="0.2">
      <c r="A25" s="8" t="s">
        <v>45</v>
      </c>
      <c r="C25" s="8" t="s">
        <v>139</v>
      </c>
      <c r="E25" s="9">
        <v>4514559</v>
      </c>
      <c r="G25" s="9">
        <v>1910</v>
      </c>
      <c r="I25" s="9">
        <v>0</v>
      </c>
      <c r="K25" s="9">
        <v>0</v>
      </c>
      <c r="M25" s="9">
        <v>0</v>
      </c>
      <c r="O25" s="9">
        <v>8622807690</v>
      </c>
      <c r="Q25" s="9">
        <v>128003893</v>
      </c>
      <c r="S25" s="9">
        <v>8494803797</v>
      </c>
      <c r="U25" s="22"/>
    </row>
    <row r="26" spans="1:21" ht="18.75" x14ac:dyDescent="0.2">
      <c r="A26" s="8" t="s">
        <v>49</v>
      </c>
      <c r="C26" s="8" t="s">
        <v>131</v>
      </c>
      <c r="E26" s="9">
        <v>14881956</v>
      </c>
      <c r="G26" s="9">
        <v>350</v>
      </c>
      <c r="I26" s="9">
        <v>0</v>
      </c>
      <c r="K26" s="9">
        <v>0</v>
      </c>
      <c r="M26" s="9">
        <v>0</v>
      </c>
      <c r="O26" s="9">
        <v>5208684600</v>
      </c>
      <c r="Q26" s="9">
        <v>205605971</v>
      </c>
      <c r="S26" s="9">
        <v>5003078629</v>
      </c>
      <c r="U26" s="22"/>
    </row>
    <row r="27" spans="1:21" ht="18.75" x14ac:dyDescent="0.2">
      <c r="A27" s="8" t="s">
        <v>25</v>
      </c>
      <c r="C27" s="8" t="s">
        <v>127</v>
      </c>
      <c r="E27" s="9">
        <v>40392392</v>
      </c>
      <c r="G27" s="9">
        <v>1110</v>
      </c>
      <c r="I27" s="9">
        <v>0</v>
      </c>
      <c r="K27" s="9">
        <v>0</v>
      </c>
      <c r="M27" s="9">
        <v>0</v>
      </c>
      <c r="O27" s="9">
        <v>44835555120</v>
      </c>
      <c r="Q27" s="9">
        <v>0</v>
      </c>
      <c r="S27" s="9">
        <v>44835555120</v>
      </c>
      <c r="U27" s="22"/>
    </row>
    <row r="28" spans="1:21" ht="18.75" x14ac:dyDescent="0.2">
      <c r="A28" s="8" t="s">
        <v>22</v>
      </c>
      <c r="C28" s="8" t="s">
        <v>140</v>
      </c>
      <c r="E28" s="9">
        <v>29527778</v>
      </c>
      <c r="G28" s="9">
        <v>1189</v>
      </c>
      <c r="I28" s="9">
        <v>0</v>
      </c>
      <c r="K28" s="9">
        <v>0</v>
      </c>
      <c r="M28" s="9">
        <v>0</v>
      </c>
      <c r="O28" s="9">
        <v>35108528042</v>
      </c>
      <c r="Q28" s="9">
        <v>1341432560</v>
      </c>
      <c r="S28" s="9">
        <v>33767095482</v>
      </c>
      <c r="U28" s="22"/>
    </row>
    <row r="29" spans="1:21" ht="18.75" x14ac:dyDescent="0.2">
      <c r="A29" s="8" t="s">
        <v>23</v>
      </c>
      <c r="C29" s="8" t="s">
        <v>141</v>
      </c>
      <c r="E29" s="9">
        <v>697087</v>
      </c>
      <c r="G29" s="9">
        <v>11000</v>
      </c>
      <c r="I29" s="9">
        <v>0</v>
      </c>
      <c r="K29" s="9">
        <v>0</v>
      </c>
      <c r="M29" s="9">
        <v>0</v>
      </c>
      <c r="O29" s="9">
        <v>7667957000</v>
      </c>
      <c r="Q29" s="9">
        <v>0</v>
      </c>
      <c r="S29" s="9">
        <v>7667957000</v>
      </c>
      <c r="U29" s="22"/>
    </row>
    <row r="30" spans="1:21" ht="18.75" x14ac:dyDescent="0.2">
      <c r="A30" s="8" t="s">
        <v>39</v>
      </c>
      <c r="C30" s="8" t="s">
        <v>142</v>
      </c>
      <c r="E30" s="9">
        <v>34481479</v>
      </c>
      <c r="G30" s="9">
        <v>310</v>
      </c>
      <c r="I30" s="9">
        <v>0</v>
      </c>
      <c r="K30" s="9">
        <v>0</v>
      </c>
      <c r="M30" s="9">
        <v>0</v>
      </c>
      <c r="O30" s="9">
        <v>10689258490</v>
      </c>
      <c r="Q30" s="9">
        <v>14622789</v>
      </c>
      <c r="S30" s="9">
        <v>10674635701</v>
      </c>
      <c r="U30" s="22"/>
    </row>
    <row r="31" spans="1:21" ht="18.75" x14ac:dyDescent="0.2">
      <c r="A31" s="8" t="s">
        <v>109</v>
      </c>
      <c r="C31" s="8" t="s">
        <v>132</v>
      </c>
      <c r="E31" s="9">
        <v>4854503</v>
      </c>
      <c r="G31" s="9">
        <v>1600</v>
      </c>
      <c r="I31" s="9">
        <v>0</v>
      </c>
      <c r="K31" s="9">
        <v>0</v>
      </c>
      <c r="M31" s="9">
        <v>0</v>
      </c>
      <c r="O31" s="9">
        <v>7767204800</v>
      </c>
      <c r="Q31" s="9">
        <v>0</v>
      </c>
      <c r="S31" s="9">
        <v>7767204800</v>
      </c>
      <c r="U31" s="22"/>
    </row>
    <row r="32" spans="1:21" ht="18.75" x14ac:dyDescent="0.2">
      <c r="A32" s="8" t="s">
        <v>40</v>
      </c>
      <c r="C32" s="8" t="s">
        <v>131</v>
      </c>
      <c r="E32" s="9">
        <v>6328972</v>
      </c>
      <c r="G32" s="9">
        <v>1700</v>
      </c>
      <c r="I32" s="9">
        <v>0</v>
      </c>
      <c r="K32" s="9">
        <v>0</v>
      </c>
      <c r="M32" s="9">
        <v>0</v>
      </c>
      <c r="O32" s="9">
        <v>10759252400</v>
      </c>
      <c r="Q32" s="9">
        <v>328635863</v>
      </c>
      <c r="S32" s="9">
        <v>10430616537</v>
      </c>
      <c r="U32" s="22"/>
    </row>
    <row r="33" spans="1:21" ht="18.75" x14ac:dyDescent="0.2">
      <c r="A33" s="8" t="s">
        <v>44</v>
      </c>
      <c r="C33" s="8" t="s">
        <v>143</v>
      </c>
      <c r="E33" s="9">
        <v>5986871</v>
      </c>
      <c r="G33" s="9">
        <v>30</v>
      </c>
      <c r="I33" s="9">
        <v>0</v>
      </c>
      <c r="K33" s="9">
        <v>0</v>
      </c>
      <c r="M33" s="9">
        <v>0</v>
      </c>
      <c r="O33" s="9">
        <v>179606130</v>
      </c>
      <c r="Q33" s="9">
        <v>6634527</v>
      </c>
      <c r="S33" s="9">
        <v>172971603</v>
      </c>
      <c r="U33" s="22"/>
    </row>
    <row r="34" spans="1:21" ht="18.75" x14ac:dyDescent="0.2">
      <c r="A34" s="8" t="s">
        <v>36</v>
      </c>
      <c r="C34" s="8" t="s">
        <v>144</v>
      </c>
      <c r="E34" s="9">
        <v>14465250</v>
      </c>
      <c r="G34" s="9">
        <v>740</v>
      </c>
      <c r="I34" s="9">
        <v>0</v>
      </c>
      <c r="K34" s="9">
        <v>0</v>
      </c>
      <c r="M34" s="9">
        <v>0</v>
      </c>
      <c r="O34" s="9">
        <v>10704285000</v>
      </c>
      <c r="Q34" s="9">
        <v>0</v>
      </c>
      <c r="S34" s="9">
        <v>10704285000</v>
      </c>
      <c r="U34" s="22"/>
    </row>
    <row r="35" spans="1:21" ht="18.75" x14ac:dyDescent="0.2">
      <c r="A35" s="8" t="s">
        <v>50</v>
      </c>
      <c r="C35" s="8" t="s">
        <v>145</v>
      </c>
      <c r="E35" s="9">
        <v>13069848</v>
      </c>
      <c r="G35" s="9">
        <v>650</v>
      </c>
      <c r="I35" s="9">
        <v>0</v>
      </c>
      <c r="K35" s="9">
        <v>0</v>
      </c>
      <c r="M35" s="9">
        <v>0</v>
      </c>
      <c r="O35" s="9">
        <v>8495401200</v>
      </c>
      <c r="Q35" s="9">
        <v>281304675</v>
      </c>
      <c r="S35" s="9">
        <v>8214096525</v>
      </c>
      <c r="U35" s="22"/>
    </row>
    <row r="36" spans="1:21" ht="18.75" x14ac:dyDescent="0.2">
      <c r="A36" s="8" t="s">
        <v>24</v>
      </c>
      <c r="C36" s="8" t="s">
        <v>140</v>
      </c>
      <c r="E36" s="9">
        <v>3380645</v>
      </c>
      <c r="G36" s="9">
        <v>3850</v>
      </c>
      <c r="I36" s="9">
        <v>0</v>
      </c>
      <c r="K36" s="9">
        <v>0</v>
      </c>
      <c r="M36" s="9">
        <v>0</v>
      </c>
      <c r="O36" s="9">
        <v>13015483250</v>
      </c>
      <c r="Q36" s="9">
        <v>0</v>
      </c>
      <c r="S36" s="9">
        <v>13015483250</v>
      </c>
      <c r="U36" s="22"/>
    </row>
    <row r="37" spans="1:21" ht="18.75" x14ac:dyDescent="0.2">
      <c r="A37" s="8" t="s">
        <v>51</v>
      </c>
      <c r="C37" s="8" t="s">
        <v>146</v>
      </c>
      <c r="E37" s="9">
        <v>125000</v>
      </c>
      <c r="G37" s="9">
        <v>2050</v>
      </c>
      <c r="I37" s="9">
        <v>0</v>
      </c>
      <c r="K37" s="9">
        <v>0</v>
      </c>
      <c r="M37" s="9">
        <v>0</v>
      </c>
      <c r="O37" s="9">
        <v>256250000</v>
      </c>
      <c r="Q37" s="9">
        <v>8485099</v>
      </c>
      <c r="S37" s="9">
        <v>247764901</v>
      </c>
      <c r="U37" s="22"/>
    </row>
    <row r="38" spans="1:21" ht="18.75" x14ac:dyDescent="0.2">
      <c r="A38" s="8" t="s">
        <v>99</v>
      </c>
      <c r="C38" s="8" t="s">
        <v>147</v>
      </c>
      <c r="E38" s="9">
        <v>360000</v>
      </c>
      <c r="G38" s="9">
        <v>1000</v>
      </c>
      <c r="I38" s="9">
        <v>0</v>
      </c>
      <c r="K38" s="9">
        <v>0</v>
      </c>
      <c r="M38" s="9">
        <v>0</v>
      </c>
      <c r="O38" s="9">
        <v>360000000</v>
      </c>
      <c r="Q38" s="9">
        <v>0</v>
      </c>
      <c r="S38" s="9">
        <v>360000000</v>
      </c>
      <c r="U38" s="22"/>
    </row>
    <row r="39" spans="1:21" ht="18.75" x14ac:dyDescent="0.2">
      <c r="A39" s="8" t="s">
        <v>52</v>
      </c>
      <c r="C39" s="8" t="s">
        <v>148</v>
      </c>
      <c r="E39" s="9">
        <v>219000</v>
      </c>
      <c r="G39" s="9">
        <v>1177</v>
      </c>
      <c r="I39" s="9">
        <v>0</v>
      </c>
      <c r="K39" s="9">
        <v>0</v>
      </c>
      <c r="M39" s="9">
        <v>0</v>
      </c>
      <c r="O39" s="9">
        <v>257763000</v>
      </c>
      <c r="Q39" s="9">
        <v>0</v>
      </c>
      <c r="S39" s="9">
        <v>257763000</v>
      </c>
      <c r="U39" s="22"/>
    </row>
    <row r="40" spans="1:21" ht="18.75" x14ac:dyDescent="0.2">
      <c r="A40" s="11" t="s">
        <v>30</v>
      </c>
      <c r="C40" s="25" t="s">
        <v>131</v>
      </c>
      <c r="E40" s="20">
        <v>585000</v>
      </c>
      <c r="G40" s="20">
        <v>414</v>
      </c>
      <c r="I40" s="20">
        <v>0</v>
      </c>
      <c r="K40" s="20">
        <v>0</v>
      </c>
      <c r="M40" s="20">
        <v>0</v>
      </c>
      <c r="O40" s="13">
        <v>242190000</v>
      </c>
      <c r="Q40" s="13">
        <v>8483853</v>
      </c>
      <c r="S40" s="13">
        <v>233706147</v>
      </c>
      <c r="U40" s="22"/>
    </row>
    <row r="41" spans="1:21" ht="21" x14ac:dyDescent="0.2">
      <c r="A41" s="15" t="s">
        <v>57</v>
      </c>
      <c r="C41" s="20"/>
      <c r="D41" s="21"/>
      <c r="E41" s="20"/>
      <c r="F41" s="21"/>
      <c r="G41" s="20"/>
      <c r="H41" s="21"/>
      <c r="I41" s="20">
        <v>0</v>
      </c>
      <c r="J41" s="21"/>
      <c r="K41" s="20">
        <v>0</v>
      </c>
      <c r="L41" s="21"/>
      <c r="M41" s="20">
        <v>0</v>
      </c>
      <c r="O41" s="16">
        <f>SUM(O8:O40)</f>
        <v>443674006443</v>
      </c>
      <c r="Q41" s="16">
        <v>3049359919</v>
      </c>
      <c r="S41" s="16">
        <f>SUM(S8:S40)</f>
        <v>440624646524</v>
      </c>
    </row>
    <row r="42" spans="1:21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Q42" s="22"/>
      <c r="S42" s="22"/>
    </row>
    <row r="43" spans="1:21" x14ac:dyDescent="0.2">
      <c r="Q43" s="22"/>
    </row>
    <row r="44" spans="1:21" x14ac:dyDescent="0.2">
      <c r="O44" s="22"/>
    </row>
    <row r="45" spans="1:21" x14ac:dyDescent="0.2">
      <c r="O45" s="22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7"/>
  <sheetViews>
    <sheetView rightToLeft="1" view="pageBreakPreview" zoomScale="160" zoomScaleNormal="100" zoomScaleSheetLayoutView="160" workbookViewId="0">
      <selection activeCell="K17" sqref="K17"/>
    </sheetView>
  </sheetViews>
  <sheetFormatPr defaultRowHeight="12.75" x14ac:dyDescent="0.2"/>
  <cols>
    <col min="1" max="1" width="33.8554687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2" bestFit="1" customWidth="1"/>
    <col min="10" max="10" width="1.28515625" customWidth="1"/>
    <col min="11" max="11" width="10.7109375" bestFit="1" customWidth="1"/>
    <col min="12" max="12" width="1.28515625" customWidth="1"/>
    <col min="13" max="13" width="12" bestFit="1" customWidth="1"/>
    <col min="14" max="14" width="0.28515625" customWidth="1"/>
  </cols>
  <sheetData>
    <row r="1" spans="1:14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ht="25.5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4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4" ht="24" x14ac:dyDescent="0.2">
      <c r="A5" s="36" t="s">
        <v>151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ht="21" x14ac:dyDescent="0.2">
      <c r="A6" s="31" t="s">
        <v>81</v>
      </c>
      <c r="C6" s="31" t="s">
        <v>93</v>
      </c>
      <c r="D6" s="31"/>
      <c r="E6" s="31"/>
      <c r="F6" s="31"/>
      <c r="G6" s="31"/>
      <c r="I6" s="31" t="s">
        <v>94</v>
      </c>
      <c r="J6" s="31"/>
      <c r="K6" s="31"/>
      <c r="L6" s="31"/>
      <c r="M6" s="31"/>
    </row>
    <row r="7" spans="1:14" ht="21" x14ac:dyDescent="0.2">
      <c r="A7" s="31"/>
      <c r="C7" s="18" t="s">
        <v>149</v>
      </c>
      <c r="D7" s="3"/>
      <c r="E7" s="18" t="s">
        <v>124</v>
      </c>
      <c r="F7" s="3"/>
      <c r="G7" s="18" t="s">
        <v>150</v>
      </c>
      <c r="I7" s="18" t="s">
        <v>149</v>
      </c>
      <c r="J7" s="3"/>
      <c r="K7" s="18" t="s">
        <v>124</v>
      </c>
      <c r="L7" s="3"/>
      <c r="M7" s="18" t="s">
        <v>150</v>
      </c>
    </row>
    <row r="8" spans="1:14" ht="18.75" x14ac:dyDescent="0.2">
      <c r="A8" s="5" t="s">
        <v>158</v>
      </c>
      <c r="C8" s="6">
        <v>795936</v>
      </c>
      <c r="D8">
        <v>0</v>
      </c>
      <c r="E8" s="6">
        <v>0</v>
      </c>
      <c r="F8">
        <v>0</v>
      </c>
      <c r="G8" s="6">
        <v>795936</v>
      </c>
      <c r="H8">
        <v>0</v>
      </c>
      <c r="I8" s="6">
        <v>375801347</v>
      </c>
      <c r="J8">
        <v>0</v>
      </c>
      <c r="K8" s="6">
        <v>0</v>
      </c>
      <c r="L8">
        <v>0</v>
      </c>
      <c r="M8" s="6">
        <v>375801347</v>
      </c>
      <c r="N8">
        <v>0</v>
      </c>
    </row>
    <row r="9" spans="1:14" ht="18.75" x14ac:dyDescent="0.2">
      <c r="A9" s="8" t="s">
        <v>160</v>
      </c>
      <c r="C9" s="9">
        <v>3858178</v>
      </c>
      <c r="E9" s="9">
        <v>0</v>
      </c>
      <c r="G9" s="9">
        <v>3858178</v>
      </c>
      <c r="I9" s="9">
        <v>98005107</v>
      </c>
      <c r="K9" s="9">
        <v>0</v>
      </c>
      <c r="M9" s="9">
        <v>98005107</v>
      </c>
    </row>
    <row r="10" spans="1:14" ht="21" x14ac:dyDescent="0.2">
      <c r="A10" s="15" t="s">
        <v>57</v>
      </c>
      <c r="C10" s="16">
        <f>SUM(C8:C9)</f>
        <v>4654114</v>
      </c>
      <c r="E10" s="16">
        <f>SUM(E8:E9)</f>
        <v>0</v>
      </c>
      <c r="G10" s="16">
        <f>SUM(G8:G9)</f>
        <v>4654114</v>
      </c>
      <c r="I10" s="16">
        <f>SUM(I8:I9)</f>
        <v>473806454</v>
      </c>
      <c r="K10" s="16">
        <f>SUM(K8:K9)</f>
        <v>0</v>
      </c>
      <c r="M10" s="16">
        <f>SUM(M8:M9)</f>
        <v>473806454</v>
      </c>
    </row>
    <row r="13" spans="1:14" x14ac:dyDescent="0.2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6" spans="1:14" x14ac:dyDescent="0.2">
      <c r="I16" s="22"/>
    </row>
    <row r="17" spans="9:9" x14ac:dyDescent="0.2">
      <c r="I17" s="2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1"/>
  <sheetViews>
    <sheetView rightToLeft="1" tabSelected="1" view="pageBreakPreview" topLeftCell="A28" zoomScale="115" zoomScaleNormal="100" zoomScaleSheetLayoutView="115" workbookViewId="0">
      <selection activeCell="I47" sqref="I47"/>
    </sheetView>
  </sheetViews>
  <sheetFormatPr defaultRowHeight="12.75" x14ac:dyDescent="0.2"/>
  <cols>
    <col min="1" max="1" width="27.5703125" bestFit="1" customWidth="1"/>
    <col min="2" max="2" width="1.28515625" customWidth="1"/>
    <col min="3" max="3" width="9.85546875" bestFit="1" customWidth="1"/>
    <col min="4" max="4" width="1.28515625" customWidth="1"/>
    <col min="5" max="5" width="15.8554687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6" bestFit="1" customWidth="1"/>
    <col min="18" max="18" width="15" bestFit="1" customWidth="1"/>
  </cols>
  <sheetData>
    <row r="1" spans="1:18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25.5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5" spans="1:18" ht="24" x14ac:dyDescent="0.2">
      <c r="A5" s="36" t="s">
        <v>152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8" ht="21" x14ac:dyDescent="0.2">
      <c r="A6" s="31" t="s">
        <v>81</v>
      </c>
      <c r="C6" s="31" t="s">
        <v>93</v>
      </c>
      <c r="D6" s="31"/>
      <c r="E6" s="31"/>
      <c r="F6" s="31"/>
      <c r="G6" s="31"/>
      <c r="H6" s="31"/>
      <c r="I6" s="31"/>
      <c r="K6" s="31" t="s">
        <v>94</v>
      </c>
      <c r="L6" s="31"/>
      <c r="M6" s="31"/>
      <c r="N6" s="31"/>
      <c r="O6" s="31"/>
      <c r="P6" s="31"/>
      <c r="Q6" s="31"/>
    </row>
    <row r="7" spans="1:18" ht="42" x14ac:dyDescent="0.2">
      <c r="A7" s="31"/>
      <c r="C7" s="18" t="s">
        <v>13</v>
      </c>
      <c r="D7" s="3"/>
      <c r="E7" s="18" t="s">
        <v>153</v>
      </c>
      <c r="F7" s="3"/>
      <c r="G7" s="18" t="s">
        <v>154</v>
      </c>
      <c r="H7" s="3"/>
      <c r="I7" s="18" t="s">
        <v>155</v>
      </c>
      <c r="K7" s="18" t="s">
        <v>13</v>
      </c>
      <c r="L7" s="3"/>
      <c r="M7" s="18" t="s">
        <v>153</v>
      </c>
      <c r="N7" s="3"/>
      <c r="O7" s="18" t="s">
        <v>154</v>
      </c>
      <c r="P7" s="3"/>
      <c r="Q7" s="18" t="s">
        <v>155</v>
      </c>
    </row>
    <row r="8" spans="1:18" ht="18.75" x14ac:dyDescent="0.2">
      <c r="A8" s="5" t="s">
        <v>39</v>
      </c>
      <c r="C8" s="6">
        <v>2460400</v>
      </c>
      <c r="E8" s="6">
        <v>20945536438</v>
      </c>
      <c r="G8" s="6">
        <v>7376641252</v>
      </c>
      <c r="I8" s="6">
        <f>E8-G8</f>
        <v>13568895186</v>
      </c>
      <c r="K8" s="6">
        <v>6060400</v>
      </c>
      <c r="M8" s="6">
        <v>49165695340</v>
      </c>
      <c r="O8" s="6">
        <v>18169970986</v>
      </c>
      <c r="Q8" s="6">
        <v>30995724354</v>
      </c>
      <c r="R8" s="9"/>
    </row>
    <row r="9" spans="1:18" ht="18.75" x14ac:dyDescent="0.2">
      <c r="A9" s="8" t="s">
        <v>28</v>
      </c>
      <c r="C9" s="9">
        <v>2050000</v>
      </c>
      <c r="E9" s="9">
        <v>35048464974</v>
      </c>
      <c r="G9" s="9">
        <v>9928173776</v>
      </c>
      <c r="I9" s="20">
        <f t="shared" ref="I9:I14" si="0">E9-G9</f>
        <v>25120291198</v>
      </c>
      <c r="K9" s="9">
        <v>2050000</v>
      </c>
      <c r="M9" s="9">
        <v>35048464974</v>
      </c>
      <c r="O9" s="9">
        <v>9928173776</v>
      </c>
      <c r="Q9" s="9">
        <v>25120291198</v>
      </c>
      <c r="R9" s="9"/>
    </row>
    <row r="10" spans="1:18" ht="18.75" x14ac:dyDescent="0.2">
      <c r="A10" s="8" t="s">
        <v>40</v>
      </c>
      <c r="C10" s="9">
        <v>3197341</v>
      </c>
      <c r="E10" s="9">
        <v>35810576629</v>
      </c>
      <c r="G10" s="9">
        <v>47579402795</v>
      </c>
      <c r="I10" s="20">
        <f t="shared" si="0"/>
        <v>-11768826166</v>
      </c>
      <c r="K10" s="9">
        <v>3197341</v>
      </c>
      <c r="M10" s="9">
        <v>35810576629</v>
      </c>
      <c r="O10" s="9">
        <v>47579402795</v>
      </c>
      <c r="Q10" s="9">
        <v>-11768826166</v>
      </c>
      <c r="R10" s="9"/>
    </row>
    <row r="11" spans="1:18" ht="18.75" x14ac:dyDescent="0.2">
      <c r="A11" s="8" t="s">
        <v>47</v>
      </c>
      <c r="C11" s="9">
        <v>1</v>
      </c>
      <c r="E11" s="9">
        <v>1</v>
      </c>
      <c r="G11" s="9">
        <v>4902</v>
      </c>
      <c r="I11" s="20">
        <f t="shared" si="0"/>
        <v>-4901</v>
      </c>
      <c r="K11" s="9">
        <v>1</v>
      </c>
      <c r="M11" s="9">
        <v>1</v>
      </c>
      <c r="O11" s="9">
        <v>4902</v>
      </c>
      <c r="Q11" s="9">
        <v>-4901</v>
      </c>
      <c r="R11" s="9"/>
    </row>
    <row r="12" spans="1:18" ht="18.75" x14ac:dyDescent="0.2">
      <c r="A12" s="8" t="s">
        <v>31</v>
      </c>
      <c r="C12" s="9">
        <v>1</v>
      </c>
      <c r="E12" s="9">
        <v>1</v>
      </c>
      <c r="G12" s="9">
        <v>5144</v>
      </c>
      <c r="I12" s="20">
        <f t="shared" si="0"/>
        <v>-5143</v>
      </c>
      <c r="K12" s="9">
        <v>435001</v>
      </c>
      <c r="M12" s="9">
        <v>9672995387</v>
      </c>
      <c r="O12" s="9">
        <v>7458172538</v>
      </c>
      <c r="Q12" s="9">
        <v>2214822849</v>
      </c>
      <c r="R12" s="9"/>
    </row>
    <row r="13" spans="1:18" ht="18.75" x14ac:dyDescent="0.2">
      <c r="A13" s="8" t="s">
        <v>46</v>
      </c>
      <c r="C13" s="9">
        <v>910000</v>
      </c>
      <c r="E13" s="9">
        <v>20009719992</v>
      </c>
      <c r="G13" s="9">
        <v>5538582255</v>
      </c>
      <c r="I13" s="20">
        <f t="shared" si="0"/>
        <v>14471137737</v>
      </c>
      <c r="K13" s="9">
        <v>8520000</v>
      </c>
      <c r="M13" s="9">
        <v>162839077850</v>
      </c>
      <c r="O13" s="9">
        <v>61305236444</v>
      </c>
      <c r="Q13" s="9">
        <v>101533841406</v>
      </c>
      <c r="R13" s="22"/>
    </row>
    <row r="14" spans="1:18" ht="18.75" x14ac:dyDescent="0.2">
      <c r="A14" s="8" t="s">
        <v>56</v>
      </c>
      <c r="C14" s="9">
        <v>462500</v>
      </c>
      <c r="E14" s="9">
        <v>12926776625</v>
      </c>
      <c r="G14" s="9">
        <v>9738179851</v>
      </c>
      <c r="I14" s="20">
        <f t="shared" si="0"/>
        <v>3188596774</v>
      </c>
      <c r="K14" s="9">
        <v>462500</v>
      </c>
      <c r="M14" s="9">
        <v>12926776625</v>
      </c>
      <c r="O14" s="9">
        <v>9738179851</v>
      </c>
      <c r="Q14" s="9">
        <v>3188596774</v>
      </c>
    </row>
    <row r="15" spans="1:18" ht="18.75" x14ac:dyDescent="0.2">
      <c r="A15" s="8" t="s">
        <v>99</v>
      </c>
      <c r="C15" s="9">
        <v>0</v>
      </c>
      <c r="E15" s="9">
        <v>0</v>
      </c>
      <c r="G15" s="9">
        <v>0</v>
      </c>
      <c r="I15" s="20">
        <v>0</v>
      </c>
      <c r="K15" s="9">
        <v>720000</v>
      </c>
      <c r="M15" s="9">
        <v>9512131216</v>
      </c>
      <c r="O15" s="9">
        <v>7098439536</v>
      </c>
      <c r="Q15" s="9">
        <v>2413691680</v>
      </c>
    </row>
    <row r="16" spans="1:18" ht="18.75" x14ac:dyDescent="0.2">
      <c r="A16" s="8" t="s">
        <v>52</v>
      </c>
      <c r="C16" s="9">
        <v>0</v>
      </c>
      <c r="E16" s="9">
        <v>0</v>
      </c>
      <c r="G16" s="9">
        <v>0</v>
      </c>
      <c r="I16" s="20">
        <v>0</v>
      </c>
      <c r="K16" s="9">
        <v>219000</v>
      </c>
      <c r="M16" s="9">
        <v>6130366851</v>
      </c>
      <c r="O16" s="9">
        <v>5291854762</v>
      </c>
      <c r="Q16" s="9">
        <v>838512089</v>
      </c>
    </row>
    <row r="17" spans="1:17" ht="18.75" x14ac:dyDescent="0.2">
      <c r="A17" s="8" t="s">
        <v>100</v>
      </c>
      <c r="C17" s="9">
        <v>0</v>
      </c>
      <c r="E17" s="9">
        <v>0</v>
      </c>
      <c r="G17" s="9">
        <v>0</v>
      </c>
      <c r="I17" s="20">
        <v>0</v>
      </c>
      <c r="K17" s="9">
        <v>26261342</v>
      </c>
      <c r="M17" s="9">
        <v>111294392488</v>
      </c>
      <c r="O17" s="9">
        <v>129704370262</v>
      </c>
      <c r="Q17" s="9">
        <v>-18409977774</v>
      </c>
    </row>
    <row r="18" spans="1:17" ht="18.75" x14ac:dyDescent="0.2">
      <c r="A18" s="8" t="s">
        <v>23</v>
      </c>
      <c r="C18" s="9">
        <v>0</v>
      </c>
      <c r="E18" s="9">
        <v>0</v>
      </c>
      <c r="G18" s="9">
        <v>0</v>
      </c>
      <c r="I18" s="20">
        <v>0</v>
      </c>
      <c r="K18" s="9">
        <v>2230001</v>
      </c>
      <c r="M18" s="9">
        <v>29230587498</v>
      </c>
      <c r="O18" s="9">
        <v>16080775976</v>
      </c>
      <c r="Q18" s="9">
        <v>13149811522</v>
      </c>
    </row>
    <row r="19" spans="1:17" ht="18.75" x14ac:dyDescent="0.2">
      <c r="A19" s="8" t="s">
        <v>41</v>
      </c>
      <c r="C19" s="9">
        <v>0</v>
      </c>
      <c r="E19" s="9">
        <v>0</v>
      </c>
      <c r="G19" s="9">
        <v>0</v>
      </c>
      <c r="I19" s="20">
        <v>0</v>
      </c>
      <c r="K19" s="9">
        <v>1</v>
      </c>
      <c r="M19" s="9">
        <v>1</v>
      </c>
      <c r="O19" s="9">
        <v>2268</v>
      </c>
      <c r="Q19" s="9">
        <v>-2267</v>
      </c>
    </row>
    <row r="20" spans="1:17" ht="18.75" x14ac:dyDescent="0.2">
      <c r="A20" s="8" t="s">
        <v>36</v>
      </c>
      <c r="C20" s="9">
        <v>0</v>
      </c>
      <c r="E20" s="9">
        <v>0</v>
      </c>
      <c r="G20" s="9">
        <v>0</v>
      </c>
      <c r="I20" s="20">
        <v>0</v>
      </c>
      <c r="K20" s="9">
        <v>1</v>
      </c>
      <c r="M20" s="9">
        <v>1</v>
      </c>
      <c r="O20" s="9">
        <v>7766</v>
      </c>
      <c r="Q20" s="9">
        <v>-7765</v>
      </c>
    </row>
    <row r="21" spans="1:17" ht="18.75" x14ac:dyDescent="0.2">
      <c r="A21" s="8" t="s">
        <v>101</v>
      </c>
      <c r="C21" s="9">
        <v>0</v>
      </c>
      <c r="E21" s="9">
        <v>0</v>
      </c>
      <c r="G21" s="9">
        <v>0</v>
      </c>
      <c r="I21" s="20">
        <v>0</v>
      </c>
      <c r="K21" s="9">
        <v>4821749</v>
      </c>
      <c r="M21" s="9">
        <v>24856116095</v>
      </c>
      <c r="O21" s="9">
        <v>24856116095</v>
      </c>
      <c r="Q21" s="9">
        <v>0</v>
      </c>
    </row>
    <row r="22" spans="1:17" ht="18.75" x14ac:dyDescent="0.2">
      <c r="A22" s="8" t="s">
        <v>102</v>
      </c>
      <c r="C22" s="9">
        <v>0</v>
      </c>
      <c r="E22" s="9">
        <v>0</v>
      </c>
      <c r="G22" s="9">
        <v>0</v>
      </c>
      <c r="I22" s="20">
        <v>0</v>
      </c>
      <c r="K22" s="9">
        <v>6516805</v>
      </c>
      <c r="M22" s="9">
        <v>18012449020</v>
      </c>
      <c r="O22" s="9">
        <v>17354642397</v>
      </c>
      <c r="Q22" s="9">
        <v>657806623</v>
      </c>
    </row>
    <row r="23" spans="1:17" ht="18.75" x14ac:dyDescent="0.2">
      <c r="A23" s="8" t="s">
        <v>45</v>
      </c>
      <c r="C23" s="9">
        <v>0</v>
      </c>
      <c r="E23" s="9">
        <v>0</v>
      </c>
      <c r="G23" s="9">
        <v>0</v>
      </c>
      <c r="I23" s="20">
        <v>0</v>
      </c>
      <c r="K23" s="9">
        <v>2874872</v>
      </c>
      <c r="M23" s="9">
        <v>56173355207</v>
      </c>
      <c r="O23" s="9">
        <v>47290535322</v>
      </c>
      <c r="Q23" s="9">
        <v>8882819885</v>
      </c>
    </row>
    <row r="24" spans="1:17" ht="18.75" x14ac:dyDescent="0.2">
      <c r="A24" s="8" t="s">
        <v>103</v>
      </c>
      <c r="C24" s="9">
        <v>0</v>
      </c>
      <c r="E24" s="9">
        <v>0</v>
      </c>
      <c r="G24" s="9">
        <v>0</v>
      </c>
      <c r="I24" s="9">
        <v>0</v>
      </c>
      <c r="K24" s="9">
        <v>1500000</v>
      </c>
      <c r="M24" s="9">
        <v>18238676998</v>
      </c>
      <c r="O24" s="9">
        <v>12182124600</v>
      </c>
      <c r="Q24" s="9">
        <v>6056552398</v>
      </c>
    </row>
    <row r="25" spans="1:17" ht="18.75" x14ac:dyDescent="0.2">
      <c r="A25" s="8" t="s">
        <v>104</v>
      </c>
      <c r="C25" s="9">
        <v>0</v>
      </c>
      <c r="E25" s="9">
        <v>0</v>
      </c>
      <c r="G25" s="9">
        <v>0</v>
      </c>
      <c r="I25" s="9">
        <v>0</v>
      </c>
      <c r="K25" s="9">
        <v>42680000</v>
      </c>
      <c r="M25" s="9">
        <v>198198392423</v>
      </c>
      <c r="O25" s="9">
        <v>158879631825</v>
      </c>
      <c r="Q25" s="9">
        <v>39318760598</v>
      </c>
    </row>
    <row r="26" spans="1:17" ht="18.75" x14ac:dyDescent="0.2">
      <c r="A26" s="8" t="s">
        <v>51</v>
      </c>
      <c r="C26" s="9">
        <v>0</v>
      </c>
      <c r="E26" s="9">
        <v>0</v>
      </c>
      <c r="G26" s="9">
        <v>0</v>
      </c>
      <c r="I26" s="9">
        <v>0</v>
      </c>
      <c r="K26" s="9">
        <v>125000</v>
      </c>
      <c r="M26" s="9">
        <v>6242618786</v>
      </c>
      <c r="O26" s="9">
        <v>4912955601</v>
      </c>
      <c r="Q26" s="9">
        <v>1329663185</v>
      </c>
    </row>
    <row r="27" spans="1:17" ht="18.75" x14ac:dyDescent="0.2">
      <c r="A27" s="8" t="s">
        <v>105</v>
      </c>
      <c r="C27" s="9">
        <v>0</v>
      </c>
      <c r="E27" s="9">
        <v>0</v>
      </c>
      <c r="G27" s="9">
        <v>0</v>
      </c>
      <c r="I27" s="9">
        <v>0</v>
      </c>
      <c r="K27" s="9">
        <v>515000</v>
      </c>
      <c r="M27" s="9">
        <v>9644116651</v>
      </c>
      <c r="O27" s="9">
        <v>8416695058</v>
      </c>
      <c r="Q27" s="9">
        <v>1227421593</v>
      </c>
    </row>
    <row r="28" spans="1:17" ht="18.75" x14ac:dyDescent="0.2">
      <c r="A28" s="8" t="s">
        <v>106</v>
      </c>
      <c r="C28" s="9">
        <v>0</v>
      </c>
      <c r="E28" s="9">
        <v>0</v>
      </c>
      <c r="G28" s="9">
        <v>0</v>
      </c>
      <c r="I28" s="9">
        <v>0</v>
      </c>
      <c r="K28" s="9">
        <v>14770141</v>
      </c>
      <c r="M28" s="9">
        <v>167795552669</v>
      </c>
      <c r="O28" s="9">
        <v>160477087165</v>
      </c>
      <c r="Q28" s="9">
        <v>7318465504</v>
      </c>
    </row>
    <row r="29" spans="1:17" ht="18.75" x14ac:dyDescent="0.2">
      <c r="A29" s="8" t="s">
        <v>107</v>
      </c>
      <c r="C29" s="9">
        <v>0</v>
      </c>
      <c r="E29" s="9">
        <v>0</v>
      </c>
      <c r="G29" s="9">
        <v>0</v>
      </c>
      <c r="I29" s="9">
        <v>0</v>
      </c>
      <c r="K29" s="9">
        <v>535000</v>
      </c>
      <c r="M29" s="9">
        <v>10781857091</v>
      </c>
      <c r="O29" s="9">
        <v>7643907195</v>
      </c>
      <c r="Q29" s="9">
        <v>3137949896</v>
      </c>
    </row>
    <row r="30" spans="1:17" ht="18.75" x14ac:dyDescent="0.2">
      <c r="A30" s="8" t="s">
        <v>108</v>
      </c>
      <c r="C30" s="9">
        <v>0</v>
      </c>
      <c r="E30" s="9">
        <v>0</v>
      </c>
      <c r="G30" s="9">
        <v>0</v>
      </c>
      <c r="I30" s="9">
        <v>0</v>
      </c>
      <c r="K30" s="9">
        <v>9360000</v>
      </c>
      <c r="M30" s="9">
        <v>65487042932</v>
      </c>
      <c r="O30" s="9">
        <v>69037965360</v>
      </c>
      <c r="Q30" s="9">
        <v>-3550922428</v>
      </c>
    </row>
    <row r="31" spans="1:17" ht="18.75" x14ac:dyDescent="0.2">
      <c r="A31" s="8" t="s">
        <v>22</v>
      </c>
      <c r="C31" s="9">
        <v>0</v>
      </c>
      <c r="E31" s="9">
        <v>0</v>
      </c>
      <c r="G31" s="9">
        <v>0</v>
      </c>
      <c r="I31" s="9">
        <v>0</v>
      </c>
      <c r="K31" s="9">
        <v>1</v>
      </c>
      <c r="M31" s="9">
        <v>1</v>
      </c>
      <c r="O31" s="9">
        <v>4119</v>
      </c>
      <c r="Q31" s="9">
        <v>-4118</v>
      </c>
    </row>
    <row r="32" spans="1:17" ht="18.75" x14ac:dyDescent="0.2">
      <c r="A32" s="8" t="s">
        <v>109</v>
      </c>
      <c r="C32" s="9">
        <v>0</v>
      </c>
      <c r="E32" s="9">
        <v>0</v>
      </c>
      <c r="G32" s="9">
        <v>0</v>
      </c>
      <c r="I32" s="9">
        <v>0</v>
      </c>
      <c r="K32" s="9">
        <v>11094017</v>
      </c>
      <c r="M32" s="9">
        <v>107273945334</v>
      </c>
      <c r="O32" s="9">
        <v>86090140723</v>
      </c>
      <c r="Q32" s="9">
        <v>21183804611</v>
      </c>
    </row>
    <row r="33" spans="1:17" ht="18.75" x14ac:dyDescent="0.2">
      <c r="A33" s="8" t="s">
        <v>44</v>
      </c>
      <c r="C33" s="9">
        <v>0</v>
      </c>
      <c r="E33" s="9">
        <v>0</v>
      </c>
      <c r="G33" s="9">
        <v>0</v>
      </c>
      <c r="I33" s="9">
        <v>0</v>
      </c>
      <c r="K33" s="9">
        <v>13129</v>
      </c>
      <c r="M33" s="9">
        <v>224940348</v>
      </c>
      <c r="O33" s="9">
        <v>252926102</v>
      </c>
      <c r="Q33" s="9">
        <v>-27985754</v>
      </c>
    </row>
    <row r="34" spans="1:17" ht="18.75" x14ac:dyDescent="0.2">
      <c r="A34" s="8" t="s">
        <v>110</v>
      </c>
      <c r="C34" s="9">
        <v>0</v>
      </c>
      <c r="E34" s="9">
        <v>0</v>
      </c>
      <c r="G34" s="9">
        <v>0</v>
      </c>
      <c r="I34" s="9">
        <v>0</v>
      </c>
      <c r="K34" s="9">
        <v>4587659</v>
      </c>
      <c r="M34" s="9">
        <v>83388378346</v>
      </c>
      <c r="O34" s="9">
        <v>72509762620</v>
      </c>
      <c r="Q34" s="9">
        <v>10878615726</v>
      </c>
    </row>
    <row r="35" spans="1:17" ht="18.75" x14ac:dyDescent="0.2">
      <c r="A35" s="8" t="s">
        <v>26</v>
      </c>
      <c r="C35" s="9">
        <v>0</v>
      </c>
      <c r="E35" s="9">
        <v>0</v>
      </c>
      <c r="G35" s="9">
        <v>0</v>
      </c>
      <c r="I35" s="9">
        <v>0</v>
      </c>
      <c r="K35" s="9">
        <v>12149128</v>
      </c>
      <c r="M35" s="9">
        <v>107699923657</v>
      </c>
      <c r="O35" s="9">
        <v>75703316241</v>
      </c>
      <c r="Q35" s="9">
        <v>31996607416</v>
      </c>
    </row>
    <row r="36" spans="1:17" ht="18.75" x14ac:dyDescent="0.2">
      <c r="A36" s="8" t="s">
        <v>111</v>
      </c>
      <c r="C36" s="9">
        <v>0</v>
      </c>
      <c r="E36" s="9">
        <v>0</v>
      </c>
      <c r="G36" s="9">
        <v>0</v>
      </c>
      <c r="I36" s="9">
        <v>0</v>
      </c>
      <c r="K36" s="9">
        <v>17516576</v>
      </c>
      <c r="M36" s="9">
        <v>128886880753</v>
      </c>
      <c r="O36" s="9">
        <v>122234713657</v>
      </c>
      <c r="Q36" s="9">
        <v>6652167096</v>
      </c>
    </row>
    <row r="37" spans="1:17" ht="18.75" x14ac:dyDescent="0.2">
      <c r="A37" s="8" t="s">
        <v>38</v>
      </c>
      <c r="C37" s="9">
        <v>0</v>
      </c>
      <c r="E37" s="9">
        <v>0</v>
      </c>
      <c r="G37" s="9">
        <v>0</v>
      </c>
      <c r="I37" s="9">
        <v>0</v>
      </c>
      <c r="K37" s="9">
        <v>538108</v>
      </c>
      <c r="M37" s="9">
        <v>63607629090</v>
      </c>
      <c r="O37" s="9">
        <v>72340721769</v>
      </c>
      <c r="Q37" s="9">
        <v>-8733092679</v>
      </c>
    </row>
    <row r="38" spans="1:17" ht="18.75" x14ac:dyDescent="0.2">
      <c r="A38" s="8" t="s">
        <v>112</v>
      </c>
      <c r="C38" s="9">
        <v>0</v>
      </c>
      <c r="E38" s="9">
        <v>0</v>
      </c>
      <c r="G38" s="9">
        <v>0</v>
      </c>
      <c r="I38" s="9">
        <v>0</v>
      </c>
      <c r="K38" s="9">
        <v>12744986</v>
      </c>
      <c r="M38" s="9">
        <v>34239296087</v>
      </c>
      <c r="O38" s="9">
        <v>34041857606</v>
      </c>
      <c r="Q38" s="9">
        <v>197438481</v>
      </c>
    </row>
    <row r="39" spans="1:17" ht="18.75" x14ac:dyDescent="0.2">
      <c r="A39" s="8" t="s">
        <v>25</v>
      </c>
      <c r="C39" s="9">
        <v>0</v>
      </c>
      <c r="E39" s="9">
        <v>0</v>
      </c>
      <c r="G39" s="9">
        <v>0</v>
      </c>
      <c r="I39" s="9">
        <v>0</v>
      </c>
      <c r="K39" s="9">
        <v>6840001</v>
      </c>
      <c r="M39" s="9">
        <v>50088996059</v>
      </c>
      <c r="O39" s="9">
        <v>36164139545</v>
      </c>
      <c r="Q39" s="9">
        <v>13924856514</v>
      </c>
    </row>
    <row r="40" spans="1:17" ht="18.75" x14ac:dyDescent="0.2">
      <c r="A40" s="11" t="s">
        <v>113</v>
      </c>
      <c r="C40" s="20">
        <v>0</v>
      </c>
      <c r="E40" s="13">
        <v>0</v>
      </c>
      <c r="G40" s="13">
        <v>0</v>
      </c>
      <c r="I40" s="13">
        <v>0</v>
      </c>
      <c r="K40" s="20">
        <v>2513000</v>
      </c>
      <c r="M40" s="13">
        <v>17811670749</v>
      </c>
      <c r="O40" s="13">
        <v>15823366652</v>
      </c>
      <c r="Q40" s="13">
        <v>1988304097</v>
      </c>
    </row>
    <row r="41" spans="1:17" ht="21.75" thickBot="1" x14ac:dyDescent="0.25">
      <c r="A41" s="15" t="s">
        <v>57</v>
      </c>
      <c r="C41" s="20"/>
      <c r="E41" s="16">
        <f>SUM(E8:E40)</f>
        <v>124741074660</v>
      </c>
      <c r="G41" s="16">
        <f>SUM(G8:G40)</f>
        <v>80160989975</v>
      </c>
      <c r="I41" s="16">
        <f>SUM(I8:I40)</f>
        <v>44580084685</v>
      </c>
      <c r="K41" s="20"/>
      <c r="M41" s="16">
        <v>1630282903157</v>
      </c>
      <c r="O41" s="16">
        <v>1338567201514</v>
      </c>
      <c r="Q41" s="16">
        <v>291715701643</v>
      </c>
    </row>
    <row r="42" spans="1:17" ht="13.5" thickTop="1" x14ac:dyDescent="0.2">
      <c r="I42" s="22"/>
    </row>
    <row r="43" spans="1:17" x14ac:dyDescent="0.2">
      <c r="E43" s="22"/>
      <c r="I43" s="22"/>
      <c r="Q43" s="22"/>
    </row>
    <row r="44" spans="1:17" x14ac:dyDescent="0.2">
      <c r="I44" s="22"/>
      <c r="Q44" s="22"/>
    </row>
    <row r="45" spans="1:17" x14ac:dyDescent="0.2">
      <c r="I45" s="22"/>
      <c r="Q45" s="22"/>
    </row>
    <row r="46" spans="1:17" x14ac:dyDescent="0.2">
      <c r="I46" s="22"/>
      <c r="Q46" s="22"/>
    </row>
    <row r="47" spans="1:17" x14ac:dyDescent="0.2">
      <c r="Q47" s="22"/>
    </row>
    <row r="48" spans="1:17" x14ac:dyDescent="0.2">
      <c r="Q48" s="22"/>
    </row>
    <row r="49" spans="17:17" x14ac:dyDescent="0.2">
      <c r="Q49" s="22"/>
    </row>
    <row r="50" spans="17:17" x14ac:dyDescent="0.2">
      <c r="Q50" s="22"/>
    </row>
    <row r="51" spans="17:17" x14ac:dyDescent="0.2">
      <c r="Q51" s="2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8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51"/>
  <sheetViews>
    <sheetView rightToLeft="1" view="pageBreakPreview" topLeftCell="A25" zoomScale="115" zoomScaleNormal="100" zoomScaleSheetLayoutView="115" workbookViewId="0">
      <selection activeCell="I46" sqref="I46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285156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7.5703125" bestFit="1" customWidth="1"/>
  </cols>
  <sheetData>
    <row r="1" spans="1:17" ht="25.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5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25.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5" spans="1:17" ht="24" x14ac:dyDescent="0.2">
      <c r="A5" s="36" t="s">
        <v>156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21" x14ac:dyDescent="0.2">
      <c r="A6" s="31" t="s">
        <v>81</v>
      </c>
      <c r="C6" s="31" t="s">
        <v>93</v>
      </c>
      <c r="D6" s="31"/>
      <c r="E6" s="31"/>
      <c r="F6" s="31"/>
      <c r="G6" s="31"/>
      <c r="H6" s="31"/>
      <c r="I6" s="31"/>
      <c r="K6" s="31" t="s">
        <v>94</v>
      </c>
      <c r="L6" s="31"/>
      <c r="M6" s="31"/>
      <c r="N6" s="31"/>
      <c r="O6" s="31"/>
      <c r="P6" s="31"/>
      <c r="Q6" s="31"/>
    </row>
    <row r="7" spans="1:17" ht="42" x14ac:dyDescent="0.2">
      <c r="A7" s="31"/>
      <c r="C7" s="18" t="s">
        <v>13</v>
      </c>
      <c r="D7" s="3"/>
      <c r="E7" s="18" t="s">
        <v>15</v>
      </c>
      <c r="F7" s="3"/>
      <c r="G7" s="18" t="s">
        <v>154</v>
      </c>
      <c r="H7" s="3"/>
      <c r="I7" s="18" t="s">
        <v>157</v>
      </c>
      <c r="K7" s="18" t="s">
        <v>13</v>
      </c>
      <c r="L7" s="3"/>
      <c r="M7" s="18" t="s">
        <v>15</v>
      </c>
      <c r="N7" s="3"/>
      <c r="O7" s="18" t="s">
        <v>154</v>
      </c>
      <c r="P7" s="3"/>
      <c r="Q7" s="18" t="s">
        <v>157</v>
      </c>
    </row>
    <row r="8" spans="1:17" ht="18.75" x14ac:dyDescent="0.2">
      <c r="A8" s="5" t="s">
        <v>32</v>
      </c>
      <c r="C8" s="6">
        <v>12600000</v>
      </c>
      <c r="E8" s="6">
        <v>134653023540</v>
      </c>
      <c r="G8" s="6">
        <v>138903908220</v>
      </c>
      <c r="I8" s="6">
        <v>-4250884680</v>
      </c>
      <c r="K8" s="6">
        <v>12600000</v>
      </c>
      <c r="M8" s="6">
        <v>134653023540</v>
      </c>
      <c r="O8" s="6">
        <v>94703621207</v>
      </c>
      <c r="Q8" s="6">
        <v>39949402333</v>
      </c>
    </row>
    <row r="9" spans="1:17" ht="18.75" x14ac:dyDescent="0.2">
      <c r="A9" s="8" t="s">
        <v>53</v>
      </c>
      <c r="C9" s="9">
        <v>3910000</v>
      </c>
      <c r="E9" s="9">
        <v>44151847466</v>
      </c>
      <c r="G9" s="9">
        <v>37635245184</v>
      </c>
      <c r="I9" s="9">
        <v>6516602281</v>
      </c>
      <c r="K9" s="9">
        <v>3910000</v>
      </c>
      <c r="M9" s="9">
        <v>44151847466</v>
      </c>
      <c r="O9" s="9">
        <v>37635245184</v>
      </c>
      <c r="Q9" s="9">
        <v>6516602281</v>
      </c>
    </row>
    <row r="10" spans="1:17" ht="18.75" x14ac:dyDescent="0.2">
      <c r="A10" s="8" t="s">
        <v>41</v>
      </c>
      <c r="C10" s="9">
        <v>115253349</v>
      </c>
      <c r="E10" s="9">
        <v>372821556395</v>
      </c>
      <c r="G10" s="9">
        <v>289680062070</v>
      </c>
      <c r="I10" s="9">
        <v>83141494325</v>
      </c>
      <c r="K10" s="9">
        <v>115253349</v>
      </c>
      <c r="M10" s="9">
        <v>372821556395</v>
      </c>
      <c r="O10" s="9">
        <v>261509221298</v>
      </c>
      <c r="Q10" s="9">
        <v>111312335097</v>
      </c>
    </row>
    <row r="11" spans="1:17" ht="18.75" x14ac:dyDescent="0.2">
      <c r="A11" s="8" t="s">
        <v>51</v>
      </c>
      <c r="C11" s="9">
        <v>125000</v>
      </c>
      <c r="E11" s="9">
        <v>6343085975</v>
      </c>
      <c r="G11" s="9">
        <v>6062769700</v>
      </c>
      <c r="I11" s="9">
        <v>280316274</v>
      </c>
      <c r="K11" s="9">
        <v>125000</v>
      </c>
      <c r="M11" s="9">
        <v>6343085975</v>
      </c>
      <c r="O11" s="9">
        <v>4912955599</v>
      </c>
      <c r="Q11" s="9">
        <v>1430130376</v>
      </c>
    </row>
    <row r="12" spans="1:17" ht="18.75" x14ac:dyDescent="0.2">
      <c r="A12" s="8" t="s">
        <v>44</v>
      </c>
      <c r="C12" s="9">
        <v>5986871</v>
      </c>
      <c r="E12" s="9">
        <v>161881145275</v>
      </c>
      <c r="G12" s="9">
        <v>150148475113</v>
      </c>
      <c r="I12" s="9">
        <v>11732670162</v>
      </c>
      <c r="K12" s="9">
        <v>5986871</v>
      </c>
      <c r="M12" s="9">
        <v>161881145275</v>
      </c>
      <c r="O12" s="9">
        <v>115335207898</v>
      </c>
      <c r="Q12" s="9">
        <v>46545937377</v>
      </c>
    </row>
    <row r="13" spans="1:17" ht="18.75" x14ac:dyDescent="0.2">
      <c r="A13" s="8" t="s">
        <v>42</v>
      </c>
      <c r="C13" s="9">
        <v>5762928</v>
      </c>
      <c r="E13" s="9">
        <v>164231889871</v>
      </c>
      <c r="G13" s="9">
        <v>145246866390</v>
      </c>
      <c r="I13" s="9">
        <v>18985023481</v>
      </c>
      <c r="K13" s="9">
        <v>5762928</v>
      </c>
      <c r="M13" s="9">
        <v>164231889871</v>
      </c>
      <c r="O13" s="9">
        <v>49266291774</v>
      </c>
      <c r="Q13" s="9">
        <v>114965598097</v>
      </c>
    </row>
    <row r="14" spans="1:17" ht="18.75" x14ac:dyDescent="0.2">
      <c r="A14" s="8" t="s">
        <v>21</v>
      </c>
      <c r="C14" s="9">
        <v>46588350</v>
      </c>
      <c r="E14" s="9">
        <v>573229953475</v>
      </c>
      <c r="G14" s="9">
        <v>530699989185</v>
      </c>
      <c r="I14" s="9">
        <v>42529964290</v>
      </c>
      <c r="K14" s="9">
        <v>46588350</v>
      </c>
      <c r="M14" s="9">
        <v>573229953475</v>
      </c>
      <c r="O14" s="9">
        <v>189234763672</v>
      </c>
      <c r="Q14" s="9">
        <v>383995189803</v>
      </c>
    </row>
    <row r="15" spans="1:17" ht="18.75" x14ac:dyDescent="0.2">
      <c r="A15" s="8" t="s">
        <v>26</v>
      </c>
      <c r="C15" s="9">
        <v>9014740</v>
      </c>
      <c r="E15" s="9">
        <v>74780668659</v>
      </c>
      <c r="G15" s="9">
        <v>66372315963</v>
      </c>
      <c r="I15" s="9">
        <v>8408352696</v>
      </c>
      <c r="K15" s="9">
        <v>9014740</v>
      </c>
      <c r="M15" s="9">
        <v>74780668659</v>
      </c>
      <c r="O15" s="9">
        <v>46740294518</v>
      </c>
      <c r="Q15" s="9">
        <v>28040374141</v>
      </c>
    </row>
    <row r="16" spans="1:17" ht="18.75" x14ac:dyDescent="0.2">
      <c r="A16" s="8" t="s">
        <v>20</v>
      </c>
      <c r="C16" s="9">
        <v>77922000</v>
      </c>
      <c r="E16" s="9">
        <v>285309556248</v>
      </c>
      <c r="G16" s="9">
        <v>262886853996</v>
      </c>
      <c r="I16" s="9">
        <v>22422702252</v>
      </c>
      <c r="K16" s="9">
        <v>77922000</v>
      </c>
      <c r="M16" s="9">
        <v>285309556248</v>
      </c>
      <c r="O16" s="9">
        <v>238075972106</v>
      </c>
      <c r="Q16" s="9">
        <v>47233584142</v>
      </c>
    </row>
    <row r="17" spans="1:17" ht="18.75" x14ac:dyDescent="0.2">
      <c r="A17" s="8" t="s">
        <v>35</v>
      </c>
      <c r="C17" s="9">
        <v>10530883</v>
      </c>
      <c r="E17" s="9">
        <v>214109830332</v>
      </c>
      <c r="G17" s="9">
        <v>201152476032</v>
      </c>
      <c r="I17" s="9">
        <v>12957354300</v>
      </c>
      <c r="K17" s="9">
        <v>10530883</v>
      </c>
      <c r="M17" s="9">
        <v>214109830332</v>
      </c>
      <c r="O17" s="9">
        <v>128392015601</v>
      </c>
      <c r="Q17" s="9">
        <v>85717814731</v>
      </c>
    </row>
    <row r="18" spans="1:17" ht="18.75" x14ac:dyDescent="0.2">
      <c r="A18" s="8" t="s">
        <v>54</v>
      </c>
      <c r="C18" s="9">
        <v>1436000</v>
      </c>
      <c r="E18" s="9">
        <v>19449881178</v>
      </c>
      <c r="G18" s="9">
        <v>20042370946</v>
      </c>
      <c r="I18" s="9">
        <v>-592489768</v>
      </c>
      <c r="K18" s="9">
        <v>1436000</v>
      </c>
      <c r="M18" s="9">
        <v>19449881178</v>
      </c>
      <c r="O18" s="9">
        <v>20042370946</v>
      </c>
      <c r="Q18" s="9">
        <v>-592489768</v>
      </c>
    </row>
    <row r="19" spans="1:17" ht="18.75" x14ac:dyDescent="0.2">
      <c r="A19" s="8" t="s">
        <v>23</v>
      </c>
      <c r="C19" s="9">
        <v>24906757</v>
      </c>
      <c r="E19" s="9">
        <v>332653505762</v>
      </c>
      <c r="G19" s="9">
        <v>261723672067</v>
      </c>
      <c r="I19" s="9">
        <v>70929833695</v>
      </c>
      <c r="K19" s="9">
        <v>24906757</v>
      </c>
      <c r="M19" s="9">
        <v>332653505762</v>
      </c>
      <c r="O19" s="9">
        <v>179605291479</v>
      </c>
      <c r="Q19" s="9">
        <v>153048214283</v>
      </c>
    </row>
    <row r="20" spans="1:17" ht="18.75" x14ac:dyDescent="0.2">
      <c r="A20" s="8" t="s">
        <v>38</v>
      </c>
      <c r="C20" s="9">
        <v>987629</v>
      </c>
      <c r="E20" s="9">
        <v>208836855190</v>
      </c>
      <c r="G20" s="9">
        <v>190510955650</v>
      </c>
      <c r="I20" s="9">
        <v>18325899540</v>
      </c>
      <c r="K20" s="9">
        <v>987629</v>
      </c>
      <c r="M20" s="9">
        <v>208836855190</v>
      </c>
      <c r="O20" s="9">
        <v>132772223113</v>
      </c>
      <c r="Q20" s="9">
        <v>76064632077</v>
      </c>
    </row>
    <row r="21" spans="1:17" ht="18.75" x14ac:dyDescent="0.2">
      <c r="A21" s="8" t="s">
        <v>37</v>
      </c>
      <c r="C21" s="9">
        <v>1290000</v>
      </c>
      <c r="E21" s="9">
        <v>206212559130</v>
      </c>
      <c r="G21" s="9">
        <v>206212559130</v>
      </c>
      <c r="I21" s="9">
        <v>0</v>
      </c>
      <c r="K21" s="9">
        <v>1290000</v>
      </c>
      <c r="M21" s="9">
        <v>206212559130</v>
      </c>
      <c r="O21" s="9">
        <v>182872296945</v>
      </c>
      <c r="Q21" s="9">
        <v>23340262184</v>
      </c>
    </row>
    <row r="22" spans="1:17" ht="18.75" x14ac:dyDescent="0.2">
      <c r="A22" s="8" t="s">
        <v>36</v>
      </c>
      <c r="C22" s="9">
        <v>20251348</v>
      </c>
      <c r="E22" s="9">
        <v>147093973185</v>
      </c>
      <c r="G22" s="9">
        <v>135639934289</v>
      </c>
      <c r="I22" s="9">
        <v>11454038896</v>
      </c>
      <c r="K22" s="9">
        <v>20251348</v>
      </c>
      <c r="M22" s="9">
        <v>147093973185</v>
      </c>
      <c r="O22" s="9">
        <v>124655455103</v>
      </c>
      <c r="Q22" s="9">
        <v>22438518082</v>
      </c>
    </row>
    <row r="23" spans="1:17" ht="18.75" x14ac:dyDescent="0.2">
      <c r="A23" s="8" t="s">
        <v>48</v>
      </c>
      <c r="C23" s="9">
        <v>8826002</v>
      </c>
      <c r="E23" s="9">
        <v>248808444698</v>
      </c>
      <c r="G23" s="9">
        <v>205720181836</v>
      </c>
      <c r="I23" s="9">
        <v>43088262862</v>
      </c>
      <c r="K23" s="9">
        <v>8826002</v>
      </c>
      <c r="M23" s="9">
        <v>248808444698</v>
      </c>
      <c r="O23" s="9">
        <v>111598758304</v>
      </c>
      <c r="Q23" s="9">
        <v>137209686394</v>
      </c>
    </row>
    <row r="24" spans="1:17" ht="18.75" x14ac:dyDescent="0.2">
      <c r="A24" s="8" t="s">
        <v>31</v>
      </c>
      <c r="C24" s="9">
        <v>1449999</v>
      </c>
      <c r="E24" s="9">
        <v>13855552589</v>
      </c>
      <c r="G24" s="9">
        <v>11373641663</v>
      </c>
      <c r="I24" s="9">
        <v>2481910926</v>
      </c>
      <c r="K24" s="9">
        <v>1449999</v>
      </c>
      <c r="M24" s="9">
        <v>13855552589</v>
      </c>
      <c r="O24" s="9">
        <v>7458162250</v>
      </c>
      <c r="Q24" s="9">
        <v>6397390339</v>
      </c>
    </row>
    <row r="25" spans="1:17" ht="18.75" x14ac:dyDescent="0.2">
      <c r="A25" s="8" t="s">
        <v>25</v>
      </c>
      <c r="C25" s="9">
        <v>40392392</v>
      </c>
      <c r="E25" s="9">
        <v>395591167453</v>
      </c>
      <c r="G25" s="9">
        <v>391583151572</v>
      </c>
      <c r="I25" s="9">
        <v>4008015881</v>
      </c>
      <c r="K25" s="9">
        <v>40392392</v>
      </c>
      <c r="M25" s="9">
        <v>395591167453</v>
      </c>
      <c r="O25" s="9">
        <v>213560802166</v>
      </c>
      <c r="Q25" s="9">
        <v>182030365287</v>
      </c>
    </row>
    <row r="26" spans="1:17" ht="18.75" x14ac:dyDescent="0.2">
      <c r="A26" s="8" t="s">
        <v>50</v>
      </c>
      <c r="C26" s="9">
        <v>13546136</v>
      </c>
      <c r="E26" s="9">
        <v>107934637680</v>
      </c>
      <c r="G26" s="9">
        <v>106052838269</v>
      </c>
      <c r="I26" s="9">
        <v>1881799411</v>
      </c>
      <c r="K26" s="9">
        <v>13546136</v>
      </c>
      <c r="M26" s="9">
        <v>107934637680</v>
      </c>
      <c r="O26" s="9">
        <v>54839513574</v>
      </c>
      <c r="Q26" s="9">
        <v>53095124106</v>
      </c>
    </row>
    <row r="27" spans="1:17" ht="18.75" x14ac:dyDescent="0.2">
      <c r="A27" s="8" t="s">
        <v>19</v>
      </c>
      <c r="C27" s="9">
        <v>10666000</v>
      </c>
      <c r="E27" s="9">
        <v>49742693554</v>
      </c>
      <c r="G27" s="9">
        <v>44133411089</v>
      </c>
      <c r="I27" s="9">
        <v>5609282464</v>
      </c>
      <c r="K27" s="9">
        <v>10666000</v>
      </c>
      <c r="M27" s="9">
        <v>49742693554</v>
      </c>
      <c r="O27" s="9">
        <v>37215819143</v>
      </c>
      <c r="Q27" s="9">
        <v>12526874411</v>
      </c>
    </row>
    <row r="28" spans="1:17" ht="18.75" x14ac:dyDescent="0.2">
      <c r="A28" s="8" t="s">
        <v>45</v>
      </c>
      <c r="C28" s="9">
        <v>4514559</v>
      </c>
      <c r="E28" s="9">
        <v>172019000022</v>
      </c>
      <c r="G28" s="9">
        <v>154145150801</v>
      </c>
      <c r="I28" s="9">
        <v>17873849221</v>
      </c>
      <c r="K28" s="9">
        <v>4514559</v>
      </c>
      <c r="M28" s="9">
        <v>172019000022</v>
      </c>
      <c r="O28" s="9">
        <v>74262753918</v>
      </c>
      <c r="Q28" s="9">
        <v>97756246104</v>
      </c>
    </row>
    <row r="29" spans="1:17" ht="18.75" x14ac:dyDescent="0.2">
      <c r="A29" s="8" t="s">
        <v>27</v>
      </c>
      <c r="C29" s="9">
        <v>4867386</v>
      </c>
      <c r="E29" s="9">
        <v>121806575098</v>
      </c>
      <c r="G29" s="9">
        <v>132866728032</v>
      </c>
      <c r="I29" s="9">
        <v>-11060152933</v>
      </c>
      <c r="K29" s="9">
        <v>4867386</v>
      </c>
      <c r="M29" s="9">
        <v>121806575098</v>
      </c>
      <c r="O29" s="9">
        <v>91528016226</v>
      </c>
      <c r="Q29" s="9">
        <v>30278558872</v>
      </c>
    </row>
    <row r="30" spans="1:17" ht="18.75" x14ac:dyDescent="0.2">
      <c r="A30" s="8" t="s">
        <v>56</v>
      </c>
      <c r="C30" s="9">
        <v>475000</v>
      </c>
      <c r="E30" s="9">
        <v>12452492365</v>
      </c>
      <c r="G30" s="9">
        <v>10001373899</v>
      </c>
      <c r="I30" s="9">
        <v>2451118466</v>
      </c>
      <c r="K30" s="9">
        <v>475000</v>
      </c>
      <c r="M30" s="9">
        <v>12452492365</v>
      </c>
      <c r="O30" s="9">
        <v>10001373899</v>
      </c>
      <c r="Q30" s="9">
        <v>2451118466</v>
      </c>
    </row>
    <row r="31" spans="1:17" ht="18.75" x14ac:dyDescent="0.2">
      <c r="A31" s="8" t="s">
        <v>28</v>
      </c>
      <c r="C31" s="9">
        <v>15181359</v>
      </c>
      <c r="E31" s="9">
        <v>259552842245</v>
      </c>
      <c r="G31" s="9">
        <v>282963317215</v>
      </c>
      <c r="I31" s="9">
        <v>-23410474969</v>
      </c>
      <c r="K31" s="9">
        <v>15181359</v>
      </c>
      <c r="M31" s="9">
        <v>259552842245</v>
      </c>
      <c r="O31" s="9">
        <v>73523497744</v>
      </c>
      <c r="Q31" s="9">
        <v>186029344501</v>
      </c>
    </row>
    <row r="32" spans="1:17" ht="18.75" x14ac:dyDescent="0.2">
      <c r="A32" s="8" t="s">
        <v>46</v>
      </c>
      <c r="C32" s="9">
        <v>43155831</v>
      </c>
      <c r="E32" s="9">
        <v>1041008567525</v>
      </c>
      <c r="G32" s="9">
        <v>833110794528</v>
      </c>
      <c r="I32" s="9">
        <v>207897772997</v>
      </c>
      <c r="K32" s="9">
        <v>43155831</v>
      </c>
      <c r="M32" s="9">
        <v>1041008567525</v>
      </c>
      <c r="O32" s="9">
        <v>262661670100</v>
      </c>
      <c r="Q32" s="9">
        <v>778346897425</v>
      </c>
    </row>
    <row r="33" spans="1:17" ht="18.75" x14ac:dyDescent="0.2">
      <c r="A33" s="8" t="s">
        <v>33</v>
      </c>
      <c r="C33" s="9">
        <v>27526704</v>
      </c>
      <c r="E33" s="9">
        <v>96691285926</v>
      </c>
      <c r="G33" s="9">
        <v>79592770392</v>
      </c>
      <c r="I33" s="9">
        <v>17098515534</v>
      </c>
      <c r="K33" s="9">
        <v>27526704</v>
      </c>
      <c r="M33" s="9">
        <v>96691285926</v>
      </c>
      <c r="O33" s="9">
        <v>72382234743</v>
      </c>
      <c r="Q33" s="9">
        <v>24309051183</v>
      </c>
    </row>
    <row r="34" spans="1:17" ht="18.75" x14ac:dyDescent="0.2">
      <c r="A34" s="8" t="s">
        <v>29</v>
      </c>
      <c r="C34" s="9">
        <v>7117043</v>
      </c>
      <c r="E34" s="9">
        <v>130435661918</v>
      </c>
      <c r="G34" s="9">
        <v>102752511148</v>
      </c>
      <c r="I34" s="9">
        <v>27683150770</v>
      </c>
      <c r="K34" s="9">
        <v>7117043</v>
      </c>
      <c r="M34" s="9">
        <v>130435661918</v>
      </c>
      <c r="O34" s="9">
        <v>79067140454</v>
      </c>
      <c r="Q34" s="9">
        <v>51368521464</v>
      </c>
    </row>
    <row r="35" spans="1:17" ht="18.75" x14ac:dyDescent="0.2">
      <c r="A35" s="8" t="s">
        <v>43</v>
      </c>
      <c r="C35" s="9">
        <v>50817960</v>
      </c>
      <c r="E35" s="9">
        <v>126516669157</v>
      </c>
      <c r="G35" s="9">
        <v>123037334692</v>
      </c>
      <c r="I35" s="9">
        <v>3479334465</v>
      </c>
      <c r="K35" s="9">
        <v>50817960</v>
      </c>
      <c r="M35" s="9">
        <v>126516669157</v>
      </c>
      <c r="O35" s="9">
        <v>84310524947</v>
      </c>
      <c r="Q35" s="9">
        <v>42206144210</v>
      </c>
    </row>
    <row r="36" spans="1:17" ht="18.75" x14ac:dyDescent="0.2">
      <c r="A36" s="8" t="s">
        <v>49</v>
      </c>
      <c r="C36" s="9">
        <v>14881956</v>
      </c>
      <c r="E36" s="9">
        <v>99824368925</v>
      </c>
      <c r="G36" s="9">
        <v>92736248055</v>
      </c>
      <c r="I36" s="9">
        <v>7088120870</v>
      </c>
      <c r="K36" s="9">
        <v>14881956</v>
      </c>
      <c r="M36" s="9">
        <v>99824368925</v>
      </c>
      <c r="O36" s="9">
        <v>56909337320</v>
      </c>
      <c r="Q36" s="9">
        <v>42915031605</v>
      </c>
    </row>
    <row r="37" spans="1:17" ht="18.75" x14ac:dyDescent="0.2">
      <c r="A37" s="8" t="s">
        <v>34</v>
      </c>
      <c r="C37" s="9">
        <v>9639381</v>
      </c>
      <c r="E37" s="9">
        <v>223817924885</v>
      </c>
      <c r="G37" s="9">
        <v>174558851673</v>
      </c>
      <c r="I37" s="9">
        <v>49259073212</v>
      </c>
      <c r="K37" s="9">
        <v>9639381</v>
      </c>
      <c r="M37" s="9">
        <v>223817924885</v>
      </c>
      <c r="O37" s="9">
        <v>146123835991</v>
      </c>
      <c r="Q37" s="9">
        <v>77694088894</v>
      </c>
    </row>
    <row r="38" spans="1:17" ht="18.75" x14ac:dyDescent="0.2">
      <c r="A38" s="8" t="s">
        <v>52</v>
      </c>
      <c r="C38" s="9">
        <v>219000</v>
      </c>
      <c r="E38" s="9">
        <v>6534425399</v>
      </c>
      <c r="G38" s="9">
        <v>5975946075</v>
      </c>
      <c r="I38" s="9">
        <v>558479324</v>
      </c>
      <c r="K38" s="9">
        <v>219000</v>
      </c>
      <c r="M38" s="9">
        <v>6534425399</v>
      </c>
      <c r="O38" s="9">
        <v>5291854765</v>
      </c>
      <c r="Q38" s="9">
        <v>1242570634</v>
      </c>
    </row>
    <row r="39" spans="1:17" ht="18.75" x14ac:dyDescent="0.2">
      <c r="A39" s="8" t="s">
        <v>24</v>
      </c>
      <c r="C39" s="9">
        <v>5409032</v>
      </c>
      <c r="E39" s="9">
        <v>275284723167</v>
      </c>
      <c r="G39" s="9">
        <v>184417685475</v>
      </c>
      <c r="I39" s="9">
        <v>90867037692</v>
      </c>
      <c r="K39" s="9">
        <v>5409032</v>
      </c>
      <c r="M39" s="9">
        <v>275284723167</v>
      </c>
      <c r="O39" s="9">
        <v>149442776315</v>
      </c>
      <c r="Q39" s="9">
        <v>125841946852</v>
      </c>
    </row>
    <row r="40" spans="1:17" ht="18.75" x14ac:dyDescent="0.2">
      <c r="A40" s="8" t="s">
        <v>55</v>
      </c>
      <c r="C40" s="9">
        <v>2660000</v>
      </c>
      <c r="E40" s="9">
        <v>30617483120</v>
      </c>
      <c r="G40" s="9">
        <v>29989106454</v>
      </c>
      <c r="I40" s="9">
        <v>628376665</v>
      </c>
      <c r="K40" s="9">
        <v>2660000</v>
      </c>
      <c r="M40" s="9">
        <v>30617483120</v>
      </c>
      <c r="O40" s="9">
        <v>29989106454</v>
      </c>
      <c r="Q40" s="9">
        <v>628376665</v>
      </c>
    </row>
    <row r="41" spans="1:17" ht="18.75" x14ac:dyDescent="0.2">
      <c r="A41" s="8" t="s">
        <v>47</v>
      </c>
      <c r="C41" s="9">
        <v>25853481</v>
      </c>
      <c r="E41" s="9">
        <v>312871715286</v>
      </c>
      <c r="G41" s="9">
        <v>303840909767</v>
      </c>
      <c r="I41" s="9">
        <v>9030805519</v>
      </c>
      <c r="K41" s="9">
        <v>25853481</v>
      </c>
      <c r="M41" s="9">
        <v>312871715286</v>
      </c>
      <c r="O41" s="9">
        <v>126738217369</v>
      </c>
      <c r="Q41" s="9">
        <v>186133497917</v>
      </c>
    </row>
    <row r="42" spans="1:17" ht="18.75" x14ac:dyDescent="0.2">
      <c r="A42" s="8" t="s">
        <v>39</v>
      </c>
      <c r="C42" s="9">
        <v>28421079</v>
      </c>
      <c r="E42" s="9">
        <v>246762110519</v>
      </c>
      <c r="G42" s="9">
        <v>237459052434</v>
      </c>
      <c r="I42" s="9">
        <v>9303058085</v>
      </c>
      <c r="K42" s="9">
        <v>28421079</v>
      </c>
      <c r="M42" s="9">
        <v>246762110519</v>
      </c>
      <c r="O42" s="9">
        <v>85210576902</v>
      </c>
      <c r="Q42" s="9">
        <v>161551533617</v>
      </c>
    </row>
    <row r="43" spans="1:17" ht="18.75" x14ac:dyDescent="0.2">
      <c r="A43" s="8" t="s">
        <v>30</v>
      </c>
      <c r="C43" s="9">
        <v>585000</v>
      </c>
      <c r="E43" s="9">
        <v>4050575135</v>
      </c>
      <c r="G43" s="9">
        <v>4050575135</v>
      </c>
      <c r="I43" s="9">
        <v>0</v>
      </c>
      <c r="K43" s="9">
        <v>585000</v>
      </c>
      <c r="M43" s="9">
        <v>4050575135</v>
      </c>
      <c r="O43" s="9">
        <v>4475351625</v>
      </c>
      <c r="Q43" s="9">
        <v>-424776489</v>
      </c>
    </row>
    <row r="44" spans="1:17" ht="18.75" x14ac:dyDescent="0.2">
      <c r="A44" s="8" t="s">
        <v>40</v>
      </c>
      <c r="C44" s="9">
        <v>3131631</v>
      </c>
      <c r="E44" s="9">
        <v>33249431368</v>
      </c>
      <c r="G44" s="9">
        <v>-23501694751</v>
      </c>
      <c r="I44" s="9">
        <v>56751126119</v>
      </c>
      <c r="K44" s="9">
        <v>3131631</v>
      </c>
      <c r="M44" s="9">
        <v>33249431368</v>
      </c>
      <c r="O44" s="9">
        <v>46601577015</v>
      </c>
      <c r="Q44" s="9">
        <v>-13352145646</v>
      </c>
    </row>
    <row r="45" spans="1:17" ht="18.75" x14ac:dyDescent="0.2">
      <c r="A45" s="11" t="s">
        <v>22</v>
      </c>
      <c r="C45" s="20">
        <v>29527778</v>
      </c>
      <c r="E45" s="13">
        <v>431289056223</v>
      </c>
      <c r="G45" s="13">
        <v>356868254400</v>
      </c>
      <c r="I45" s="13">
        <v>74420801823</v>
      </c>
      <c r="K45" s="20">
        <v>29527778</v>
      </c>
      <c r="M45" s="13">
        <v>431289056223</v>
      </c>
      <c r="O45" s="13">
        <v>121635051514</v>
      </c>
      <c r="Q45" s="13">
        <v>309654004709</v>
      </c>
    </row>
    <row r="46" spans="1:17" ht="21.75" thickBot="1" x14ac:dyDescent="0.25">
      <c r="A46" s="15" t="s">
        <v>57</v>
      </c>
      <c r="C46" s="20"/>
      <c r="E46" s="16">
        <f>SUM(E8:E45)</f>
        <v>7386476735938</v>
      </c>
      <c r="G46" s="16">
        <f>SUM(G8:G45)</f>
        <v>6486646593788</v>
      </c>
      <c r="I46" s="16">
        <f>SUM(I8:I45)</f>
        <v>899830142148</v>
      </c>
      <c r="K46" s="20"/>
      <c r="M46" s="16">
        <f>SUM(M8:M45)</f>
        <v>7386476735938</v>
      </c>
      <c r="O46" s="16">
        <f>SUM(O8:O45)</f>
        <v>3750581179181</v>
      </c>
      <c r="Q46" s="16">
        <f>SUM(Q8:Q45)</f>
        <v>3635895556756</v>
      </c>
    </row>
    <row r="47" spans="1:17" ht="13.5" thickTop="1" x14ac:dyDescent="0.2">
      <c r="I47" s="22"/>
      <c r="Q47" s="22"/>
    </row>
    <row r="48" spans="1:17" x14ac:dyDescent="0.2">
      <c r="Q48" s="22"/>
    </row>
    <row r="49" spans="17:17" x14ac:dyDescent="0.2">
      <c r="Q49" s="22"/>
    </row>
    <row r="50" spans="17:17" x14ac:dyDescent="0.2">
      <c r="Q50" s="22"/>
    </row>
    <row r="51" spans="17:17" x14ac:dyDescent="0.2">
      <c r="Q51" s="2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اوراق مشتقه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'اوراق مشتقه'!Print_Area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Ehsan aghamohammadi</cp:lastModifiedBy>
  <dcterms:created xsi:type="dcterms:W3CDTF">2026-09-24T05:49:54Z</dcterms:created>
  <dcterms:modified xsi:type="dcterms:W3CDTF">2026-09-26T10:32:09Z</dcterms:modified>
</cp:coreProperties>
</file>