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5\"/>
    </mc:Choice>
  </mc:AlternateContent>
  <xr:revisionPtr revIDLastSave="0" documentId="13_ncr:1_{A48463E3-6F91-4E18-86BD-3BAF9C150A3B}" xr6:coauthVersionLast="47" xr6:coauthVersionMax="47" xr10:uidLastSave="{00000000-0000-0000-0000-000000000000}"/>
  <bookViews>
    <workbookView xWindow="-120" yWindow="-120" windowWidth="29040" windowHeight="15720" tabRatio="865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مشتقه'!$A$1:$AX$17</definedName>
    <definedName name="_xlnm.Print_Area" localSheetId="2">'تعدیل قیمت'!$A$1:$N$9</definedName>
    <definedName name="_xlnm.Print_Area" localSheetId="4">درآمد!$A$1:$J$11</definedName>
    <definedName name="_xlnm.Print_Area" localSheetId="6">'درآمد سپرده بانکی'!$A$1:$F$9</definedName>
    <definedName name="_xlnm.Print_Area" localSheetId="5">'درآمد سرمایه گذاری در سهام'!$A$1:$X$57</definedName>
    <definedName name="_xlnm.Print_Area" localSheetId="8">'درآمد سود سهام'!$A$1:$T$41</definedName>
    <definedName name="_xlnm.Print_Area" localSheetId="11">'درآمد ناشی از تغییر قیمت اوراق'!$A$1:$Q$42</definedName>
    <definedName name="_xlnm.Print_Area" localSheetId="10">'درآمد ناشی از فروش'!$A$1:$Q$37</definedName>
    <definedName name="_xlnm.Print_Area" localSheetId="7">'سایر درآمدها'!$A$1:$G$9</definedName>
    <definedName name="_xlnm.Print_Area" localSheetId="3">سپرده!$A$1:$M$10</definedName>
    <definedName name="_xlnm.Print_Area" localSheetId="9">'سود سپرده بانکی'!$A$1:$N$10</definedName>
    <definedName name="_xlnm.Print_Area" localSheetId="0">سهام!$A$1:$AC$45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7" i="9" l="1"/>
  <c r="W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8" i="9"/>
  <c r="L57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8" i="9"/>
  <c r="F8" i="8"/>
  <c r="H8" i="8" s="1"/>
  <c r="J5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9" i="9"/>
  <c r="J8" i="9"/>
  <c r="H57" i="9"/>
  <c r="F57" i="9"/>
  <c r="L10" i="7"/>
  <c r="L9" i="7"/>
  <c r="L8" i="7"/>
  <c r="AB45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9" i="2"/>
  <c r="J10" i="8"/>
  <c r="J9" i="8"/>
  <c r="J8" i="8"/>
  <c r="J11" i="8" s="1"/>
  <c r="F11" i="8"/>
  <c r="H10" i="8" s="1"/>
  <c r="F10" i="8"/>
  <c r="F9" i="8"/>
  <c r="P57" i="9"/>
  <c r="H11" i="9"/>
  <c r="H9" i="9"/>
  <c r="E37" i="19"/>
  <c r="G37" i="19"/>
  <c r="I37" i="19"/>
  <c r="I9" i="19"/>
  <c r="I11" i="19"/>
  <c r="I42" i="21"/>
  <c r="H9" i="8" l="1"/>
  <c r="H11" i="8" s="1"/>
  <c r="Q41" i="21"/>
  <c r="Q42" i="21" s="1"/>
  <c r="S41" i="15"/>
  <c r="Q41" i="15"/>
  <c r="O41" i="15"/>
  <c r="M41" i="15"/>
  <c r="K41" i="15"/>
  <c r="I41" i="15"/>
  <c r="Z45" i="2"/>
  <c r="X45" i="2"/>
  <c r="J45" i="2"/>
  <c r="H45" i="2"/>
  <c r="H41" i="2"/>
  <c r="Z44" i="2"/>
</calcChain>
</file>

<file path=xl/sharedStrings.xml><?xml version="1.0" encoding="utf-8"?>
<sst xmlns="http://schemas.openxmlformats.org/spreadsheetml/2006/main" count="442" uniqueCount="167">
  <si>
    <t>صندوق سرمایه‌گذاری مشترک رشد سامان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</si>
  <si>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</si>
  <si>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</si>
  <si>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</si>
  <si>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</si>
  <si>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</si>
  <si>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</si>
  <si>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</si>
  <si>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</si>
  <si>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</si>
  <si>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</si>
  <si>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</si>
  <si>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</si>
  <si>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</si>
  <si>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</si>
  <si>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</si>
  <si>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</si>
  <si>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</si>
  <si>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</si>
  <si>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</si>
  <si>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</si>
  <si>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</si>
  <si>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</si>
  <si>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</si>
  <si>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</si>
  <si>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اکسیر</t>
  </si>
  <si>
    <t>داروسازی‌ فارابی‌</t>
  </si>
  <si>
    <t>ذغال‌سنگ‌ نگین‌ ط‌بس‌</t>
  </si>
  <si>
    <t>رهیاب پیام گستران</t>
  </si>
  <si>
    <t>زرین ذرت شاهرود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</si>
  <si>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</si>
  <si>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</si>
  <si>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</si>
  <si>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</si>
  <si>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</si>
  <si>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</si>
  <si>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</si>
  <si>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</si>
  <si>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شیشه‌ همدان‌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</si>
  <si>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</si>
  <si>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</si>
  <si>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</si>
  <si>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</si>
  <si>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</si>
  <si>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</si>
  <si>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</si>
  <si>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</si>
  <si>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</si>
  <si>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</si>
  <si>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کشت و دامداری فکا</t>
  </si>
  <si>
    <t>کشت و صنعت هلال</t>
  </si>
  <si>
    <t>کولان سل</t>
  </si>
  <si>
    <t>احیا استیل فولاد بافت</t>
  </si>
  <si>
    <t>سرمایه گذاری تامین اجتماعی</t>
  </si>
  <si>
    <t>بانک‌اقتصادنوین‌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</si>
  <si>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</si>
  <si>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</si>
  <si>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</si>
  <si>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</si>
  <si>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</si>
  <si>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</si>
  <si>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</si>
  <si>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</si>
  <si>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</si>
  <si>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</si>
  <si>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</si>
  <si>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</si>
  <si>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</si>
  <si>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</si>
  <si>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</si>
  <si>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</si>
  <si>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</si>
  <si>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</si>
  <si>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</si>
  <si>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</si>
  <si>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</si>
  <si>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</si>
  <si>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</si>
  <si>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</si>
  <si>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</si>
  <si>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</si>
  <si>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</si>
  <si>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</si>
  <si>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</si>
  <si>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</si>
  <si>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</si>
  <si>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</si>
  <si>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</si>
  <si>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</si>
  <si>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</si>
  <si>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</si>
  <si>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</si>
  <si>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</si>
  <si>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</si>
  <si>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</si>
  <si>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</si>
  <si>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</si>
  <si>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</si>
  <si>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</si>
  <si>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</si>
  <si>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</si>
  <si>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</si>
  <si>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</si>
  <si>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</si>
  <si>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</si>
  <si>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</si>
  <si>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</si>
  <si>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کربن‌ ایران‌</t>
  </si>
  <si>
    <t>کشت وصنعت و دامپروری پگاه فارس</t>
  </si>
  <si>
    <t>ح . کاشی‌ الوند</t>
  </si>
  <si>
    <t>سرمایه گذاری صدرتامین</t>
  </si>
  <si>
    <t>کیمیا کالای رازی</t>
  </si>
  <si>
    <t>ح . سنگ آهن گهرزمین</t>
  </si>
  <si>
    <t>مجتمع کاشی و سنگ پرسپولیس یزد</t>
  </si>
  <si>
    <t>تولیدات پتروشیمی قائد بصیر</t>
  </si>
  <si>
    <t>ح . سرمایه‌گذاری‌ سپه‌</t>
  </si>
  <si>
    <t>نیان باتری خاوران</t>
  </si>
  <si>
    <t>کارخانجات تولیدی نیروترانسفو</t>
  </si>
  <si>
    <t>مدیریت نیروگاهی ایرانیان مپنا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</si>
  <si>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</si>
  <si>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</si>
  <si>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</si>
  <si>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</si>
  <si>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</si>
  <si>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</si>
  <si>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</si>
  <si>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</si>
  <si>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</si>
  <si>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</si>
  <si>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</si>
  <si>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</si>
  <si>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1405/05/05</t>
  </si>
  <si>
    <t>1405/04/29</t>
  </si>
  <si>
    <t>1404/12/03</t>
  </si>
  <si>
    <t>1405/04/30</t>
  </si>
  <si>
    <t>1404/12/10</t>
  </si>
  <si>
    <t>1405/04/07</t>
  </si>
  <si>
    <t>1405/03/20</t>
  </si>
  <si>
    <t>1404/11/21</t>
  </si>
  <si>
    <t>1404/08/24</t>
  </si>
  <si>
    <t>1405/05/11</t>
  </si>
  <si>
    <t>1405/03/19</t>
  </si>
  <si>
    <t>1405/02/30</t>
  </si>
  <si>
    <t>1405/03/24</t>
  </si>
  <si>
    <t>1405/05/18</t>
  </si>
  <si>
    <t>1404/09/22</t>
  </si>
  <si>
    <t>1405/03/03</t>
  </si>
  <si>
    <t>1405/05/25</t>
  </si>
  <si>
    <t>1405/02/14</t>
  </si>
  <si>
    <t>1405/04/24</t>
  </si>
  <si>
    <t>1405/04/21</t>
  </si>
  <si>
    <t>1405/01/30</t>
  </si>
  <si>
    <t>1405/04/10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</si>
  <si>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</si>
  <si>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</si>
  <si>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</si>
  <si>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</si>
  <si>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</si>
  <si>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</si>
  <si>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</si>
  <si>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</si>
  <si>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</si>
  <si>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کوتاه مدت بانک سامان</t>
  </si>
  <si>
    <t xml:space="preserve">سپرده کوتاه مدت بانک تجارت  </t>
  </si>
  <si>
    <t xml:space="preserve">سپرده کوتاه مدت بانک سامان </t>
  </si>
  <si>
    <t>بانک سامان</t>
  </si>
  <si>
    <t>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</si>
</sst>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 vertical="top"/>
    </xf>
    <xf numFmtId="10" fontId="4" fillId="0" borderId="2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abSelected="1" view="pageBreakPreview" zoomScaleNormal="100" zoomScaleSheetLayoutView="100" workbookViewId="0">
      <selection activeCell="AB9" sqref="AB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570312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2" bestFit="1" customWidth="1"/>
    <col min="13" max="13" width="1.28515625" customWidth="1"/>
    <col min="14" max="14" width="16" bestFit="1" customWidth="1"/>
    <col min="15" max="15" width="1.28515625" customWidth="1"/>
    <col min="16" max="16" width="11.71093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24" x14ac:dyDescent="0.2">
      <c r="A4" s="1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24" x14ac:dyDescent="0.2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2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21" x14ac:dyDescent="0.2">
      <c r="F7" s="3"/>
      <c r="G7" s="3"/>
      <c r="H7" s="3"/>
      <c r="I7" s="3"/>
      <c r="J7" s="3"/>
      <c r="L7" s="33" t="s">
        <v>10</v>
      </c>
      <c r="M7" s="33"/>
      <c r="N7" s="33"/>
      <c r="O7" s="3"/>
      <c r="P7" s="33" t="s">
        <v>11</v>
      </c>
      <c r="Q7" s="33"/>
      <c r="R7" s="33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0" t="s">
        <v>12</v>
      </c>
      <c r="B8" s="30"/>
      <c r="C8" s="30"/>
      <c r="E8" s="30" t="s">
        <v>13</v>
      </c>
      <c r="F8" s="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1" t="s">
        <v>19</v>
      </c>
      <c r="B9" s="31"/>
      <c r="C9" s="31"/>
      <c r="E9" s="32">
        <v>46588350</v>
      </c>
      <c r="F9" s="32"/>
      <c r="H9" s="6">
        <v>141358031562</v>
      </c>
      <c r="J9" s="6">
        <v>423450514019.21997</v>
      </c>
      <c r="L9" s="6">
        <v>0</v>
      </c>
      <c r="N9" s="6">
        <v>0</v>
      </c>
      <c r="P9" s="6">
        <v>0</v>
      </c>
      <c r="R9" s="6">
        <v>0</v>
      </c>
      <c r="T9" s="6">
        <v>46588350</v>
      </c>
      <c r="V9" s="6">
        <v>11480</v>
      </c>
      <c r="X9" s="6">
        <v>141358031562</v>
      </c>
      <c r="Z9" s="6">
        <v>530699989185.65997</v>
      </c>
      <c r="AB9" s="7">
        <f>Z9/6684875408672*100</f>
        <v>7.9388164586763397</v>
      </c>
    </row>
    <row r="10" spans="1:28" ht="18.75" x14ac:dyDescent="0.2">
      <c r="A10" s="29" t="s">
        <v>20</v>
      </c>
      <c r="B10" s="29"/>
      <c r="C10" s="29"/>
      <c r="E10" s="27">
        <v>29527778</v>
      </c>
      <c r="F10" s="27"/>
      <c r="H10" s="9">
        <v>102081871884</v>
      </c>
      <c r="J10" s="9">
        <v>324638773298.745</v>
      </c>
      <c r="L10" s="9">
        <v>0</v>
      </c>
      <c r="N10" s="9">
        <v>0</v>
      </c>
      <c r="P10" s="9">
        <v>0</v>
      </c>
      <c r="R10" s="9">
        <v>0</v>
      </c>
      <c r="T10" s="9">
        <v>29527778</v>
      </c>
      <c r="V10" s="9">
        <v>12180</v>
      </c>
      <c r="X10" s="9">
        <v>102081871884</v>
      </c>
      <c r="Z10" s="9">
        <v>356868254402.41101</v>
      </c>
      <c r="AB10" s="10">
        <f t="shared" ref="AB10:AB44" si="0">Z10/6684875408672*100</f>
        <v>5.3384428667056572</v>
      </c>
    </row>
    <row r="11" spans="1:28" ht="18.75" x14ac:dyDescent="0.2">
      <c r="A11" s="29" t="s">
        <v>21</v>
      </c>
      <c r="B11" s="29"/>
      <c r="C11" s="29"/>
      <c r="E11" s="27">
        <v>24906757</v>
      </c>
      <c r="F11" s="27"/>
      <c r="H11" s="9">
        <v>108990971637</v>
      </c>
      <c r="J11" s="9">
        <v>258757964735.043</v>
      </c>
      <c r="L11" s="9">
        <v>0</v>
      </c>
      <c r="N11" s="9">
        <v>0</v>
      </c>
      <c r="P11" s="9">
        <v>0</v>
      </c>
      <c r="R11" s="9">
        <v>0</v>
      </c>
      <c r="T11" s="9">
        <v>24906757</v>
      </c>
      <c r="V11" s="9">
        <v>10590</v>
      </c>
      <c r="X11" s="9">
        <v>108990971637</v>
      </c>
      <c r="Z11" s="9">
        <v>261723672067.25</v>
      </c>
      <c r="AB11" s="10">
        <f t="shared" si="0"/>
        <v>3.9151615560063719</v>
      </c>
    </row>
    <row r="12" spans="1:28" ht="18.75" x14ac:dyDescent="0.2">
      <c r="A12" s="29" t="s">
        <v>22</v>
      </c>
      <c r="B12" s="29"/>
      <c r="C12" s="29"/>
      <c r="E12" s="27">
        <v>3380645</v>
      </c>
      <c r="F12" s="27"/>
      <c r="H12" s="9">
        <v>129286228612</v>
      </c>
      <c r="J12" s="9">
        <v>161385601866.75699</v>
      </c>
      <c r="L12" s="9">
        <v>2028387</v>
      </c>
      <c r="N12" s="9">
        <v>0</v>
      </c>
      <c r="P12" s="9">
        <v>0</v>
      </c>
      <c r="R12" s="9">
        <v>0</v>
      </c>
      <c r="T12" s="9">
        <v>5409032</v>
      </c>
      <c r="V12" s="9">
        <v>34360</v>
      </c>
      <c r="X12" s="9">
        <v>129286228612</v>
      </c>
      <c r="Z12" s="9">
        <v>184417685475.51001</v>
      </c>
      <c r="AB12" s="10">
        <f t="shared" si="0"/>
        <v>2.7587303308042648</v>
      </c>
    </row>
    <row r="13" spans="1:28" ht="18.75" x14ac:dyDescent="0.2">
      <c r="A13" s="29" t="s">
        <v>23</v>
      </c>
      <c r="B13" s="29"/>
      <c r="C13" s="29"/>
      <c r="E13" s="27">
        <v>40392392</v>
      </c>
      <c r="F13" s="27"/>
      <c r="H13" s="9">
        <v>151352287226</v>
      </c>
      <c r="J13" s="9">
        <v>295390770428.521</v>
      </c>
      <c r="L13" s="9">
        <v>0</v>
      </c>
      <c r="N13" s="9">
        <v>0</v>
      </c>
      <c r="P13" s="9">
        <v>0</v>
      </c>
      <c r="R13" s="9">
        <v>0</v>
      </c>
      <c r="T13" s="9">
        <v>40392392</v>
      </c>
      <c r="V13" s="9">
        <v>9770</v>
      </c>
      <c r="X13" s="9">
        <v>151352287226</v>
      </c>
      <c r="Z13" s="9">
        <v>391583151572.13702</v>
      </c>
      <c r="AB13" s="10">
        <f t="shared" si="0"/>
        <v>5.8577479404351065</v>
      </c>
    </row>
    <row r="14" spans="1:28" ht="18.75" x14ac:dyDescent="0.2">
      <c r="A14" s="29" t="s">
        <v>24</v>
      </c>
      <c r="B14" s="29"/>
      <c r="C14" s="29"/>
      <c r="E14" s="27">
        <v>12828181</v>
      </c>
      <c r="F14" s="27"/>
      <c r="H14" s="9">
        <v>55157188404</v>
      </c>
      <c r="J14" s="9">
        <v>94449322173.655396</v>
      </c>
      <c r="L14" s="9">
        <v>0</v>
      </c>
      <c r="N14" s="9">
        <v>0</v>
      </c>
      <c r="P14" s="9">
        <v>-3813441</v>
      </c>
      <c r="R14" s="9">
        <v>26197464616</v>
      </c>
      <c r="T14" s="9">
        <v>9014740</v>
      </c>
      <c r="V14" s="9">
        <v>7420</v>
      </c>
      <c r="X14" s="9">
        <v>38760578180</v>
      </c>
      <c r="Z14" s="9">
        <v>66372315963.716003</v>
      </c>
      <c r="AB14" s="10">
        <f t="shared" si="0"/>
        <v>0.99287289449873761</v>
      </c>
    </row>
    <row r="15" spans="1:28" ht="18.75" x14ac:dyDescent="0.2">
      <c r="A15" s="29" t="s">
        <v>25</v>
      </c>
      <c r="B15" s="29"/>
      <c r="C15" s="29"/>
      <c r="E15" s="27">
        <v>2767386</v>
      </c>
      <c r="F15" s="27"/>
      <c r="H15" s="9">
        <v>45836617872</v>
      </c>
      <c r="J15" s="9">
        <v>61427888156.141403</v>
      </c>
      <c r="L15" s="9">
        <v>2100000</v>
      </c>
      <c r="N15" s="9">
        <v>45691398354</v>
      </c>
      <c r="P15" s="9">
        <v>0</v>
      </c>
      <c r="R15" s="9">
        <v>0</v>
      </c>
      <c r="T15" s="9">
        <v>4867386</v>
      </c>
      <c r="V15" s="9">
        <v>27510</v>
      </c>
      <c r="X15" s="9">
        <v>91528016226</v>
      </c>
      <c r="Z15" s="9">
        <v>132866728032.112</v>
      </c>
      <c r="AB15" s="10">
        <f t="shared" si="0"/>
        <v>1.9875722419560691</v>
      </c>
    </row>
    <row r="16" spans="1:28" ht="18.75" x14ac:dyDescent="0.2">
      <c r="A16" s="29" t="s">
        <v>26</v>
      </c>
      <c r="B16" s="29"/>
      <c r="C16" s="29"/>
      <c r="E16" s="27">
        <v>17231359</v>
      </c>
      <c r="F16" s="27"/>
      <c r="H16" s="9">
        <v>95210492929</v>
      </c>
      <c r="J16" s="9">
        <v>210991301741.436</v>
      </c>
      <c r="L16" s="9">
        <v>0</v>
      </c>
      <c r="N16" s="9">
        <v>0</v>
      </c>
      <c r="P16" s="9">
        <v>0</v>
      </c>
      <c r="R16" s="9">
        <v>0</v>
      </c>
      <c r="T16" s="9">
        <v>17231359</v>
      </c>
      <c r="V16" s="9">
        <v>17130</v>
      </c>
      <c r="X16" s="9">
        <v>95210492929</v>
      </c>
      <c r="Z16" s="9">
        <v>292891490991.151</v>
      </c>
      <c r="AB16" s="10">
        <f t="shared" si="0"/>
        <v>4.3814053828317512</v>
      </c>
    </row>
    <row r="17" spans="1:28" ht="18.75" x14ac:dyDescent="0.2">
      <c r="A17" s="29" t="s">
        <v>27</v>
      </c>
      <c r="B17" s="29"/>
      <c r="C17" s="29"/>
      <c r="E17" s="27">
        <v>2300000</v>
      </c>
      <c r="F17" s="27"/>
      <c r="H17" s="9">
        <v>26151482160</v>
      </c>
      <c r="J17" s="9">
        <v>23050432100</v>
      </c>
      <c r="L17" s="9">
        <v>4817043</v>
      </c>
      <c r="N17" s="9">
        <v>52915658294</v>
      </c>
      <c r="P17" s="9">
        <v>0</v>
      </c>
      <c r="R17" s="9">
        <v>0</v>
      </c>
      <c r="T17" s="9">
        <v>7117043</v>
      </c>
      <c r="V17" s="9">
        <v>14550</v>
      </c>
      <c r="X17" s="9">
        <v>79067140454</v>
      </c>
      <c r="Z17" s="9">
        <v>102752511148.22501</v>
      </c>
      <c r="AB17" s="10">
        <f t="shared" si="0"/>
        <v>1.537089397581421</v>
      </c>
    </row>
    <row r="18" spans="1:28" ht="18.75" x14ac:dyDescent="0.2">
      <c r="A18" s="29" t="s">
        <v>28</v>
      </c>
      <c r="B18" s="29"/>
      <c r="C18" s="29"/>
      <c r="E18" s="27">
        <v>585000</v>
      </c>
      <c r="F18" s="27"/>
      <c r="H18" s="9">
        <v>4475351625</v>
      </c>
      <c r="J18" s="9">
        <v>4050575135.0999999</v>
      </c>
      <c r="L18" s="9">
        <v>0</v>
      </c>
      <c r="N18" s="9">
        <v>0</v>
      </c>
      <c r="P18" s="9">
        <v>0</v>
      </c>
      <c r="R18" s="9">
        <v>0</v>
      </c>
      <c r="T18" s="9">
        <v>585000</v>
      </c>
      <c r="V18" s="9">
        <v>6978</v>
      </c>
      <c r="X18" s="9">
        <v>4475351625</v>
      </c>
      <c r="Z18" s="9">
        <v>4050575135.0999999</v>
      </c>
      <c r="AB18" s="10">
        <f t="shared" si="0"/>
        <v>6.0593128330340515E-2</v>
      </c>
    </row>
    <row r="19" spans="1:28" ht="18.75" x14ac:dyDescent="0.2">
      <c r="A19" s="29" t="s">
        <v>29</v>
      </c>
      <c r="B19" s="29"/>
      <c r="C19" s="29"/>
      <c r="E19" s="27">
        <v>435000</v>
      </c>
      <c r="F19" s="27"/>
      <c r="H19" s="9">
        <v>7458167394</v>
      </c>
      <c r="J19" s="9">
        <v>8982375334.5</v>
      </c>
      <c r="L19" s="9">
        <v>0</v>
      </c>
      <c r="N19" s="9">
        <v>0</v>
      </c>
      <c r="P19" s="9">
        <v>0</v>
      </c>
      <c r="R19" s="9">
        <v>0</v>
      </c>
      <c r="T19" s="9">
        <v>435000</v>
      </c>
      <c r="V19" s="9">
        <v>26350</v>
      </c>
      <c r="X19" s="9">
        <v>7458167394</v>
      </c>
      <c r="Z19" s="9">
        <v>11373646807.5</v>
      </c>
      <c r="AB19" s="10">
        <f t="shared" si="0"/>
        <v>0.17013999681647707</v>
      </c>
    </row>
    <row r="20" spans="1:28" ht="18.75" x14ac:dyDescent="0.2">
      <c r="A20" s="29" t="s">
        <v>30</v>
      </c>
      <c r="B20" s="29"/>
      <c r="C20" s="29"/>
      <c r="E20" s="27">
        <v>12600000</v>
      </c>
      <c r="F20" s="27"/>
      <c r="H20" s="9">
        <v>94703621207</v>
      </c>
      <c r="J20" s="9">
        <v>119399849100</v>
      </c>
      <c r="L20" s="9">
        <v>0</v>
      </c>
      <c r="N20" s="9">
        <v>0</v>
      </c>
      <c r="P20" s="9">
        <v>0</v>
      </c>
      <c r="R20" s="9">
        <v>0</v>
      </c>
      <c r="T20" s="9">
        <v>12600000</v>
      </c>
      <c r="V20" s="9">
        <v>11110</v>
      </c>
      <c r="X20" s="9">
        <v>94703621207</v>
      </c>
      <c r="Z20" s="9">
        <v>138903908220</v>
      </c>
      <c r="AB20" s="10">
        <f t="shared" si="0"/>
        <v>2.0778832772231768</v>
      </c>
    </row>
    <row r="21" spans="1:28" ht="18.75" x14ac:dyDescent="0.2">
      <c r="A21" s="29" t="s">
        <v>31</v>
      </c>
      <c r="B21" s="29"/>
      <c r="C21" s="29"/>
      <c r="E21" s="27">
        <v>8446711</v>
      </c>
      <c r="F21" s="27"/>
      <c r="H21" s="9">
        <v>32485568868</v>
      </c>
      <c r="J21" s="9">
        <v>36040097073.070999</v>
      </c>
      <c r="L21" s="9">
        <v>0</v>
      </c>
      <c r="N21" s="9">
        <v>0</v>
      </c>
      <c r="P21" s="9">
        <v>-8446711</v>
      </c>
      <c r="R21" s="9">
        <v>35038303879</v>
      </c>
      <c r="T21" s="9">
        <v>0</v>
      </c>
      <c r="V21" s="9">
        <v>0</v>
      </c>
      <c r="X21" s="9">
        <v>0</v>
      </c>
      <c r="Z21" s="9">
        <v>0</v>
      </c>
      <c r="AB21" s="10">
        <f t="shared" si="0"/>
        <v>0</v>
      </c>
    </row>
    <row r="22" spans="1:28" ht="18.75" x14ac:dyDescent="0.2">
      <c r="A22" s="29" t="s">
        <v>32</v>
      </c>
      <c r="B22" s="29"/>
      <c r="C22" s="29"/>
      <c r="E22" s="27">
        <v>9639381</v>
      </c>
      <c r="F22" s="27"/>
      <c r="H22" s="9">
        <v>169555169557</v>
      </c>
      <c r="J22" s="9">
        <v>140699216883.43799</v>
      </c>
      <c r="L22" s="9">
        <v>0</v>
      </c>
      <c r="N22" s="9">
        <v>0</v>
      </c>
      <c r="P22" s="9">
        <v>0</v>
      </c>
      <c r="R22" s="9">
        <v>0</v>
      </c>
      <c r="T22" s="9">
        <v>9639381</v>
      </c>
      <c r="V22" s="9">
        <v>18250</v>
      </c>
      <c r="X22" s="9">
        <v>169555169557</v>
      </c>
      <c r="Z22" s="9">
        <v>174558851673.87799</v>
      </c>
      <c r="AB22" s="10">
        <f t="shared" si="0"/>
        <v>2.6112506367348347</v>
      </c>
    </row>
    <row r="23" spans="1:28" ht="18.75" x14ac:dyDescent="0.2">
      <c r="A23" s="29" t="s">
        <v>33</v>
      </c>
      <c r="B23" s="29"/>
      <c r="C23" s="29"/>
      <c r="E23" s="27">
        <v>10530883</v>
      </c>
      <c r="F23" s="27"/>
      <c r="H23" s="9">
        <v>128392015601</v>
      </c>
      <c r="J23" s="9">
        <v>145456751499.78699</v>
      </c>
      <c r="L23" s="9">
        <v>0</v>
      </c>
      <c r="N23" s="9">
        <v>0</v>
      </c>
      <c r="P23" s="9">
        <v>0</v>
      </c>
      <c r="R23" s="9">
        <v>0</v>
      </c>
      <c r="T23" s="9">
        <v>10530883</v>
      </c>
      <c r="V23" s="9">
        <v>19250</v>
      </c>
      <c r="X23" s="9">
        <v>128392015601</v>
      </c>
      <c r="Z23" s="9">
        <v>201152476032.392</v>
      </c>
      <c r="AB23" s="10">
        <f t="shared" si="0"/>
        <v>3.0090684378566812</v>
      </c>
    </row>
    <row r="24" spans="1:28" ht="18.75" x14ac:dyDescent="0.2">
      <c r="A24" s="29" t="s">
        <v>34</v>
      </c>
      <c r="B24" s="29"/>
      <c r="C24" s="29"/>
      <c r="E24" s="27">
        <v>20251348</v>
      </c>
      <c r="F24" s="27"/>
      <c r="H24" s="9">
        <v>124655455103</v>
      </c>
      <c r="J24" s="9">
        <v>101679713704.59801</v>
      </c>
      <c r="L24" s="9">
        <v>0</v>
      </c>
      <c r="N24" s="9">
        <v>0</v>
      </c>
      <c r="P24" s="9">
        <v>0</v>
      </c>
      <c r="R24" s="9">
        <v>0</v>
      </c>
      <c r="T24" s="9">
        <v>20251348</v>
      </c>
      <c r="V24" s="9">
        <v>6750</v>
      </c>
      <c r="X24" s="9">
        <v>124655455103</v>
      </c>
      <c r="Z24" s="9">
        <v>135639934289.73</v>
      </c>
      <c r="AB24" s="10">
        <f t="shared" si="0"/>
        <v>2.0290570279555271</v>
      </c>
    </row>
    <row r="25" spans="1:28" ht="18.75" x14ac:dyDescent="0.2">
      <c r="A25" s="29" t="s">
        <v>35</v>
      </c>
      <c r="B25" s="29"/>
      <c r="C25" s="29"/>
      <c r="E25" s="27">
        <v>1290000</v>
      </c>
      <c r="F25" s="27"/>
      <c r="H25" s="9">
        <v>49756136592</v>
      </c>
      <c r="J25" s="9">
        <v>210308649690</v>
      </c>
      <c r="L25" s="9">
        <v>0</v>
      </c>
      <c r="N25" s="9">
        <v>0</v>
      </c>
      <c r="P25" s="9">
        <v>0</v>
      </c>
      <c r="R25" s="9">
        <v>0</v>
      </c>
      <c r="T25" s="9">
        <v>1290000</v>
      </c>
      <c r="V25" s="9">
        <v>161100</v>
      </c>
      <c r="X25" s="9">
        <v>49756136592</v>
      </c>
      <c r="Z25" s="9">
        <v>206212559130</v>
      </c>
      <c r="AB25" s="10">
        <f t="shared" si="0"/>
        <v>3.0847629390742175</v>
      </c>
    </row>
    <row r="26" spans="1:28" ht="18.75" x14ac:dyDescent="0.2">
      <c r="A26" s="29" t="s">
        <v>36</v>
      </c>
      <c r="B26" s="29"/>
      <c r="C26" s="29"/>
      <c r="E26" s="27">
        <v>987629</v>
      </c>
      <c r="F26" s="27"/>
      <c r="H26" s="9">
        <v>64077076209</v>
      </c>
      <c r="J26" s="9">
        <v>185316984122.65302</v>
      </c>
      <c r="L26" s="9">
        <v>0</v>
      </c>
      <c r="N26" s="9">
        <v>0</v>
      </c>
      <c r="P26" s="9">
        <v>0</v>
      </c>
      <c r="R26" s="9">
        <v>0</v>
      </c>
      <c r="T26" s="9">
        <v>987629</v>
      </c>
      <c r="V26" s="9">
        <v>194400</v>
      </c>
      <c r="X26" s="9">
        <v>64077076209</v>
      </c>
      <c r="Z26" s="9">
        <v>190510955650.15201</v>
      </c>
      <c r="AB26" s="10">
        <f t="shared" si="0"/>
        <v>2.8498804241438873</v>
      </c>
    </row>
    <row r="27" spans="1:28" ht="18.75" x14ac:dyDescent="0.2">
      <c r="A27" s="29" t="s">
        <v>37</v>
      </c>
      <c r="B27" s="29"/>
      <c r="C27" s="29"/>
      <c r="E27" s="27">
        <v>34481479</v>
      </c>
      <c r="F27" s="27"/>
      <c r="H27" s="9">
        <v>68875984199</v>
      </c>
      <c r="J27" s="9">
        <v>266192211161.827</v>
      </c>
      <c r="L27" s="9">
        <v>0</v>
      </c>
      <c r="N27" s="9">
        <v>0</v>
      </c>
      <c r="P27" s="9">
        <v>-3600000</v>
      </c>
      <c r="R27" s="9">
        <v>28220158902</v>
      </c>
      <c r="T27" s="9">
        <v>30881479</v>
      </c>
      <c r="V27" s="9">
        <v>7990</v>
      </c>
      <c r="X27" s="9">
        <v>61685064599</v>
      </c>
      <c r="Z27" s="9">
        <v>244835693686.96701</v>
      </c>
      <c r="AB27" s="10">
        <f t="shared" si="0"/>
        <v>3.6625318905622719</v>
      </c>
    </row>
    <row r="28" spans="1:28" ht="18.75" x14ac:dyDescent="0.2">
      <c r="A28" s="29" t="s">
        <v>38</v>
      </c>
      <c r="B28" s="29"/>
      <c r="C28" s="29"/>
      <c r="E28" s="27">
        <v>42680000</v>
      </c>
      <c r="F28" s="27"/>
      <c r="H28" s="9">
        <v>158879631825</v>
      </c>
      <c r="J28" s="9">
        <v>172364840252</v>
      </c>
      <c r="L28" s="9">
        <v>0</v>
      </c>
      <c r="N28" s="9">
        <v>0</v>
      </c>
      <c r="P28" s="9">
        <v>-42680000</v>
      </c>
      <c r="R28" s="9">
        <v>198198392423</v>
      </c>
      <c r="T28" s="9">
        <v>0</v>
      </c>
      <c r="V28" s="9">
        <v>0</v>
      </c>
      <c r="X28" s="9">
        <v>0</v>
      </c>
      <c r="Z28" s="9">
        <v>0</v>
      </c>
      <c r="AB28" s="10">
        <f t="shared" si="0"/>
        <v>0</v>
      </c>
    </row>
    <row r="29" spans="1:28" ht="18.75" x14ac:dyDescent="0.2">
      <c r="A29" s="29" t="s">
        <v>39</v>
      </c>
      <c r="B29" s="29"/>
      <c r="C29" s="29"/>
      <c r="E29" s="27">
        <v>6328972</v>
      </c>
      <c r="F29" s="27"/>
      <c r="H29" s="9">
        <v>85955556315</v>
      </c>
      <c r="J29" s="9">
        <v>24077708044.050999</v>
      </c>
      <c r="L29" s="9">
        <v>0</v>
      </c>
      <c r="N29" s="9">
        <v>0</v>
      </c>
      <c r="P29" s="9">
        <v>0</v>
      </c>
      <c r="R29" s="9">
        <v>0</v>
      </c>
      <c r="T29" s="9">
        <v>6328972</v>
      </c>
      <c r="V29" s="9">
        <v>3834</v>
      </c>
      <c r="X29" s="9">
        <v>85955556315</v>
      </c>
      <c r="Z29" s="9">
        <v>24077708044.050999</v>
      </c>
      <c r="AB29" s="10">
        <f t="shared" si="0"/>
        <v>0.36018185189833202</v>
      </c>
    </row>
    <row r="30" spans="1:28" ht="18.75" x14ac:dyDescent="0.2">
      <c r="A30" s="29" t="s">
        <v>40</v>
      </c>
      <c r="B30" s="29"/>
      <c r="C30" s="29"/>
      <c r="E30" s="27">
        <v>115253349</v>
      </c>
      <c r="F30" s="27"/>
      <c r="H30" s="9">
        <v>226114663854</v>
      </c>
      <c r="J30" s="9">
        <v>148899897677.12299</v>
      </c>
      <c r="L30" s="9">
        <v>0</v>
      </c>
      <c r="N30" s="9">
        <v>0</v>
      </c>
      <c r="P30" s="9">
        <v>0</v>
      </c>
      <c r="R30" s="9">
        <v>0</v>
      </c>
      <c r="T30" s="9">
        <v>115253349</v>
      </c>
      <c r="V30" s="9">
        <v>2533</v>
      </c>
      <c r="X30" s="9">
        <v>226114663854</v>
      </c>
      <c r="Z30" s="9">
        <v>289680062070.77899</v>
      </c>
      <c r="AB30" s="10">
        <f t="shared" si="0"/>
        <v>4.3333651618247</v>
      </c>
    </row>
    <row r="31" spans="1:28" ht="18.75" x14ac:dyDescent="0.2">
      <c r="A31" s="29" t="s">
        <v>41</v>
      </c>
      <c r="B31" s="29"/>
      <c r="C31" s="29"/>
      <c r="E31" s="27">
        <v>5762928</v>
      </c>
      <c r="F31" s="27"/>
      <c r="H31" s="9">
        <v>53707308112</v>
      </c>
      <c r="J31" s="9">
        <v>103674239671.733</v>
      </c>
      <c r="L31" s="9">
        <v>0</v>
      </c>
      <c r="N31" s="9">
        <v>0</v>
      </c>
      <c r="P31" s="9">
        <v>0</v>
      </c>
      <c r="R31" s="9">
        <v>0</v>
      </c>
      <c r="T31" s="9">
        <v>5762928</v>
      </c>
      <c r="V31" s="9">
        <v>25400</v>
      </c>
      <c r="X31" s="9">
        <v>53707308112</v>
      </c>
      <c r="Z31" s="9">
        <v>145246866390.62399</v>
      </c>
      <c r="AB31" s="10">
        <f t="shared" si="0"/>
        <v>2.1727684887320637</v>
      </c>
    </row>
    <row r="32" spans="1:28" ht="18.75" x14ac:dyDescent="0.2">
      <c r="A32" s="29" t="s">
        <v>42</v>
      </c>
      <c r="B32" s="29"/>
      <c r="C32" s="29"/>
      <c r="E32" s="27">
        <v>50817960</v>
      </c>
      <c r="F32" s="27"/>
      <c r="H32" s="9">
        <v>91665751778</v>
      </c>
      <c r="J32" s="9">
        <v>85974858873.485992</v>
      </c>
      <c r="L32" s="9">
        <v>0</v>
      </c>
      <c r="N32" s="9">
        <v>0</v>
      </c>
      <c r="P32" s="9">
        <v>0</v>
      </c>
      <c r="R32" s="9">
        <v>0</v>
      </c>
      <c r="T32" s="9">
        <v>50817960</v>
      </c>
      <c r="V32" s="9">
        <v>2440</v>
      </c>
      <c r="X32" s="9">
        <v>91665751778</v>
      </c>
      <c r="Z32" s="9">
        <v>123037334692.84801</v>
      </c>
      <c r="AB32" s="10">
        <f t="shared" si="0"/>
        <v>1.8405329519415874</v>
      </c>
    </row>
    <row r="33" spans="1:28" ht="18.75" x14ac:dyDescent="0.2">
      <c r="A33" s="29" t="s">
        <v>43</v>
      </c>
      <c r="B33" s="29"/>
      <c r="C33" s="29"/>
      <c r="E33" s="27">
        <v>5986871</v>
      </c>
      <c r="F33" s="27"/>
      <c r="H33" s="9">
        <v>101812816694</v>
      </c>
      <c r="J33" s="9">
        <v>146269268219.10001</v>
      </c>
      <c r="L33" s="9">
        <v>0</v>
      </c>
      <c r="N33" s="9">
        <v>0</v>
      </c>
      <c r="P33" s="9">
        <v>0</v>
      </c>
      <c r="R33" s="9">
        <v>0</v>
      </c>
      <c r="T33" s="9">
        <v>5986871</v>
      </c>
      <c r="V33" s="9">
        <v>25275</v>
      </c>
      <c r="X33" s="9">
        <v>101812816694</v>
      </c>
      <c r="Z33" s="9">
        <v>150148475113.22198</v>
      </c>
      <c r="AB33" s="10">
        <f t="shared" si="0"/>
        <v>2.2460923492820952</v>
      </c>
    </row>
    <row r="34" spans="1:28" ht="18.75" x14ac:dyDescent="0.2">
      <c r="A34" s="29" t="s">
        <v>44</v>
      </c>
      <c r="B34" s="29"/>
      <c r="C34" s="29"/>
      <c r="E34" s="27">
        <v>4514559</v>
      </c>
      <c r="F34" s="27"/>
      <c r="H34" s="9">
        <v>62816317522</v>
      </c>
      <c r="J34" s="9">
        <v>130044572152.73801</v>
      </c>
      <c r="L34" s="9">
        <v>0</v>
      </c>
      <c r="N34" s="9">
        <v>0</v>
      </c>
      <c r="P34" s="9">
        <v>0</v>
      </c>
      <c r="R34" s="9">
        <v>0</v>
      </c>
      <c r="T34" s="9">
        <v>4514559</v>
      </c>
      <c r="V34" s="9">
        <v>34410</v>
      </c>
      <c r="X34" s="9">
        <v>62816317522</v>
      </c>
      <c r="Z34" s="9">
        <v>154145150801.78101</v>
      </c>
      <c r="AB34" s="10">
        <f t="shared" si="0"/>
        <v>2.3058791881418639</v>
      </c>
    </row>
    <row r="35" spans="1:28" ht="18.75" x14ac:dyDescent="0.2">
      <c r="A35" s="29" t="s">
        <v>45</v>
      </c>
      <c r="B35" s="29"/>
      <c r="C35" s="29"/>
      <c r="E35" s="27">
        <v>47495831</v>
      </c>
      <c r="F35" s="27"/>
      <c r="H35" s="9">
        <v>183141629339</v>
      </c>
      <c r="J35" s="9">
        <v>703442800466.79895</v>
      </c>
      <c r="L35" s="9">
        <v>0</v>
      </c>
      <c r="N35" s="9">
        <v>0</v>
      </c>
      <c r="P35" s="9">
        <v>-3430000</v>
      </c>
      <c r="R35" s="9">
        <v>62737490632</v>
      </c>
      <c r="T35" s="9">
        <v>44065831</v>
      </c>
      <c r="V35" s="9">
        <v>19180</v>
      </c>
      <c r="X35" s="9">
        <v>169915715076</v>
      </c>
      <c r="Z35" s="9">
        <v>838649376783.77698</v>
      </c>
      <c r="AB35" s="10">
        <f t="shared" si="0"/>
        <v>12.545475053967847</v>
      </c>
    </row>
    <row r="36" spans="1:28" ht="18.75" x14ac:dyDescent="0.2">
      <c r="A36" s="29" t="s">
        <v>46</v>
      </c>
      <c r="B36" s="29"/>
      <c r="C36" s="29"/>
      <c r="E36" s="27">
        <v>7334321</v>
      </c>
      <c r="F36" s="27"/>
      <c r="H36" s="9">
        <v>100901850046</v>
      </c>
      <c r="J36" s="9">
        <v>260466259545.39899</v>
      </c>
      <c r="L36" s="9">
        <v>0</v>
      </c>
      <c r="N36" s="9">
        <v>0</v>
      </c>
      <c r="P36" s="9">
        <v>0</v>
      </c>
      <c r="R36" s="9">
        <v>0</v>
      </c>
      <c r="T36" s="9">
        <v>7334321</v>
      </c>
      <c r="V36" s="9">
        <v>41750</v>
      </c>
      <c r="X36" s="9">
        <v>100901850046</v>
      </c>
      <c r="Z36" s="9">
        <v>303840914669.47198</v>
      </c>
      <c r="AB36" s="10">
        <f t="shared" si="0"/>
        <v>4.5451993656502907</v>
      </c>
    </row>
    <row r="37" spans="1:28" ht="18.75" x14ac:dyDescent="0.2">
      <c r="A37" s="29" t="s">
        <v>47</v>
      </c>
      <c r="B37" s="29"/>
      <c r="C37" s="29"/>
      <c r="E37" s="27">
        <v>8826002</v>
      </c>
      <c r="F37" s="27"/>
      <c r="H37" s="9">
        <v>89131482114</v>
      </c>
      <c r="J37" s="9">
        <v>165872296465.98801</v>
      </c>
      <c r="L37" s="9">
        <v>0</v>
      </c>
      <c r="N37" s="9">
        <v>0</v>
      </c>
      <c r="P37" s="9">
        <v>0</v>
      </c>
      <c r="R37" s="9">
        <v>0</v>
      </c>
      <c r="T37" s="9">
        <v>8826002</v>
      </c>
      <c r="V37" s="9">
        <v>23490</v>
      </c>
      <c r="X37" s="9">
        <v>89131482114</v>
      </c>
      <c r="Z37" s="9">
        <v>205720181836.64499</v>
      </c>
      <c r="AB37" s="10">
        <f t="shared" si="0"/>
        <v>3.0773973972614823</v>
      </c>
    </row>
    <row r="38" spans="1:28" ht="18.75" x14ac:dyDescent="0.2">
      <c r="A38" s="29" t="s">
        <v>48</v>
      </c>
      <c r="B38" s="29"/>
      <c r="C38" s="29"/>
      <c r="E38" s="27">
        <v>14881956</v>
      </c>
      <c r="F38" s="27"/>
      <c r="H38" s="9">
        <v>56024819514</v>
      </c>
      <c r="J38" s="9">
        <v>67632486638.9496</v>
      </c>
      <c r="L38" s="9">
        <v>0</v>
      </c>
      <c r="N38" s="9">
        <v>0</v>
      </c>
      <c r="P38" s="9">
        <v>0</v>
      </c>
      <c r="R38" s="9">
        <v>0</v>
      </c>
      <c r="T38" s="9">
        <v>14881956</v>
      </c>
      <c r="V38" s="9">
        <v>6280</v>
      </c>
      <c r="X38" s="9">
        <v>56024819514</v>
      </c>
      <c r="Z38" s="9">
        <v>92736248055.153595</v>
      </c>
      <c r="AB38" s="10">
        <f t="shared" si="0"/>
        <v>1.3872546963979442</v>
      </c>
    </row>
    <row r="39" spans="1:28" ht="18.75" x14ac:dyDescent="0.2">
      <c r="A39" s="29" t="s">
        <v>49</v>
      </c>
      <c r="B39" s="29"/>
      <c r="C39" s="29"/>
      <c r="E39" s="27">
        <v>13069848</v>
      </c>
      <c r="F39" s="27"/>
      <c r="H39" s="9">
        <v>44610927098</v>
      </c>
      <c r="J39" s="9">
        <v>91948920151.4664</v>
      </c>
      <c r="L39" s="9">
        <v>476288</v>
      </c>
      <c r="N39" s="9">
        <v>3858582220</v>
      </c>
      <c r="P39" s="9">
        <v>0</v>
      </c>
      <c r="R39" s="9">
        <v>0</v>
      </c>
      <c r="T39" s="9">
        <v>13546136</v>
      </c>
      <c r="V39" s="9">
        <v>7890</v>
      </c>
      <c r="X39" s="9">
        <v>48469509318</v>
      </c>
      <c r="Z39" s="9">
        <v>106052838269.201</v>
      </c>
      <c r="AB39" s="10">
        <f t="shared" si="0"/>
        <v>1.5864594593883268</v>
      </c>
    </row>
    <row r="40" spans="1:28" ht="18.75" x14ac:dyDescent="0.2">
      <c r="A40" s="29" t="s">
        <v>50</v>
      </c>
      <c r="B40" s="29"/>
      <c r="C40" s="29"/>
      <c r="E40" s="27">
        <v>125000</v>
      </c>
      <c r="F40" s="27"/>
      <c r="H40" s="9">
        <v>4912955584</v>
      </c>
      <c r="J40" s="9">
        <v>5404150473</v>
      </c>
      <c r="L40" s="9">
        <v>0</v>
      </c>
      <c r="N40" s="9">
        <v>0</v>
      </c>
      <c r="P40" s="9">
        <v>0</v>
      </c>
      <c r="R40" s="9">
        <v>0</v>
      </c>
      <c r="T40" s="9">
        <v>125000</v>
      </c>
      <c r="V40" s="9">
        <v>48880</v>
      </c>
      <c r="X40" s="9">
        <v>4912955599</v>
      </c>
      <c r="Z40" s="9">
        <v>6062769700</v>
      </c>
      <c r="AB40" s="10">
        <f t="shared" si="0"/>
        <v>9.0693832410624009E-2</v>
      </c>
    </row>
    <row r="41" spans="1:28" ht="18.75" x14ac:dyDescent="0.2">
      <c r="A41" s="29" t="s">
        <v>51</v>
      </c>
      <c r="B41" s="29"/>
      <c r="C41" s="29"/>
      <c r="E41" s="27">
        <v>219000</v>
      </c>
      <c r="F41" s="27"/>
      <c r="H41" s="9">
        <f>5291854765+15</f>
        <v>5291854780</v>
      </c>
      <c r="J41" s="9">
        <v>5917273149.8999996</v>
      </c>
      <c r="L41" s="9">
        <v>0</v>
      </c>
      <c r="N41" s="9">
        <v>0</v>
      </c>
      <c r="P41" s="9">
        <v>0</v>
      </c>
      <c r="R41" s="9">
        <v>0</v>
      </c>
      <c r="T41" s="9">
        <v>219000</v>
      </c>
      <c r="V41" s="9">
        <v>27500</v>
      </c>
      <c r="X41" s="9">
        <v>5291854765</v>
      </c>
      <c r="Z41" s="9">
        <v>5975946075</v>
      </c>
      <c r="AB41" s="10">
        <f t="shared" si="0"/>
        <v>8.9395025481666612E-2</v>
      </c>
    </row>
    <row r="42" spans="1:28" ht="18.75" x14ac:dyDescent="0.2">
      <c r="A42" s="29" t="s">
        <v>52</v>
      </c>
      <c r="B42" s="29"/>
      <c r="C42" s="29"/>
      <c r="E42" s="27">
        <v>0</v>
      </c>
      <c r="F42" s="27"/>
      <c r="H42" s="9">
        <v>0</v>
      </c>
      <c r="J42" s="9">
        <v>0</v>
      </c>
      <c r="L42" s="9">
        <v>10666000</v>
      </c>
      <c r="N42" s="9">
        <v>37215819143</v>
      </c>
      <c r="P42" s="9">
        <v>0</v>
      </c>
      <c r="R42" s="9">
        <v>0</v>
      </c>
      <c r="T42" s="9">
        <v>10666000</v>
      </c>
      <c r="V42" s="9">
        <v>4170</v>
      </c>
      <c r="X42" s="9">
        <v>37215819143</v>
      </c>
      <c r="Z42" s="9">
        <v>44133411089.400002</v>
      </c>
      <c r="AB42" s="10">
        <f t="shared" si="0"/>
        <v>0.66019796019156374</v>
      </c>
    </row>
    <row r="43" spans="1:28" ht="18.75" x14ac:dyDescent="0.2">
      <c r="A43" s="29" t="s">
        <v>53</v>
      </c>
      <c r="B43" s="29"/>
      <c r="C43" s="29"/>
      <c r="E43" s="27">
        <v>0</v>
      </c>
      <c r="F43" s="27"/>
      <c r="H43" s="9">
        <v>0</v>
      </c>
      <c r="J43" s="9">
        <v>0</v>
      </c>
      <c r="L43" s="9">
        <v>27526704</v>
      </c>
      <c r="N43" s="9">
        <v>72382234743</v>
      </c>
      <c r="P43" s="9">
        <v>0</v>
      </c>
      <c r="R43" s="9">
        <v>0</v>
      </c>
      <c r="T43" s="9">
        <v>27526704</v>
      </c>
      <c r="V43" s="9">
        <v>2914</v>
      </c>
      <c r="X43" s="9">
        <v>72382234743</v>
      </c>
      <c r="Z43" s="9">
        <v>79592770392.525101</v>
      </c>
      <c r="AB43" s="10">
        <f t="shared" si="0"/>
        <v>1.1906395486335144</v>
      </c>
    </row>
    <row r="44" spans="1:28" ht="18.75" x14ac:dyDescent="0.2">
      <c r="A44" s="26" t="s">
        <v>54</v>
      </c>
      <c r="B44" s="26"/>
      <c r="C44" s="26"/>
      <c r="E44" s="27">
        <v>0</v>
      </c>
      <c r="F44" s="27"/>
      <c r="H44" s="12">
        <v>0</v>
      </c>
      <c r="J44" s="12">
        <v>0</v>
      </c>
      <c r="L44" s="9">
        <v>77922000</v>
      </c>
      <c r="N44" s="12">
        <v>238075972106</v>
      </c>
      <c r="P44" s="9">
        <v>0</v>
      </c>
      <c r="R44" s="12">
        <v>0</v>
      </c>
      <c r="T44" s="9">
        <v>77922000</v>
      </c>
      <c r="V44" s="9">
        <v>3400</v>
      </c>
      <c r="X44" s="12">
        <v>238075972106</v>
      </c>
      <c r="Z44" s="12">
        <f>262886853996-13</f>
        <v>262886853983</v>
      </c>
      <c r="AB44" s="10">
        <f t="shared" si="0"/>
        <v>3.9325617593705369</v>
      </c>
    </row>
    <row r="45" spans="1:28" ht="21.75" thickBot="1" x14ac:dyDescent="0.25">
      <c r="A45" s="28" t="s">
        <v>55</v>
      </c>
      <c r="B45" s="28"/>
      <c r="C45" s="28"/>
      <c r="D45" s="18"/>
      <c r="F45" s="9"/>
      <c r="H45" s="15">
        <f>SUM(H9:H44)</f>
        <v>2864827283216</v>
      </c>
      <c r="J45" s="15">
        <f>SUM(J9:J44)</f>
        <v>5183658564006.2266</v>
      </c>
      <c r="L45" s="9"/>
      <c r="N45" s="15">
        <v>450139664860</v>
      </c>
      <c r="P45" s="9"/>
      <c r="R45" s="15">
        <v>350391810452</v>
      </c>
      <c r="T45" s="9"/>
      <c r="V45" s="9"/>
      <c r="X45" s="15">
        <f>SUM(X9:X44)</f>
        <v>3086788303296</v>
      </c>
      <c r="Z45" s="15">
        <f>SUM(Z9:Z44)</f>
        <v>6459401307431.3701</v>
      </c>
      <c r="AB45" s="16">
        <f>SUM(AB9:AB44)</f>
        <v>96.627100918767567</v>
      </c>
    </row>
    <row r="46" spans="1:28" ht="19.5" thickTop="1" x14ac:dyDescent="0.2">
      <c r="H46" s="19"/>
      <c r="L46" s="9"/>
      <c r="X46" s="19"/>
      <c r="Z46" s="19"/>
    </row>
    <row r="47" spans="1:28" x14ac:dyDescent="0.2">
      <c r="H47" s="19"/>
      <c r="L47" s="19"/>
      <c r="X47" s="19"/>
    </row>
    <row r="48" spans="1:28" x14ac:dyDescent="0.2">
      <c r="H48" s="19"/>
      <c r="X48" s="19"/>
      <c r="Z48" s="19"/>
    </row>
    <row r="49" spans="24:24" x14ac:dyDescent="0.2">
      <c r="X49" s="19"/>
    </row>
  </sheetData>
  <mergeCells count="8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C44"/>
    <mergeCell ref="E44:F44"/>
    <mergeCell ref="A45:C45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45" zoomScaleNormal="100" zoomScaleSheetLayoutView="145" workbookViewId="0">
      <selection activeCell="E18" sqref="E18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9.85546875" bestFit="1" customWidth="1"/>
    <col min="4" max="4" width="1.28515625" customWidth="1"/>
    <col min="5" max="5" width="6.28515625" bestFit="1" customWidth="1"/>
    <col min="6" max="6" width="1.28515625" customWidth="1"/>
    <col min="7" max="7" width="11.140625" bestFit="1" customWidth="1"/>
    <col min="8" max="8" width="1.28515625" customWidth="1"/>
    <col min="9" max="9" width="12" bestFit="1" customWidth="1"/>
    <col min="10" max="10" width="1.28515625" customWidth="1"/>
    <col min="11" max="11" width="6.28515625" bestFit="1" customWidth="1"/>
    <col min="12" max="12" width="1.28515625" customWidth="1"/>
    <col min="13" max="13" width="12" bestFit="1" customWidth="1"/>
    <col min="14" max="14" width="0.28515625" customWidth="1"/>
  </cols>
  <sheetData>
    <row r="1" spans="1:13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5.5" x14ac:dyDescent="0.2">
      <c r="A2" s="34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24" x14ac:dyDescent="0.2">
      <c r="A5" s="35" t="s">
        <v>155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21" x14ac:dyDescent="0.2">
      <c r="A6" s="30" t="s">
        <v>88</v>
      </c>
      <c r="C6" s="30" t="s">
        <v>100</v>
      </c>
      <c r="D6" s="30"/>
      <c r="E6" s="30"/>
      <c r="F6" s="30"/>
      <c r="G6" s="30"/>
      <c r="I6" s="30" t="s">
        <v>101</v>
      </c>
      <c r="J6" s="30"/>
      <c r="K6" s="30"/>
      <c r="L6" s="30"/>
      <c r="M6" s="30"/>
    </row>
    <row r="7" spans="1:13" ht="42" x14ac:dyDescent="0.2">
      <c r="A7" s="30"/>
      <c r="C7" s="17" t="s">
        <v>153</v>
      </c>
      <c r="D7" s="3"/>
      <c r="E7" s="17" t="s">
        <v>129</v>
      </c>
      <c r="F7" s="3"/>
      <c r="G7" s="17" t="s">
        <v>154</v>
      </c>
      <c r="I7" s="17" t="s">
        <v>153</v>
      </c>
      <c r="J7" s="3"/>
      <c r="K7" s="17" t="s">
        <v>129</v>
      </c>
      <c r="L7" s="3"/>
      <c r="M7" s="17" t="s">
        <v>154</v>
      </c>
    </row>
    <row r="8" spans="1:13" ht="18.75" x14ac:dyDescent="0.2">
      <c r="A8" s="5" t="s">
        <v>164</v>
      </c>
      <c r="C8" s="6">
        <v>809611</v>
      </c>
      <c r="E8" s="6">
        <v>0</v>
      </c>
      <c r="G8" s="6">
        <v>809611</v>
      </c>
      <c r="I8" s="6">
        <v>375005411</v>
      </c>
      <c r="K8" s="6">
        <v>0</v>
      </c>
      <c r="M8" s="6">
        <v>375005411</v>
      </c>
    </row>
    <row r="9" spans="1:13" ht="18.75" x14ac:dyDescent="0.2">
      <c r="A9" s="8" t="s">
        <v>163</v>
      </c>
      <c r="C9" s="9">
        <v>2974040</v>
      </c>
      <c r="E9" s="9">
        <v>0</v>
      </c>
      <c r="G9" s="9">
        <v>2974040</v>
      </c>
      <c r="I9" s="9">
        <v>94146929</v>
      </c>
      <c r="K9" s="9">
        <v>0</v>
      </c>
      <c r="M9" s="9">
        <v>94146929</v>
      </c>
    </row>
    <row r="10" spans="1:13" ht="21" x14ac:dyDescent="0.2">
      <c r="A10" s="14" t="s">
        <v>55</v>
      </c>
      <c r="C10" s="15">
        <v>3783651</v>
      </c>
      <c r="E10" s="15">
        <v>0</v>
      </c>
      <c r="G10" s="15">
        <v>3783651</v>
      </c>
      <c r="I10" s="15">
        <v>469152340</v>
      </c>
      <c r="K10" s="15">
        <v>0</v>
      </c>
      <c r="M10" s="15">
        <v>469152340</v>
      </c>
    </row>
    <row r="11" spans="1:13" x14ac:dyDescent="0.2">
      <c r="C11" s="19"/>
      <c r="I11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38"/>
  <sheetViews>
    <sheetView rightToLeft="1" view="pageBreakPreview" zoomScaleNormal="100" zoomScaleSheetLayoutView="100" workbookViewId="0">
      <selection activeCell="G17" sqref="G17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0.85546875" bestFit="1" customWidth="1"/>
    <col min="4" max="4" width="1.28515625" customWidth="1"/>
    <col min="5" max="5" width="20.28515625" customWidth="1"/>
    <col min="6" max="6" width="1.28515625" customWidth="1"/>
    <col min="7" max="7" width="20.42578125" customWidth="1"/>
    <col min="8" max="8" width="1.28515625" customWidth="1"/>
    <col min="9" max="9" width="19.5703125" customWidth="1"/>
    <col min="10" max="10" width="1.28515625" customWidth="1"/>
    <col min="11" max="11" width="15.7109375" customWidth="1"/>
    <col min="12" max="12" width="1.28515625" customWidth="1"/>
    <col min="13" max="13" width="21.5703125" customWidth="1"/>
    <col min="14" max="14" width="1.28515625" customWidth="1"/>
    <col min="15" max="15" width="18.42578125" customWidth="1"/>
    <col min="16" max="16" width="1.28515625" customWidth="1"/>
    <col min="17" max="17" width="20.140625" customWidth="1"/>
  </cols>
  <sheetData>
    <row r="1" spans="1:17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5.5" x14ac:dyDescent="0.2">
      <c r="A2" s="34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4" x14ac:dyDescent="0.2">
      <c r="A5" s="35" t="s">
        <v>156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1" x14ac:dyDescent="0.2">
      <c r="A6" s="30" t="s">
        <v>88</v>
      </c>
      <c r="C6" s="30" t="s">
        <v>100</v>
      </c>
      <c r="D6" s="30"/>
      <c r="E6" s="30"/>
      <c r="F6" s="30"/>
      <c r="G6" s="30"/>
      <c r="H6" s="30"/>
      <c r="I6" s="30"/>
      <c r="K6" s="30" t="s">
        <v>101</v>
      </c>
      <c r="L6" s="30"/>
      <c r="M6" s="30"/>
      <c r="N6" s="30"/>
      <c r="O6" s="30"/>
      <c r="P6" s="30"/>
      <c r="Q6" s="30"/>
    </row>
    <row r="7" spans="1:17" ht="42" x14ac:dyDescent="0.2">
      <c r="A7" s="30"/>
      <c r="C7" s="17" t="s">
        <v>13</v>
      </c>
      <c r="D7" s="3"/>
      <c r="E7" s="17" t="s">
        <v>157</v>
      </c>
      <c r="F7" s="3"/>
      <c r="G7" s="17" t="s">
        <v>158</v>
      </c>
      <c r="H7" s="3"/>
      <c r="I7" s="17" t="s">
        <v>159</v>
      </c>
      <c r="K7" s="17" t="s">
        <v>13</v>
      </c>
      <c r="L7" s="3"/>
      <c r="M7" s="17" t="s">
        <v>157</v>
      </c>
      <c r="N7" s="3"/>
      <c r="O7" s="17" t="s">
        <v>158</v>
      </c>
      <c r="P7" s="3"/>
      <c r="Q7" s="17" t="s">
        <v>159</v>
      </c>
    </row>
    <row r="8" spans="1:17" ht="18.75" x14ac:dyDescent="0.2">
      <c r="A8" s="5" t="s">
        <v>45</v>
      </c>
      <c r="C8" s="6">
        <v>3430000</v>
      </c>
      <c r="E8" s="6">
        <v>62737490632</v>
      </c>
      <c r="G8" s="6">
        <v>20876194646</v>
      </c>
      <c r="I8" s="6">
        <v>41861295986</v>
      </c>
      <c r="K8" s="6">
        <v>7610000</v>
      </c>
      <c r="M8" s="6">
        <v>142829357858</v>
      </c>
      <c r="O8" s="6">
        <v>55766654189</v>
      </c>
      <c r="Q8" s="6">
        <v>87062703669</v>
      </c>
    </row>
    <row r="9" spans="1:17" ht="18.75" x14ac:dyDescent="0.2">
      <c r="A9" s="8" t="s">
        <v>31</v>
      </c>
      <c r="C9" s="9">
        <v>8446711</v>
      </c>
      <c r="E9" s="9">
        <v>35038303879</v>
      </c>
      <c r="G9" s="9">
        <v>36040097073</v>
      </c>
      <c r="I9" s="9">
        <f>E9-G9</f>
        <v>-1001793194</v>
      </c>
      <c r="K9" s="9">
        <v>26261342</v>
      </c>
      <c r="M9" s="9">
        <v>111294392488</v>
      </c>
      <c r="O9" s="9">
        <v>129704370262</v>
      </c>
      <c r="Q9" s="9">
        <v>-18409977774</v>
      </c>
    </row>
    <row r="10" spans="1:17" ht="18.75" x14ac:dyDescent="0.2">
      <c r="A10" s="8" t="s">
        <v>24</v>
      </c>
      <c r="C10" s="9">
        <v>3813441</v>
      </c>
      <c r="E10" s="9">
        <v>26197464616</v>
      </c>
      <c r="G10" s="9">
        <v>19772212541</v>
      </c>
      <c r="I10" s="9">
        <v>6425252075</v>
      </c>
      <c r="K10" s="9">
        <v>12149128</v>
      </c>
      <c r="M10" s="9">
        <v>107699923657</v>
      </c>
      <c r="O10" s="9">
        <v>75703316241</v>
      </c>
      <c r="Q10" s="9">
        <v>31996607416</v>
      </c>
    </row>
    <row r="11" spans="1:17" ht="18.75" x14ac:dyDescent="0.2">
      <c r="A11" s="8" t="s">
        <v>38</v>
      </c>
      <c r="C11" s="9">
        <v>42680000</v>
      </c>
      <c r="E11" s="9">
        <v>198198392423</v>
      </c>
      <c r="G11" s="9">
        <v>172364840250</v>
      </c>
      <c r="I11" s="9">
        <f>E11-G11</f>
        <v>25833552173</v>
      </c>
      <c r="K11" s="9">
        <v>42680000</v>
      </c>
      <c r="M11" s="9">
        <v>198198392423</v>
      </c>
      <c r="O11" s="9">
        <v>158879631825</v>
      </c>
      <c r="Q11" s="9">
        <v>39318760598</v>
      </c>
    </row>
    <row r="12" spans="1:17" ht="18.75" x14ac:dyDescent="0.2">
      <c r="A12" s="8" t="s">
        <v>37</v>
      </c>
      <c r="C12" s="9">
        <v>3600000</v>
      </c>
      <c r="E12" s="9">
        <v>28220158902</v>
      </c>
      <c r="G12" s="9">
        <v>10793329734</v>
      </c>
      <c r="I12" s="9">
        <v>17426829168</v>
      </c>
      <c r="K12" s="9">
        <v>3600000</v>
      </c>
      <c r="M12" s="9">
        <v>28220158902</v>
      </c>
      <c r="O12" s="9">
        <v>10793329734</v>
      </c>
      <c r="Q12" s="9">
        <v>17426829168</v>
      </c>
    </row>
    <row r="13" spans="1:17" ht="18.75" x14ac:dyDescent="0.2">
      <c r="A13" s="8" t="s">
        <v>106</v>
      </c>
      <c r="C13" s="9">
        <v>0</v>
      </c>
      <c r="E13" s="9">
        <v>0</v>
      </c>
      <c r="G13" s="9">
        <v>0</v>
      </c>
      <c r="I13" s="9">
        <v>0</v>
      </c>
      <c r="K13" s="9">
        <v>17516576</v>
      </c>
      <c r="M13" s="9">
        <v>128886880753</v>
      </c>
      <c r="O13" s="9">
        <v>122234713657</v>
      </c>
      <c r="Q13" s="9">
        <v>6652167096</v>
      </c>
    </row>
    <row r="14" spans="1:17" ht="18.75" x14ac:dyDescent="0.2">
      <c r="A14" s="8" t="s">
        <v>107</v>
      </c>
      <c r="C14" s="9">
        <v>0</v>
      </c>
      <c r="E14" s="9">
        <v>0</v>
      </c>
      <c r="G14" s="9">
        <v>0</v>
      </c>
      <c r="I14" s="9">
        <v>0</v>
      </c>
      <c r="K14" s="9">
        <v>9360000</v>
      </c>
      <c r="M14" s="9">
        <v>65487042932</v>
      </c>
      <c r="O14" s="9">
        <v>69037965360</v>
      </c>
      <c r="Q14" s="9">
        <v>-3550922428</v>
      </c>
    </row>
    <row r="15" spans="1:17" ht="18.75" x14ac:dyDescent="0.2">
      <c r="A15" s="8" t="s">
        <v>23</v>
      </c>
      <c r="C15" s="9">
        <v>0</v>
      </c>
      <c r="E15" s="9">
        <v>0</v>
      </c>
      <c r="G15" s="9">
        <v>0</v>
      </c>
      <c r="I15" s="9">
        <v>0</v>
      </c>
      <c r="K15" s="9">
        <v>6840001</v>
      </c>
      <c r="M15" s="9">
        <v>50088996059</v>
      </c>
      <c r="O15" s="9">
        <v>36164139545</v>
      </c>
      <c r="Q15" s="9">
        <v>13924856514</v>
      </c>
    </row>
    <row r="16" spans="1:17" ht="18.75" x14ac:dyDescent="0.2">
      <c r="A16" s="8" t="s">
        <v>108</v>
      </c>
      <c r="C16" s="9">
        <v>0</v>
      </c>
      <c r="E16" s="9">
        <v>0</v>
      </c>
      <c r="G16" s="9">
        <v>0</v>
      </c>
      <c r="I16" s="9">
        <v>0</v>
      </c>
      <c r="K16" s="9">
        <v>720000</v>
      </c>
      <c r="M16" s="9">
        <v>9512131216</v>
      </c>
      <c r="O16" s="9">
        <v>7098439536</v>
      </c>
      <c r="Q16" s="9">
        <v>2413691680</v>
      </c>
    </row>
    <row r="17" spans="1:17" ht="18.75" x14ac:dyDescent="0.2">
      <c r="A17" s="8" t="s">
        <v>109</v>
      </c>
      <c r="C17" s="9">
        <v>0</v>
      </c>
      <c r="E17" s="9">
        <v>0</v>
      </c>
      <c r="G17" s="9">
        <v>0</v>
      </c>
      <c r="I17" s="9">
        <v>0</v>
      </c>
      <c r="K17" s="9">
        <v>6516805</v>
      </c>
      <c r="M17" s="9">
        <v>18012449020</v>
      </c>
      <c r="O17" s="9">
        <v>17354642397</v>
      </c>
      <c r="Q17" s="9">
        <v>657806623</v>
      </c>
    </row>
    <row r="18" spans="1:17" ht="18.75" x14ac:dyDescent="0.2">
      <c r="A18" s="8" t="s">
        <v>110</v>
      </c>
      <c r="C18" s="9">
        <v>0</v>
      </c>
      <c r="E18" s="9">
        <v>0</v>
      </c>
      <c r="G18" s="9">
        <v>0</v>
      </c>
      <c r="I18" s="9">
        <v>0</v>
      </c>
      <c r="K18" s="9">
        <v>14770141</v>
      </c>
      <c r="M18" s="9">
        <v>167795552669</v>
      </c>
      <c r="O18" s="9">
        <v>160477087165</v>
      </c>
      <c r="Q18" s="9">
        <v>7318465504</v>
      </c>
    </row>
    <row r="19" spans="1:17" ht="18.75" x14ac:dyDescent="0.2">
      <c r="A19" s="8" t="s">
        <v>34</v>
      </c>
      <c r="C19" s="9">
        <v>0</v>
      </c>
      <c r="E19" s="9">
        <v>0</v>
      </c>
      <c r="G19" s="9">
        <v>0</v>
      </c>
      <c r="I19" s="9">
        <v>0</v>
      </c>
      <c r="K19" s="9">
        <v>1</v>
      </c>
      <c r="M19" s="9">
        <v>1</v>
      </c>
      <c r="O19" s="9">
        <v>7766</v>
      </c>
      <c r="Q19" s="9">
        <v>-7765</v>
      </c>
    </row>
    <row r="20" spans="1:17" ht="18.75" x14ac:dyDescent="0.2">
      <c r="A20" s="8" t="s">
        <v>111</v>
      </c>
      <c r="C20" s="9">
        <v>0</v>
      </c>
      <c r="E20" s="9">
        <v>0</v>
      </c>
      <c r="G20" s="9">
        <v>0</v>
      </c>
      <c r="I20" s="9">
        <v>0</v>
      </c>
      <c r="K20" s="9">
        <v>535000</v>
      </c>
      <c r="M20" s="9">
        <v>10781857091</v>
      </c>
      <c r="O20" s="9">
        <v>7643907195</v>
      </c>
      <c r="Q20" s="9">
        <v>3137949896</v>
      </c>
    </row>
    <row r="21" spans="1:17" ht="18.75" x14ac:dyDescent="0.2">
      <c r="A21" s="8" t="s">
        <v>40</v>
      </c>
      <c r="C21" s="9">
        <v>0</v>
      </c>
      <c r="E21" s="9">
        <v>0</v>
      </c>
      <c r="G21" s="9">
        <v>0</v>
      </c>
      <c r="I21" s="9">
        <v>0</v>
      </c>
      <c r="K21" s="9">
        <v>1</v>
      </c>
      <c r="M21" s="9">
        <v>1</v>
      </c>
      <c r="O21" s="9">
        <v>2268</v>
      </c>
      <c r="Q21" s="9">
        <v>-2267</v>
      </c>
    </row>
    <row r="22" spans="1:17" ht="18.75" x14ac:dyDescent="0.2">
      <c r="A22" s="8" t="s">
        <v>21</v>
      </c>
      <c r="C22" s="9">
        <v>0</v>
      </c>
      <c r="E22" s="9">
        <v>0</v>
      </c>
      <c r="G22" s="9">
        <v>0</v>
      </c>
      <c r="I22" s="9">
        <v>0</v>
      </c>
      <c r="K22" s="9">
        <v>2230001</v>
      </c>
      <c r="M22" s="9">
        <v>29230587498</v>
      </c>
      <c r="O22" s="9">
        <v>16080775976</v>
      </c>
      <c r="Q22" s="9">
        <v>13149811522</v>
      </c>
    </row>
    <row r="23" spans="1:17" ht="18.75" x14ac:dyDescent="0.2">
      <c r="A23" s="8" t="s">
        <v>112</v>
      </c>
      <c r="C23" s="9">
        <v>0</v>
      </c>
      <c r="E23" s="9">
        <v>0</v>
      </c>
      <c r="G23" s="9">
        <v>0</v>
      </c>
      <c r="I23" s="9">
        <v>0</v>
      </c>
      <c r="K23" s="9">
        <v>4821749</v>
      </c>
      <c r="M23" s="9">
        <v>24856116095</v>
      </c>
      <c r="O23" s="9">
        <v>24856116095</v>
      </c>
      <c r="Q23" s="9">
        <v>0</v>
      </c>
    </row>
    <row r="24" spans="1:17" ht="18.75" x14ac:dyDescent="0.2">
      <c r="A24" s="8" t="s">
        <v>43</v>
      </c>
      <c r="C24" s="9">
        <v>0</v>
      </c>
      <c r="E24" s="9">
        <v>0</v>
      </c>
      <c r="G24" s="9">
        <v>0</v>
      </c>
      <c r="I24" s="9">
        <v>0</v>
      </c>
      <c r="K24" s="9">
        <v>13129</v>
      </c>
      <c r="M24" s="9">
        <v>224940348</v>
      </c>
      <c r="O24" s="9">
        <v>252926102</v>
      </c>
      <c r="Q24" s="9">
        <v>-27985754</v>
      </c>
    </row>
    <row r="25" spans="1:17" ht="18.75" x14ac:dyDescent="0.2">
      <c r="A25" s="8" t="s">
        <v>113</v>
      </c>
      <c r="C25" s="9">
        <v>0</v>
      </c>
      <c r="E25" s="9">
        <v>0</v>
      </c>
      <c r="G25" s="9">
        <v>0</v>
      </c>
      <c r="I25" s="9">
        <v>0</v>
      </c>
      <c r="K25" s="9">
        <v>2513000</v>
      </c>
      <c r="M25" s="9">
        <v>17811670749</v>
      </c>
      <c r="O25" s="9">
        <v>15823366652</v>
      </c>
      <c r="Q25" s="9">
        <v>1988304097</v>
      </c>
    </row>
    <row r="26" spans="1:17" ht="18.75" x14ac:dyDescent="0.2">
      <c r="A26" s="8" t="s">
        <v>20</v>
      </c>
      <c r="C26" s="9">
        <v>0</v>
      </c>
      <c r="E26" s="9">
        <v>0</v>
      </c>
      <c r="G26" s="9">
        <v>0</v>
      </c>
      <c r="I26" s="9">
        <v>0</v>
      </c>
      <c r="K26" s="9">
        <v>1</v>
      </c>
      <c r="M26" s="9">
        <v>1</v>
      </c>
      <c r="O26" s="9">
        <v>4119</v>
      </c>
      <c r="Q26" s="9">
        <v>-4118</v>
      </c>
    </row>
    <row r="27" spans="1:17" ht="18.75" x14ac:dyDescent="0.2">
      <c r="A27" s="8" t="s">
        <v>114</v>
      </c>
      <c r="C27" s="9">
        <v>0</v>
      </c>
      <c r="E27" s="9">
        <v>0</v>
      </c>
      <c r="G27" s="9">
        <v>0</v>
      </c>
      <c r="I27" s="9">
        <v>0</v>
      </c>
      <c r="K27" s="9">
        <v>11094017</v>
      </c>
      <c r="M27" s="9">
        <v>107273945334</v>
      </c>
      <c r="O27" s="9">
        <v>86090140723</v>
      </c>
      <c r="Q27" s="9">
        <v>21183804611</v>
      </c>
    </row>
    <row r="28" spans="1:17" ht="18.75" x14ac:dyDescent="0.2">
      <c r="A28" s="8" t="s">
        <v>44</v>
      </c>
      <c r="C28" s="9">
        <v>0</v>
      </c>
      <c r="E28" s="9">
        <v>0</v>
      </c>
      <c r="G28" s="9">
        <v>0</v>
      </c>
      <c r="I28" s="9">
        <v>0</v>
      </c>
      <c r="K28" s="9">
        <v>2874872</v>
      </c>
      <c r="M28" s="9">
        <v>56173355207</v>
      </c>
      <c r="O28" s="9">
        <v>47290535322</v>
      </c>
      <c r="Q28" s="9">
        <v>8882819885</v>
      </c>
    </row>
    <row r="29" spans="1:17" ht="18.75" x14ac:dyDescent="0.2">
      <c r="A29" s="8" t="s">
        <v>29</v>
      </c>
      <c r="C29" s="9">
        <v>0</v>
      </c>
      <c r="E29" s="9">
        <v>0</v>
      </c>
      <c r="G29" s="9">
        <v>0</v>
      </c>
      <c r="I29" s="9">
        <v>0</v>
      </c>
      <c r="K29" s="9">
        <v>435000</v>
      </c>
      <c r="M29" s="9">
        <v>9672995386</v>
      </c>
      <c r="O29" s="9">
        <v>7458167394</v>
      </c>
      <c r="Q29" s="9">
        <v>2214827992</v>
      </c>
    </row>
    <row r="30" spans="1:17" ht="18.75" x14ac:dyDescent="0.2">
      <c r="A30" s="8" t="s">
        <v>36</v>
      </c>
      <c r="C30" s="9">
        <v>0</v>
      </c>
      <c r="E30" s="9">
        <v>0</v>
      </c>
      <c r="G30" s="9">
        <v>0</v>
      </c>
      <c r="I30" s="9">
        <v>0</v>
      </c>
      <c r="K30" s="9">
        <v>538108</v>
      </c>
      <c r="M30" s="9">
        <v>63607629090</v>
      </c>
      <c r="O30" s="9">
        <v>72340721769</v>
      </c>
      <c r="Q30" s="9">
        <v>-8733092679</v>
      </c>
    </row>
    <row r="31" spans="1:17" ht="18.75" x14ac:dyDescent="0.2">
      <c r="A31" s="8" t="s">
        <v>51</v>
      </c>
      <c r="C31" s="9">
        <v>0</v>
      </c>
      <c r="E31" s="9">
        <v>0</v>
      </c>
      <c r="G31" s="9">
        <v>0</v>
      </c>
      <c r="I31" s="9">
        <v>0</v>
      </c>
      <c r="K31" s="9">
        <v>219000</v>
      </c>
      <c r="M31" s="9">
        <v>6130366851</v>
      </c>
      <c r="O31" s="9">
        <v>5291854762</v>
      </c>
      <c r="Q31" s="9">
        <v>838512089</v>
      </c>
    </row>
    <row r="32" spans="1:17" ht="18.75" x14ac:dyDescent="0.2">
      <c r="A32" s="8" t="s">
        <v>115</v>
      </c>
      <c r="C32" s="9">
        <v>0</v>
      </c>
      <c r="E32" s="9">
        <v>0</v>
      </c>
      <c r="G32" s="9">
        <v>0</v>
      </c>
      <c r="I32" s="9">
        <v>0</v>
      </c>
      <c r="K32" s="9">
        <v>12744986</v>
      </c>
      <c r="M32" s="9">
        <v>34239296087</v>
      </c>
      <c r="O32" s="9">
        <v>34041857606</v>
      </c>
      <c r="Q32" s="9">
        <v>197438481</v>
      </c>
    </row>
    <row r="33" spans="1:17" ht="18.75" x14ac:dyDescent="0.2">
      <c r="A33" s="8" t="s">
        <v>116</v>
      </c>
      <c r="C33" s="9">
        <v>0</v>
      </c>
      <c r="E33" s="9">
        <v>0</v>
      </c>
      <c r="G33" s="9">
        <v>0</v>
      </c>
      <c r="I33" s="9">
        <v>0</v>
      </c>
      <c r="K33" s="9">
        <v>515000</v>
      </c>
      <c r="M33" s="9">
        <v>9644116651</v>
      </c>
      <c r="O33" s="9">
        <v>8416695058</v>
      </c>
      <c r="Q33" s="9">
        <v>1227421593</v>
      </c>
    </row>
    <row r="34" spans="1:17" ht="18.75" x14ac:dyDescent="0.2">
      <c r="A34" s="8" t="s">
        <v>50</v>
      </c>
      <c r="C34" s="9">
        <v>0</v>
      </c>
      <c r="E34" s="9">
        <v>0</v>
      </c>
      <c r="G34" s="9">
        <v>0</v>
      </c>
      <c r="I34" s="9">
        <v>0</v>
      </c>
      <c r="K34" s="9">
        <v>125000</v>
      </c>
      <c r="M34" s="9">
        <v>6242618786</v>
      </c>
      <c r="O34" s="9">
        <v>4912955601</v>
      </c>
      <c r="Q34" s="9">
        <v>1329663185</v>
      </c>
    </row>
    <row r="35" spans="1:17" ht="18.75" x14ac:dyDescent="0.2">
      <c r="A35" s="8" t="s">
        <v>117</v>
      </c>
      <c r="C35" s="9">
        <v>0</v>
      </c>
      <c r="E35" s="9">
        <v>0</v>
      </c>
      <c r="G35" s="9">
        <v>0</v>
      </c>
      <c r="I35" s="9">
        <v>0</v>
      </c>
      <c r="K35" s="9">
        <v>1500000</v>
      </c>
      <c r="M35" s="9">
        <v>18238676998</v>
      </c>
      <c r="O35" s="9">
        <v>12182124600</v>
      </c>
      <c r="Q35" s="9">
        <v>6056552398</v>
      </c>
    </row>
    <row r="36" spans="1:17" ht="18.75" x14ac:dyDescent="0.2">
      <c r="A36" s="11" t="s">
        <v>118</v>
      </c>
      <c r="C36" s="9">
        <v>0</v>
      </c>
      <c r="E36" s="12">
        <v>0</v>
      </c>
      <c r="G36" s="12">
        <v>0</v>
      </c>
      <c r="I36" s="12">
        <v>0</v>
      </c>
      <c r="K36" s="9">
        <v>4587659</v>
      </c>
      <c r="M36" s="12">
        <v>83388378346</v>
      </c>
      <c r="O36" s="12">
        <v>72509762620</v>
      </c>
      <c r="Q36" s="12">
        <v>10878615726</v>
      </c>
    </row>
    <row r="37" spans="1:17" ht="21.75" thickBot="1" x14ac:dyDescent="0.25">
      <c r="A37" s="14" t="s">
        <v>55</v>
      </c>
      <c r="C37" s="9"/>
      <c r="E37" s="15">
        <f>SUM(E8:E36)</f>
        <v>350391810452</v>
      </c>
      <c r="G37" s="15">
        <f>SUM(G8:G36)</f>
        <v>259846674244</v>
      </c>
      <c r="I37" s="15">
        <f>SUM(I8:I36)</f>
        <v>90545136208</v>
      </c>
      <c r="K37" s="21"/>
      <c r="M37" s="15">
        <v>1505541828497</v>
      </c>
      <c r="O37" s="15">
        <v>1258406211539</v>
      </c>
      <c r="Q37" s="15">
        <v>247135616958</v>
      </c>
    </row>
    <row r="38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view="pageBreakPreview" zoomScaleNormal="100" zoomScaleSheetLayoutView="100" workbookViewId="0">
      <selection activeCell="E45" sqref="E45:M59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16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7.42578125" bestFit="1" customWidth="1"/>
  </cols>
  <sheetData>
    <row r="1" spans="1:17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5.5" x14ac:dyDescent="0.2">
      <c r="A2" s="34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4" x14ac:dyDescent="0.2">
      <c r="A5" s="35" t="s">
        <v>160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1" x14ac:dyDescent="0.2">
      <c r="A6" s="30" t="s">
        <v>88</v>
      </c>
      <c r="C6" s="30" t="s">
        <v>100</v>
      </c>
      <c r="D6" s="30"/>
      <c r="E6" s="30"/>
      <c r="F6" s="30"/>
      <c r="G6" s="30"/>
      <c r="H6" s="30"/>
      <c r="I6" s="30"/>
      <c r="K6" s="30" t="s">
        <v>101</v>
      </c>
      <c r="L6" s="30"/>
      <c r="M6" s="30"/>
      <c r="N6" s="30"/>
      <c r="O6" s="30"/>
      <c r="P6" s="30"/>
      <c r="Q6" s="30"/>
    </row>
    <row r="7" spans="1:17" ht="42" x14ac:dyDescent="0.2">
      <c r="A7" s="30"/>
      <c r="C7" s="17" t="s">
        <v>13</v>
      </c>
      <c r="D7" s="3"/>
      <c r="E7" s="17" t="s">
        <v>15</v>
      </c>
      <c r="F7" s="3"/>
      <c r="G7" s="17" t="s">
        <v>158</v>
      </c>
      <c r="H7" s="3"/>
      <c r="I7" s="17" t="s">
        <v>161</v>
      </c>
      <c r="K7" s="17" t="s">
        <v>13</v>
      </c>
      <c r="L7" s="3"/>
      <c r="M7" s="17" t="s">
        <v>15</v>
      </c>
      <c r="N7" s="3"/>
      <c r="O7" s="17" t="s">
        <v>158</v>
      </c>
      <c r="P7" s="3"/>
      <c r="Q7" s="17" t="s">
        <v>161</v>
      </c>
    </row>
    <row r="8" spans="1:17" ht="18.75" x14ac:dyDescent="0.2">
      <c r="A8" s="5" t="s">
        <v>46</v>
      </c>
      <c r="C8" s="6">
        <v>7334321</v>
      </c>
      <c r="E8" s="6">
        <v>303840914669</v>
      </c>
      <c r="G8" s="6">
        <v>260466259545</v>
      </c>
      <c r="I8" s="6">
        <v>43374655124</v>
      </c>
      <c r="K8" s="6">
        <v>7334321</v>
      </c>
      <c r="M8" s="6">
        <v>303840914669</v>
      </c>
      <c r="O8" s="6">
        <v>126738222271</v>
      </c>
      <c r="Q8" s="6">
        <v>177102692398</v>
      </c>
    </row>
    <row r="9" spans="1:17" ht="18.75" x14ac:dyDescent="0.2">
      <c r="A9" s="8" t="s">
        <v>49</v>
      </c>
      <c r="C9" s="9">
        <v>13546136</v>
      </c>
      <c r="E9" s="9">
        <v>106052838269</v>
      </c>
      <c r="G9" s="9">
        <v>95807502371</v>
      </c>
      <c r="I9" s="9">
        <v>10245335898</v>
      </c>
      <c r="K9" s="9">
        <v>13546136</v>
      </c>
      <c r="M9" s="9">
        <v>106052838269</v>
      </c>
      <c r="O9" s="9">
        <v>54839513574</v>
      </c>
      <c r="Q9" s="9">
        <v>51213324695</v>
      </c>
    </row>
    <row r="10" spans="1:17" ht="18.75" x14ac:dyDescent="0.2">
      <c r="A10" s="8" t="s">
        <v>51</v>
      </c>
      <c r="C10" s="9">
        <v>219000</v>
      </c>
      <c r="E10" s="9">
        <v>5975946075</v>
      </c>
      <c r="G10" s="9">
        <v>5917273149</v>
      </c>
      <c r="I10" s="9">
        <v>58672925</v>
      </c>
      <c r="K10" s="9">
        <v>219000</v>
      </c>
      <c r="M10" s="9">
        <v>5975946075</v>
      </c>
      <c r="O10" s="9">
        <v>5291854765</v>
      </c>
      <c r="Q10" s="9">
        <v>684091309</v>
      </c>
    </row>
    <row r="11" spans="1:17" ht="18.75" x14ac:dyDescent="0.2">
      <c r="A11" s="8" t="s">
        <v>33</v>
      </c>
      <c r="C11" s="9">
        <v>10530883</v>
      </c>
      <c r="E11" s="9">
        <v>201152476032</v>
      </c>
      <c r="G11" s="9">
        <v>145456751499</v>
      </c>
      <c r="I11" s="9">
        <v>55695724533</v>
      </c>
      <c r="K11" s="9">
        <v>10530883</v>
      </c>
      <c r="M11" s="9">
        <v>201152476032</v>
      </c>
      <c r="O11" s="9">
        <v>128392015601</v>
      </c>
      <c r="Q11" s="9">
        <v>72760460431</v>
      </c>
    </row>
    <row r="12" spans="1:17" ht="18.75" x14ac:dyDescent="0.2">
      <c r="A12" s="8" t="s">
        <v>54</v>
      </c>
      <c r="C12" s="9">
        <v>77922000</v>
      </c>
      <c r="E12" s="9">
        <v>262886853996</v>
      </c>
      <c r="G12" s="9">
        <v>238075972106</v>
      </c>
      <c r="I12" s="9">
        <v>24810881889</v>
      </c>
      <c r="K12" s="9">
        <v>77922000</v>
      </c>
      <c r="M12" s="9">
        <v>262886853996</v>
      </c>
      <c r="O12" s="9">
        <v>238075972106</v>
      </c>
      <c r="Q12" s="9">
        <v>24810881889</v>
      </c>
    </row>
    <row r="13" spans="1:17" ht="18.75" x14ac:dyDescent="0.2">
      <c r="A13" s="8" t="s">
        <v>26</v>
      </c>
      <c r="C13" s="9">
        <v>17231359</v>
      </c>
      <c r="E13" s="9">
        <v>292891490991</v>
      </c>
      <c r="G13" s="9">
        <v>210991301741</v>
      </c>
      <c r="I13" s="9">
        <v>81900189250</v>
      </c>
      <c r="K13" s="9">
        <v>17231359</v>
      </c>
      <c r="M13" s="9">
        <v>292891490991</v>
      </c>
      <c r="O13" s="9">
        <v>83451671520</v>
      </c>
      <c r="Q13" s="9">
        <v>209439819471</v>
      </c>
    </row>
    <row r="14" spans="1:17" ht="18.75" x14ac:dyDescent="0.2">
      <c r="A14" s="8" t="s">
        <v>35</v>
      </c>
      <c r="C14" s="9">
        <v>1290000</v>
      </c>
      <c r="E14" s="9">
        <v>206212559130</v>
      </c>
      <c r="G14" s="9">
        <v>210308649690</v>
      </c>
      <c r="I14" s="9">
        <v>-4096090560</v>
      </c>
      <c r="K14" s="9">
        <v>1290000</v>
      </c>
      <c r="M14" s="9">
        <v>206212559130</v>
      </c>
      <c r="O14" s="9">
        <v>182872296945</v>
      </c>
      <c r="Q14" s="9">
        <v>23340262184</v>
      </c>
    </row>
    <row r="15" spans="1:17" ht="18.75" x14ac:dyDescent="0.2">
      <c r="A15" s="8" t="s">
        <v>24</v>
      </c>
      <c r="C15" s="9">
        <v>9014740</v>
      </c>
      <c r="E15" s="9">
        <v>66372315963</v>
      </c>
      <c r="G15" s="9">
        <v>74677109632</v>
      </c>
      <c r="I15" s="9">
        <v>-8304793668</v>
      </c>
      <c r="K15" s="9">
        <v>9014740</v>
      </c>
      <c r="M15" s="9">
        <v>66372315963</v>
      </c>
      <c r="O15" s="9">
        <v>46740294518</v>
      </c>
      <c r="Q15" s="9">
        <v>19632021445</v>
      </c>
    </row>
    <row r="16" spans="1:17" ht="18.75" x14ac:dyDescent="0.2">
      <c r="A16" s="8" t="s">
        <v>40</v>
      </c>
      <c r="C16" s="9">
        <v>115253349</v>
      </c>
      <c r="E16" s="9">
        <v>289680062070</v>
      </c>
      <c r="G16" s="9">
        <v>148899897677</v>
      </c>
      <c r="I16" s="9">
        <v>140780164393</v>
      </c>
      <c r="K16" s="9">
        <v>115253349</v>
      </c>
      <c r="M16" s="9">
        <v>289680062070</v>
      </c>
      <c r="O16" s="9">
        <v>261509221298</v>
      </c>
      <c r="Q16" s="9">
        <v>28170840772</v>
      </c>
    </row>
    <row r="17" spans="1:17" ht="18.75" x14ac:dyDescent="0.2">
      <c r="A17" s="8" t="s">
        <v>48</v>
      </c>
      <c r="C17" s="9">
        <v>14881956</v>
      </c>
      <c r="E17" s="9">
        <v>92736248055</v>
      </c>
      <c r="G17" s="9">
        <v>67632486638</v>
      </c>
      <c r="I17" s="9">
        <v>25103761417</v>
      </c>
      <c r="K17" s="9">
        <v>14881956</v>
      </c>
      <c r="M17" s="9">
        <v>92736248055</v>
      </c>
      <c r="O17" s="9">
        <v>56909337320</v>
      </c>
      <c r="Q17" s="9">
        <v>35826910735</v>
      </c>
    </row>
    <row r="18" spans="1:17" ht="18.75" x14ac:dyDescent="0.2">
      <c r="A18" s="8" t="s">
        <v>41</v>
      </c>
      <c r="C18" s="9">
        <v>5762928</v>
      </c>
      <c r="E18" s="9">
        <v>145246866390</v>
      </c>
      <c r="G18" s="9">
        <v>103674239671</v>
      </c>
      <c r="I18" s="9">
        <v>41572626719</v>
      </c>
      <c r="K18" s="9">
        <v>5762928</v>
      </c>
      <c r="M18" s="9">
        <v>145246866390</v>
      </c>
      <c r="O18" s="9">
        <v>49266291774</v>
      </c>
      <c r="Q18" s="9">
        <v>95980574616</v>
      </c>
    </row>
    <row r="19" spans="1:17" ht="18.75" x14ac:dyDescent="0.2">
      <c r="A19" s="8" t="s">
        <v>36</v>
      </c>
      <c r="C19" s="9">
        <v>987629</v>
      </c>
      <c r="E19" s="9">
        <v>190510955650</v>
      </c>
      <c r="G19" s="9">
        <v>185316984122</v>
      </c>
      <c r="I19" s="9">
        <v>5193971528</v>
      </c>
      <c r="K19" s="9">
        <v>987629</v>
      </c>
      <c r="M19" s="9">
        <v>190510955650</v>
      </c>
      <c r="O19" s="9">
        <v>132772223113</v>
      </c>
      <c r="Q19" s="9">
        <v>57738732537</v>
      </c>
    </row>
    <row r="20" spans="1:17" ht="18.75" x14ac:dyDescent="0.2">
      <c r="A20" s="8" t="s">
        <v>22</v>
      </c>
      <c r="C20" s="9">
        <v>5409032</v>
      </c>
      <c r="E20" s="9">
        <v>184417685475</v>
      </c>
      <c r="G20" s="9">
        <v>161385601866</v>
      </c>
      <c r="I20" s="9">
        <v>23032083609</v>
      </c>
      <c r="K20" s="9">
        <v>5409032</v>
      </c>
      <c r="M20" s="9">
        <v>184417685475</v>
      </c>
      <c r="O20" s="9">
        <v>149442776315</v>
      </c>
      <c r="Q20" s="9">
        <v>34974909160</v>
      </c>
    </row>
    <row r="21" spans="1:17" ht="18.75" x14ac:dyDescent="0.2">
      <c r="A21" s="8" t="s">
        <v>30</v>
      </c>
      <c r="C21" s="9">
        <v>12600000</v>
      </c>
      <c r="E21" s="9">
        <v>138903908220</v>
      </c>
      <c r="G21" s="9">
        <v>119399849100</v>
      </c>
      <c r="I21" s="9">
        <v>19504059119</v>
      </c>
      <c r="K21" s="9">
        <v>12600000</v>
      </c>
      <c r="M21" s="9">
        <v>138903908220</v>
      </c>
      <c r="O21" s="9">
        <v>94703621207</v>
      </c>
      <c r="Q21" s="9">
        <v>44200287013</v>
      </c>
    </row>
    <row r="22" spans="1:17" ht="18.75" x14ac:dyDescent="0.2">
      <c r="A22" s="8" t="s">
        <v>45</v>
      </c>
      <c r="C22" s="9">
        <v>44065831</v>
      </c>
      <c r="E22" s="9">
        <v>838649376783</v>
      </c>
      <c r="G22" s="9">
        <v>682566605820</v>
      </c>
      <c r="I22" s="9">
        <v>156082770963</v>
      </c>
      <c r="K22" s="9">
        <v>44065831</v>
      </c>
      <c r="M22" s="9">
        <v>838649376783</v>
      </c>
      <c r="O22" s="9">
        <v>268200252355</v>
      </c>
      <c r="Q22" s="9">
        <v>570449124428</v>
      </c>
    </row>
    <row r="23" spans="1:17" ht="18.75" x14ac:dyDescent="0.2">
      <c r="A23" s="8" t="s">
        <v>32</v>
      </c>
      <c r="C23" s="9">
        <v>9639381</v>
      </c>
      <c r="E23" s="9">
        <v>174558851673</v>
      </c>
      <c r="G23" s="9">
        <v>140699216883</v>
      </c>
      <c r="I23" s="9">
        <v>33859634790</v>
      </c>
      <c r="K23" s="9">
        <v>9639381</v>
      </c>
      <c r="M23" s="9">
        <v>174558851673</v>
      </c>
      <c r="O23" s="9">
        <v>146123835991</v>
      </c>
      <c r="Q23" s="9">
        <v>28435015682</v>
      </c>
    </row>
    <row r="24" spans="1:17" ht="18.75" x14ac:dyDescent="0.2">
      <c r="A24" s="8" t="s">
        <v>21</v>
      </c>
      <c r="C24" s="9">
        <v>24906757</v>
      </c>
      <c r="E24" s="9">
        <v>261723672067</v>
      </c>
      <c r="G24" s="9">
        <v>258757964735</v>
      </c>
      <c r="I24" s="9">
        <v>2965707332</v>
      </c>
      <c r="K24" s="9">
        <v>24906757</v>
      </c>
      <c r="M24" s="9">
        <v>261723672067</v>
      </c>
      <c r="O24" s="9">
        <v>179605291479</v>
      </c>
      <c r="Q24" s="9">
        <v>82118380588</v>
      </c>
    </row>
    <row r="25" spans="1:17" ht="18.75" x14ac:dyDescent="0.2">
      <c r="A25" s="8" t="s">
        <v>37</v>
      </c>
      <c r="C25" s="9">
        <v>30881479</v>
      </c>
      <c r="E25" s="9">
        <v>244835693686</v>
      </c>
      <c r="G25" s="9">
        <v>255398881427</v>
      </c>
      <c r="I25" s="9">
        <v>-10563187740</v>
      </c>
      <c r="K25" s="9">
        <v>30881479</v>
      </c>
      <c r="M25" s="9">
        <v>244835693686</v>
      </c>
      <c r="O25" s="9">
        <v>92587218154</v>
      </c>
      <c r="Q25" s="9">
        <v>152248475532</v>
      </c>
    </row>
    <row r="26" spans="1:17" ht="18.75" x14ac:dyDescent="0.2">
      <c r="A26" s="8" t="s">
        <v>28</v>
      </c>
      <c r="C26" s="9">
        <v>585000</v>
      </c>
      <c r="E26" s="9">
        <v>4050575135</v>
      </c>
      <c r="G26" s="9">
        <v>4050575135</v>
      </c>
      <c r="I26" s="9">
        <v>0</v>
      </c>
      <c r="K26" s="9">
        <v>585000</v>
      </c>
      <c r="M26" s="9">
        <v>4050575135</v>
      </c>
      <c r="O26" s="9">
        <v>4475351625</v>
      </c>
      <c r="Q26" s="9">
        <v>-424776489</v>
      </c>
    </row>
    <row r="27" spans="1:17" ht="18.75" x14ac:dyDescent="0.2">
      <c r="A27" s="8" t="s">
        <v>39</v>
      </c>
      <c r="C27" s="9">
        <v>6328972</v>
      </c>
      <c r="E27" s="9">
        <v>24077708044</v>
      </c>
      <c r="G27" s="9">
        <v>24077708044</v>
      </c>
      <c r="I27" s="9">
        <v>0</v>
      </c>
      <c r="K27" s="9">
        <v>6328972</v>
      </c>
      <c r="M27" s="9">
        <v>24077708044</v>
      </c>
      <c r="O27" s="9">
        <v>94180979810</v>
      </c>
      <c r="Q27" s="9">
        <v>-70103271765</v>
      </c>
    </row>
    <row r="28" spans="1:17" ht="18.75" x14ac:dyDescent="0.2">
      <c r="A28" s="8" t="s">
        <v>47</v>
      </c>
      <c r="C28" s="9">
        <v>8826002</v>
      </c>
      <c r="E28" s="9">
        <v>205720181836</v>
      </c>
      <c r="G28" s="9">
        <v>165872296465</v>
      </c>
      <c r="I28" s="9">
        <v>39847885371</v>
      </c>
      <c r="K28" s="9">
        <v>8826002</v>
      </c>
      <c r="M28" s="9">
        <v>205720181836</v>
      </c>
      <c r="O28" s="9">
        <v>111598758304</v>
      </c>
      <c r="Q28" s="9">
        <v>94121423532</v>
      </c>
    </row>
    <row r="29" spans="1:17" ht="18.75" x14ac:dyDescent="0.2">
      <c r="A29" s="8" t="s">
        <v>42</v>
      </c>
      <c r="C29" s="9">
        <v>50817960</v>
      </c>
      <c r="E29" s="9">
        <v>123037334692</v>
      </c>
      <c r="G29" s="9">
        <v>85974858873</v>
      </c>
      <c r="I29" s="9">
        <v>37062475819</v>
      </c>
      <c r="K29" s="9">
        <v>50817960</v>
      </c>
      <c r="M29" s="9">
        <v>123037334692</v>
      </c>
      <c r="O29" s="9">
        <v>84310524947</v>
      </c>
      <c r="Q29" s="9">
        <v>38726809745</v>
      </c>
    </row>
    <row r="30" spans="1:17" ht="19.5" customHeight="1" x14ac:dyDescent="0.2">
      <c r="A30" s="8" t="s">
        <v>34</v>
      </c>
      <c r="C30" s="9">
        <v>20251348</v>
      </c>
      <c r="E30" s="9">
        <v>135639934289</v>
      </c>
      <c r="G30" s="9">
        <v>101679713704</v>
      </c>
      <c r="I30" s="9">
        <v>33960220585</v>
      </c>
      <c r="K30" s="9">
        <v>20251348</v>
      </c>
      <c r="M30" s="9">
        <v>135639934289</v>
      </c>
      <c r="O30" s="9">
        <v>124655455103</v>
      </c>
      <c r="Q30" s="9">
        <v>10984479186</v>
      </c>
    </row>
    <row r="31" spans="1:17" ht="18.75" x14ac:dyDescent="0.2">
      <c r="A31" s="8" t="s">
        <v>23</v>
      </c>
      <c r="C31" s="9">
        <v>40392392</v>
      </c>
      <c r="E31" s="9">
        <v>391583151572</v>
      </c>
      <c r="G31" s="9">
        <v>295390770428</v>
      </c>
      <c r="I31" s="9">
        <v>96192381144</v>
      </c>
      <c r="K31" s="9">
        <v>40392392</v>
      </c>
      <c r="M31" s="9">
        <v>391583151572</v>
      </c>
      <c r="O31" s="9">
        <v>213560802166</v>
      </c>
      <c r="Q31" s="9">
        <v>178022349406</v>
      </c>
    </row>
    <row r="32" spans="1:17" ht="18.75" x14ac:dyDescent="0.2">
      <c r="A32" s="8" t="s">
        <v>25</v>
      </c>
      <c r="C32" s="9">
        <v>4867386</v>
      </c>
      <c r="E32" s="9">
        <v>132866728032</v>
      </c>
      <c r="G32" s="9">
        <v>107119286510</v>
      </c>
      <c r="I32" s="9">
        <v>25747441522</v>
      </c>
      <c r="K32" s="9">
        <v>4867386</v>
      </c>
      <c r="M32" s="9">
        <v>132866728032</v>
      </c>
      <c r="O32" s="9">
        <v>91528016226</v>
      </c>
      <c r="Q32" s="9">
        <v>41338711806</v>
      </c>
    </row>
    <row r="33" spans="1:18" ht="18.75" x14ac:dyDescent="0.2">
      <c r="A33" s="8" t="s">
        <v>29</v>
      </c>
      <c r="C33" s="9">
        <v>435000</v>
      </c>
      <c r="E33" s="9">
        <v>11373646807</v>
      </c>
      <c r="G33" s="9">
        <v>8982375334</v>
      </c>
      <c r="I33" s="9">
        <v>2391271473</v>
      </c>
      <c r="K33" s="9">
        <v>435000</v>
      </c>
      <c r="M33" s="9">
        <v>11373646807</v>
      </c>
      <c r="O33" s="9">
        <v>7458167394</v>
      </c>
      <c r="Q33" s="9">
        <v>3915479413</v>
      </c>
    </row>
    <row r="34" spans="1:18" ht="18.75" x14ac:dyDescent="0.2">
      <c r="A34" s="8" t="s">
        <v>44</v>
      </c>
      <c r="C34" s="9">
        <v>4514559</v>
      </c>
      <c r="E34" s="9">
        <v>154145150801</v>
      </c>
      <c r="G34" s="9">
        <v>130044572152</v>
      </c>
      <c r="I34" s="9">
        <v>24100578649</v>
      </c>
      <c r="K34" s="9">
        <v>4514559</v>
      </c>
      <c r="M34" s="9">
        <v>154145150801</v>
      </c>
      <c r="O34" s="9">
        <v>74262753918</v>
      </c>
      <c r="Q34" s="9">
        <v>79882396883</v>
      </c>
    </row>
    <row r="35" spans="1:18" ht="18.75" x14ac:dyDescent="0.2">
      <c r="A35" s="8" t="s">
        <v>27</v>
      </c>
      <c r="C35" s="9">
        <v>7117043</v>
      </c>
      <c r="E35" s="9">
        <v>102752511148</v>
      </c>
      <c r="G35" s="9">
        <v>75966090394</v>
      </c>
      <c r="I35" s="9">
        <v>26786420754</v>
      </c>
      <c r="K35" s="9">
        <v>7117043</v>
      </c>
      <c r="M35" s="9">
        <v>102752511148</v>
      </c>
      <c r="O35" s="9">
        <v>79067140454</v>
      </c>
      <c r="Q35" s="9">
        <v>23685370694</v>
      </c>
    </row>
    <row r="36" spans="1:18" ht="18.75" x14ac:dyDescent="0.2">
      <c r="A36" s="8" t="s">
        <v>52</v>
      </c>
      <c r="C36" s="9">
        <v>10666000</v>
      </c>
      <c r="E36" s="9">
        <v>44133411089</v>
      </c>
      <c r="G36" s="9">
        <v>37215819143</v>
      </c>
      <c r="I36" s="9">
        <v>6917591946</v>
      </c>
      <c r="K36" s="9">
        <v>10666000</v>
      </c>
      <c r="M36" s="9">
        <v>44133411089</v>
      </c>
      <c r="O36" s="9">
        <v>37215819143</v>
      </c>
      <c r="Q36" s="9">
        <v>6917591946</v>
      </c>
    </row>
    <row r="37" spans="1:18" ht="18.75" x14ac:dyDescent="0.2">
      <c r="A37" s="8" t="s">
        <v>20</v>
      </c>
      <c r="C37" s="9">
        <v>29527778</v>
      </c>
      <c r="E37" s="9">
        <v>356868254402</v>
      </c>
      <c r="G37" s="9">
        <v>324638773298</v>
      </c>
      <c r="I37" s="9">
        <v>32229481104</v>
      </c>
      <c r="K37" s="9">
        <v>29527778</v>
      </c>
      <c r="M37" s="9">
        <v>356868254402</v>
      </c>
      <c r="O37" s="9">
        <v>121635051515</v>
      </c>
      <c r="Q37" s="9">
        <v>235233202887</v>
      </c>
    </row>
    <row r="38" spans="1:18" ht="18.75" x14ac:dyDescent="0.2">
      <c r="A38" s="8" t="s">
        <v>43</v>
      </c>
      <c r="C38" s="9">
        <v>5986871</v>
      </c>
      <c r="E38" s="9">
        <v>150148475113</v>
      </c>
      <c r="G38" s="9">
        <v>146269268219</v>
      </c>
      <c r="I38" s="9">
        <v>3879206894</v>
      </c>
      <c r="K38" s="9">
        <v>5986871</v>
      </c>
      <c r="M38" s="9">
        <v>150148475113</v>
      </c>
      <c r="O38" s="9">
        <v>115335207898</v>
      </c>
      <c r="Q38" s="9">
        <v>34813267215</v>
      </c>
    </row>
    <row r="39" spans="1:18" ht="18.75" x14ac:dyDescent="0.2">
      <c r="A39" s="8" t="s">
        <v>19</v>
      </c>
      <c r="C39" s="9">
        <v>46588350</v>
      </c>
      <c r="E39" s="9">
        <v>530699989185</v>
      </c>
      <c r="G39" s="9">
        <v>423450514019</v>
      </c>
      <c r="I39" s="9">
        <v>107249475166</v>
      </c>
      <c r="K39" s="9">
        <v>46588350</v>
      </c>
      <c r="M39" s="9">
        <v>530699989185</v>
      </c>
      <c r="O39" s="9">
        <v>189234763672</v>
      </c>
      <c r="Q39" s="9">
        <v>341465225513</v>
      </c>
    </row>
    <row r="40" spans="1:18" ht="18.75" x14ac:dyDescent="0.2">
      <c r="A40" s="8" t="s">
        <v>50</v>
      </c>
      <c r="C40" s="9">
        <v>125000</v>
      </c>
      <c r="E40" s="9">
        <v>6062769700</v>
      </c>
      <c r="G40" s="9">
        <v>5404150487</v>
      </c>
      <c r="I40" s="9">
        <v>658619212</v>
      </c>
      <c r="K40" s="9">
        <v>125000</v>
      </c>
      <c r="M40" s="9">
        <v>6062769700</v>
      </c>
      <c r="O40" s="9">
        <v>4912955599</v>
      </c>
      <c r="Q40" s="9">
        <v>1149814101</v>
      </c>
    </row>
    <row r="41" spans="1:18" ht="18.75" x14ac:dyDescent="0.2">
      <c r="A41" s="11" t="s">
        <v>53</v>
      </c>
      <c r="C41" s="9">
        <v>27526704</v>
      </c>
      <c r="E41" s="12">
        <v>79592770392</v>
      </c>
      <c r="G41" s="12">
        <v>72382234743</v>
      </c>
      <c r="I41" s="12">
        <v>7210535649</v>
      </c>
      <c r="K41" s="9">
        <v>27526704</v>
      </c>
      <c r="M41" s="12">
        <v>79592770392</v>
      </c>
      <c r="O41" s="12">
        <v>72382234742</v>
      </c>
      <c r="Q41" s="12">
        <f>M41-O41</f>
        <v>7210535650</v>
      </c>
      <c r="R41" s="19"/>
    </row>
    <row r="42" spans="1:18" ht="21.75" thickBot="1" x14ac:dyDescent="0.25">
      <c r="A42" s="14" t="s">
        <v>55</v>
      </c>
      <c r="C42" s="9"/>
      <c r="E42" s="15">
        <v>6459401307431</v>
      </c>
      <c r="G42" s="15">
        <v>5373951554620</v>
      </c>
      <c r="I42" s="15">
        <f>SUM(I8:I41)</f>
        <v>1085449752809</v>
      </c>
      <c r="K42" s="9"/>
      <c r="M42" s="15">
        <v>6459401307431</v>
      </c>
      <c r="O42" s="15">
        <v>3723335892823</v>
      </c>
      <c r="Q42" s="15">
        <f>SUM(Q8:Q41)</f>
        <v>2736065414608</v>
      </c>
    </row>
    <row r="43" spans="1:18" ht="13.5" thickTop="1" x14ac:dyDescent="0.2">
      <c r="G43" s="19"/>
      <c r="I43" s="20"/>
      <c r="Q43" s="19"/>
    </row>
    <row r="44" spans="1:18" x14ac:dyDescent="0.2">
      <c r="I44" s="19"/>
      <c r="K44" s="19"/>
      <c r="Q44" s="19"/>
    </row>
    <row r="45" spans="1:18" x14ac:dyDescent="0.2">
      <c r="K45" s="19"/>
    </row>
    <row r="46" spans="1:18" ht="18.75" x14ac:dyDescent="0.2">
      <c r="E46" s="9"/>
      <c r="G46" s="9"/>
      <c r="K46" s="19"/>
    </row>
    <row r="47" spans="1:18" ht="18.75" x14ac:dyDescent="0.2">
      <c r="G47" s="9"/>
      <c r="I47" s="9"/>
      <c r="K47" s="19"/>
    </row>
    <row r="48" spans="1:18" ht="18.75" x14ac:dyDescent="0.2">
      <c r="G48" s="9"/>
      <c r="K48" s="19"/>
    </row>
    <row r="49" spans="5:11" ht="18.75" x14ac:dyDescent="0.2">
      <c r="G49" s="9"/>
      <c r="I49" s="9"/>
      <c r="K49" s="19"/>
    </row>
    <row r="50" spans="5:11" ht="18.75" x14ac:dyDescent="0.2">
      <c r="G50" s="9"/>
    </row>
    <row r="51" spans="5:11" ht="18.75" x14ac:dyDescent="0.2">
      <c r="G51" s="9"/>
    </row>
    <row r="52" spans="5:11" x14ac:dyDescent="0.2">
      <c r="E52" s="19"/>
    </row>
    <row r="53" spans="5:11" ht="18.75" x14ac:dyDescent="0.2">
      <c r="I53" s="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view="pageBreakPreview" zoomScaleNormal="100" zoomScaleSheetLayoutView="100" workbookViewId="0">
      <selection activeCell="A10" sqref="A10:AW10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</row>
    <row r="2" spans="1:49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</row>
    <row r="3" spans="1:49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</row>
    <row r="5" spans="1:49" ht="24" x14ac:dyDescent="0.2">
      <c r="A5" s="35" t="s">
        <v>56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</row>
    <row r="6" spans="1:49" ht="21" x14ac:dyDescent="0.2">
      <c r="I6" s="30" t="s">
        <v>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C6" s="30" t="s">
        <v>9</v>
      </c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30" t="s">
        <v>57</v>
      </c>
      <c r="B8" s="30"/>
      <c r="C8" s="30"/>
      <c r="D8" s="30"/>
      <c r="E8" s="30"/>
      <c r="F8" s="30"/>
      <c r="G8" s="30"/>
      <c r="I8" s="30" t="s">
        <v>58</v>
      </c>
      <c r="J8" s="30"/>
      <c r="K8" s="30"/>
      <c r="M8" s="30" t="s">
        <v>59</v>
      </c>
      <c r="N8" s="30"/>
      <c r="O8" s="30"/>
      <c r="Q8" s="30" t="s">
        <v>60</v>
      </c>
      <c r="R8" s="30"/>
      <c r="S8" s="30"/>
      <c r="T8" s="30"/>
      <c r="U8" s="30"/>
      <c r="W8" s="30" t="s">
        <v>61</v>
      </c>
      <c r="X8" s="30"/>
      <c r="Y8" s="30"/>
      <c r="Z8" s="30"/>
      <c r="AA8" s="30"/>
      <c r="AC8" s="30" t="s">
        <v>58</v>
      </c>
      <c r="AD8" s="30"/>
      <c r="AE8" s="30"/>
      <c r="AF8" s="30"/>
      <c r="AG8" s="30"/>
      <c r="AI8" s="30" t="s">
        <v>59</v>
      </c>
      <c r="AJ8" s="30"/>
      <c r="AK8" s="30"/>
      <c r="AM8" s="30" t="s">
        <v>60</v>
      </c>
      <c r="AN8" s="30"/>
      <c r="AO8" s="30"/>
      <c r="AQ8" s="30" t="s">
        <v>61</v>
      </c>
      <c r="AR8" s="30"/>
      <c r="AS8" s="30"/>
    </row>
    <row r="9" spans="1:49" ht="18.75" x14ac:dyDescent="0.2">
      <c r="A9" s="31" t="s">
        <v>62</v>
      </c>
      <c r="B9" s="31"/>
      <c r="C9" s="31"/>
      <c r="D9" s="31"/>
      <c r="E9" s="31"/>
      <c r="F9" s="31"/>
      <c r="G9" s="31"/>
      <c r="I9" s="32">
        <v>5986871</v>
      </c>
      <c r="J9" s="32"/>
      <c r="K9" s="32"/>
      <c r="M9" s="32">
        <v>24622</v>
      </c>
      <c r="N9" s="32"/>
      <c r="O9" s="32"/>
      <c r="Q9" s="31" t="s">
        <v>63</v>
      </c>
      <c r="R9" s="31"/>
      <c r="S9" s="31"/>
      <c r="T9" s="31"/>
      <c r="U9" s="31"/>
      <c r="W9" s="37">
        <v>0.378147424074392</v>
      </c>
      <c r="X9" s="37"/>
      <c r="Y9" s="37"/>
      <c r="Z9" s="37"/>
      <c r="AA9" s="37"/>
      <c r="AC9" s="32">
        <v>5986871</v>
      </c>
      <c r="AD9" s="32"/>
      <c r="AE9" s="32"/>
      <c r="AF9" s="32"/>
      <c r="AG9" s="32"/>
      <c r="AI9" s="32">
        <v>25275</v>
      </c>
      <c r="AJ9" s="32"/>
      <c r="AK9" s="32"/>
      <c r="AM9" s="31" t="s">
        <v>63</v>
      </c>
      <c r="AN9" s="31"/>
      <c r="AO9" s="31"/>
      <c r="AQ9" s="37">
        <v>0.378147424074392</v>
      </c>
      <c r="AR9" s="37"/>
      <c r="AS9" s="37"/>
    </row>
    <row r="10" spans="1:49" ht="24" x14ac:dyDescent="0.2">
      <c r="A10" s="35" t="s">
        <v>64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</row>
    <row r="11" spans="1:49" ht="21" x14ac:dyDescent="0.2">
      <c r="C11" s="30" t="s">
        <v>7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Y11" s="30" t="s">
        <v>9</v>
      </c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1:49" ht="21" x14ac:dyDescent="0.2">
      <c r="A12" s="2" t="s">
        <v>57</v>
      </c>
      <c r="C12" s="4" t="s">
        <v>65</v>
      </c>
      <c r="D12" s="3"/>
      <c r="E12" s="4" t="s">
        <v>66</v>
      </c>
      <c r="F12" s="3"/>
      <c r="G12" s="33" t="s">
        <v>67</v>
      </c>
      <c r="H12" s="33"/>
      <c r="I12" s="33"/>
      <c r="J12" s="3"/>
      <c r="K12" s="33" t="s">
        <v>68</v>
      </c>
      <c r="L12" s="33"/>
      <c r="M12" s="33"/>
      <c r="N12" s="3"/>
      <c r="O12" s="33" t="s">
        <v>59</v>
      </c>
      <c r="P12" s="33"/>
      <c r="Q12" s="33"/>
      <c r="R12" s="3"/>
      <c r="S12" s="33" t="s">
        <v>60</v>
      </c>
      <c r="T12" s="33"/>
      <c r="U12" s="33"/>
      <c r="V12" s="33"/>
      <c r="W12" s="33"/>
      <c r="Y12" s="33" t="s">
        <v>65</v>
      </c>
      <c r="Z12" s="33"/>
      <c r="AA12" s="33"/>
      <c r="AB12" s="33"/>
      <c r="AC12" s="33"/>
      <c r="AD12" s="3"/>
      <c r="AE12" s="33" t="s">
        <v>66</v>
      </c>
      <c r="AF12" s="33"/>
      <c r="AG12" s="33"/>
      <c r="AH12" s="33"/>
      <c r="AI12" s="33"/>
      <c r="AJ12" s="3"/>
      <c r="AK12" s="33" t="s">
        <v>67</v>
      </c>
      <c r="AL12" s="33"/>
      <c r="AM12" s="33"/>
      <c r="AN12" s="3"/>
      <c r="AO12" s="33" t="s">
        <v>68</v>
      </c>
      <c r="AP12" s="33"/>
      <c r="AQ12" s="33"/>
      <c r="AR12" s="3"/>
      <c r="AS12" s="33" t="s">
        <v>59</v>
      </c>
      <c r="AT12" s="33"/>
      <c r="AU12" s="3"/>
      <c r="AV12" s="4" t="s">
        <v>60</v>
      </c>
    </row>
    <row r="13" spans="1:49" ht="24" x14ac:dyDescent="0.2">
      <c r="A13" s="35" t="s">
        <v>69</v>
      </c>
      <c r="B13" s="35"/>
      <c r="C13" s="36"/>
      <c r="D13" s="35"/>
      <c r="E13" s="36"/>
      <c r="F13" s="35"/>
      <c r="G13" s="36"/>
      <c r="H13" s="36"/>
      <c r="I13" s="36"/>
      <c r="J13" s="35"/>
      <c r="K13" s="36"/>
      <c r="L13" s="36"/>
      <c r="M13" s="36"/>
      <c r="N13" s="35"/>
      <c r="O13" s="36"/>
      <c r="P13" s="36"/>
      <c r="Q13" s="36"/>
      <c r="R13" s="35"/>
      <c r="S13" s="36"/>
      <c r="T13" s="36"/>
      <c r="U13" s="36"/>
      <c r="V13" s="36"/>
      <c r="W13" s="36"/>
      <c r="X13" s="35"/>
      <c r="Y13" s="36"/>
      <c r="Z13" s="36"/>
      <c r="AA13" s="36"/>
      <c r="AB13" s="36"/>
      <c r="AC13" s="36"/>
      <c r="AD13" s="35"/>
      <c r="AE13" s="36"/>
      <c r="AF13" s="36"/>
      <c r="AG13" s="36"/>
      <c r="AH13" s="36"/>
      <c r="AI13" s="36"/>
      <c r="AJ13" s="35"/>
      <c r="AK13" s="36"/>
      <c r="AL13" s="36"/>
      <c r="AM13" s="36"/>
      <c r="AN13" s="35"/>
      <c r="AO13" s="36"/>
      <c r="AP13" s="36"/>
      <c r="AQ13" s="36"/>
      <c r="AR13" s="35"/>
      <c r="AS13" s="36"/>
      <c r="AT13" s="36"/>
      <c r="AU13" s="35"/>
      <c r="AV13" s="36"/>
      <c r="AW13" s="35"/>
    </row>
    <row r="14" spans="1:49" ht="21" x14ac:dyDescent="0.2">
      <c r="C14" s="30" t="s">
        <v>7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O14" s="30" t="s">
        <v>9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1:49" ht="21" x14ac:dyDescent="0.2">
      <c r="A15" s="2" t="s">
        <v>57</v>
      </c>
      <c r="C15" s="4" t="s">
        <v>66</v>
      </c>
      <c r="D15" s="3"/>
      <c r="E15" s="4" t="s">
        <v>68</v>
      </c>
      <c r="F15" s="3"/>
      <c r="G15" s="33" t="s">
        <v>59</v>
      </c>
      <c r="H15" s="33"/>
      <c r="I15" s="33"/>
      <c r="J15" s="3"/>
      <c r="K15" s="33" t="s">
        <v>60</v>
      </c>
      <c r="L15" s="33"/>
      <c r="M15" s="33"/>
      <c r="O15" s="33" t="s">
        <v>66</v>
      </c>
      <c r="P15" s="33"/>
      <c r="Q15" s="33"/>
      <c r="R15" s="33"/>
      <c r="S15" s="33"/>
      <c r="T15" s="3"/>
      <c r="U15" s="33" t="s">
        <v>68</v>
      </c>
      <c r="V15" s="33"/>
      <c r="W15" s="33"/>
      <c r="X15" s="33"/>
      <c r="Y15" s="33"/>
      <c r="Z15" s="3"/>
      <c r="AA15" s="33" t="s">
        <v>59</v>
      </c>
      <c r="AB15" s="33"/>
      <c r="AC15" s="33"/>
      <c r="AD15" s="33"/>
      <c r="AE15" s="33"/>
      <c r="AF15" s="3"/>
      <c r="AG15" s="33" t="s">
        <v>60</v>
      </c>
      <c r="AH15" s="33"/>
      <c r="AI15" s="33"/>
    </row>
    <row r="16" spans="1:49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view="pageBreakPreview" zoomScale="175" zoomScaleNormal="100" zoomScaleSheetLayoutView="175" workbookViewId="0">
      <selection activeCell="I9" sqref="I9"/>
    </sheetView>
  </sheetViews>
  <sheetFormatPr defaultRowHeight="12.75" x14ac:dyDescent="0.2"/>
  <cols>
    <col min="1" max="1" width="16.85546875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4" x14ac:dyDescent="0.2">
      <c r="A4" s="35" t="s">
        <v>70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24" x14ac:dyDescent="0.2">
      <c r="A5" s="35" t="s">
        <v>71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3" ht="2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21" x14ac:dyDescent="0.2">
      <c r="A8" s="2" t="s">
        <v>72</v>
      </c>
      <c r="C8" s="4" t="s">
        <v>13</v>
      </c>
      <c r="D8" s="3"/>
      <c r="E8" s="4" t="s">
        <v>73</v>
      </c>
      <c r="F8" s="3"/>
      <c r="G8" s="4" t="s">
        <v>74</v>
      </c>
      <c r="H8" s="3"/>
      <c r="I8" s="4" t="s">
        <v>75</v>
      </c>
      <c r="J8" s="3"/>
      <c r="K8" s="4" t="s">
        <v>76</v>
      </c>
      <c r="L8" s="3"/>
      <c r="M8" s="4" t="s">
        <v>77</v>
      </c>
    </row>
    <row r="9" spans="1:13" ht="18.75" x14ac:dyDescent="0.2">
      <c r="A9" s="5" t="s">
        <v>39</v>
      </c>
      <c r="C9" s="6">
        <v>6328972</v>
      </c>
      <c r="E9" s="6">
        <v>11080</v>
      </c>
      <c r="G9" s="6">
        <v>3834</v>
      </c>
      <c r="I9" s="22">
        <v>-0.65400000000000003</v>
      </c>
      <c r="K9" s="6">
        <v>24265278648</v>
      </c>
      <c r="M9" s="5" t="s">
        <v>78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130" zoomScaleNormal="100" zoomScaleSheetLayoutView="130" workbookViewId="0">
      <selection activeCell="L8" sqref="L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5" spans="1:12" ht="24" x14ac:dyDescent="0.2">
      <c r="A5" s="1" t="s">
        <v>79</v>
      </c>
      <c r="B5" s="35" t="s">
        <v>80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21" x14ac:dyDescent="0.2">
      <c r="D6" s="2" t="s">
        <v>7</v>
      </c>
      <c r="F6" s="30" t="s">
        <v>8</v>
      </c>
      <c r="G6" s="30"/>
      <c r="H6" s="30"/>
      <c r="J6" s="38" t="s">
        <v>9</v>
      </c>
      <c r="K6" s="38"/>
      <c r="L6" s="38"/>
    </row>
    <row r="7" spans="1:12" ht="21" x14ac:dyDescent="0.2">
      <c r="A7" s="30" t="s">
        <v>81</v>
      </c>
      <c r="B7" s="30"/>
      <c r="D7" s="2" t="s">
        <v>82</v>
      </c>
      <c r="F7" s="2" t="s">
        <v>83</v>
      </c>
      <c r="H7" s="2" t="s">
        <v>84</v>
      </c>
      <c r="J7" s="2" t="s">
        <v>82</v>
      </c>
      <c r="L7" s="24" t="s">
        <v>18</v>
      </c>
    </row>
    <row r="8" spans="1:12" ht="18.75" x14ac:dyDescent="0.2">
      <c r="A8" s="31" t="s">
        <v>165</v>
      </c>
      <c r="B8" s="31"/>
      <c r="D8" s="6">
        <v>39037240184</v>
      </c>
      <c r="F8" s="6">
        <v>144862778629</v>
      </c>
      <c r="H8" s="6">
        <v>183296166443</v>
      </c>
      <c r="J8" s="6">
        <v>603852370</v>
      </c>
      <c r="L8" s="10">
        <f>J8/6684875408672*100</f>
        <v>9.0331133055471524E-3</v>
      </c>
    </row>
    <row r="9" spans="1:12" ht="18.75" x14ac:dyDescent="0.2">
      <c r="A9" s="29" t="s">
        <v>166</v>
      </c>
      <c r="B9" s="29"/>
      <c r="D9" s="9">
        <v>19048314447</v>
      </c>
      <c r="F9" s="9">
        <v>269055887740</v>
      </c>
      <c r="H9" s="9">
        <v>243957363861</v>
      </c>
      <c r="J9" s="9">
        <v>44146838326</v>
      </c>
      <c r="L9" s="25">
        <f>J9/6684875408672*100</f>
        <v>0.66039882012954521</v>
      </c>
    </row>
    <row r="10" spans="1:12" ht="21.75" thickBot="1" x14ac:dyDescent="0.25">
      <c r="A10" s="28" t="s">
        <v>55</v>
      </c>
      <c r="B10" s="28"/>
      <c r="D10" s="15">
        <v>58085554631</v>
      </c>
      <c r="F10" s="15">
        <v>413918666369</v>
      </c>
      <c r="H10" s="15">
        <v>427253530304</v>
      </c>
      <c r="J10" s="15">
        <v>44750690696</v>
      </c>
      <c r="L10" s="23">
        <f>SUM(L8:L9)</f>
        <v>0.66943193343509233</v>
      </c>
    </row>
  </sheetData>
  <mergeCells count="10">
    <mergeCell ref="A10:B10"/>
    <mergeCell ref="A7:B7"/>
    <mergeCell ref="A8:B8"/>
    <mergeCell ref="A9:B9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3"/>
  <sheetViews>
    <sheetView rightToLeft="1" view="pageBreakPreview" zoomScale="130" zoomScaleNormal="100" zoomScaleSheetLayoutView="130" workbookViewId="0">
      <selection activeCell="J9" sqref="J9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3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25.5" x14ac:dyDescent="0.2">
      <c r="A2" s="34" t="s">
        <v>85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5" spans="1:13" ht="24" x14ac:dyDescent="0.2">
      <c r="A5" s="1" t="s">
        <v>86</v>
      </c>
      <c r="B5" s="35" t="s">
        <v>87</v>
      </c>
      <c r="C5" s="35"/>
      <c r="D5" s="35"/>
      <c r="E5" s="35"/>
      <c r="F5" s="35"/>
      <c r="G5" s="35"/>
      <c r="H5" s="35"/>
      <c r="I5" s="35"/>
      <c r="J5" s="35"/>
    </row>
    <row r="7" spans="1:13" ht="21" x14ac:dyDescent="0.2">
      <c r="A7" s="30" t="s">
        <v>88</v>
      </c>
      <c r="B7" s="30"/>
      <c r="D7" s="2" t="s">
        <v>89</v>
      </c>
      <c r="F7" s="2" t="s">
        <v>82</v>
      </c>
      <c r="H7" s="2" t="s">
        <v>90</v>
      </c>
      <c r="J7" s="2" t="s">
        <v>91</v>
      </c>
    </row>
    <row r="8" spans="1:13" ht="21" customHeight="1" x14ac:dyDescent="0.2">
      <c r="A8" s="31" t="s">
        <v>92</v>
      </c>
      <c r="B8" s="31"/>
      <c r="D8" s="5" t="s">
        <v>93</v>
      </c>
      <c r="F8" s="6">
        <f>'درآمد سرمایه گذاری در سهام'!J57</f>
        <v>1260038870956</v>
      </c>
      <c r="H8" s="7">
        <f>F8/F$11*100</f>
        <v>99.96259726156876</v>
      </c>
      <c r="J8" s="7">
        <f>F8/6684875408658*100</f>
        <v>18.849100303710149</v>
      </c>
      <c r="M8" s="19"/>
    </row>
    <row r="9" spans="1:13" ht="18.75" x14ac:dyDescent="0.2">
      <c r="A9" s="29" t="s">
        <v>96</v>
      </c>
      <c r="B9" s="29"/>
      <c r="D9" s="8" t="s">
        <v>94</v>
      </c>
      <c r="F9" s="9">
        <f>'درآمد سپرده بانکی'!D9</f>
        <v>3783651</v>
      </c>
      <c r="H9" s="10">
        <f>F9/F$11*100</f>
        <v>3.0016818513255161E-4</v>
      </c>
      <c r="J9" s="10">
        <f>F9/6684875408658*100</f>
        <v>5.6600172309861705E-5</v>
      </c>
    </row>
    <row r="10" spans="1:13" ht="18.75" x14ac:dyDescent="0.2">
      <c r="A10" s="26" t="s">
        <v>97</v>
      </c>
      <c r="B10" s="26"/>
      <c r="D10" s="8" t="s">
        <v>95</v>
      </c>
      <c r="F10" s="12">
        <f>'سایر درآمدها'!D9</f>
        <v>467681733</v>
      </c>
      <c r="H10" s="10">
        <f>F10/F$11*100</f>
        <v>3.7102570246107941E-2</v>
      </c>
      <c r="J10" s="13">
        <f>F10/6684875408658*100</f>
        <v>6.9961174204425138E-3</v>
      </c>
    </row>
    <row r="11" spans="1:13" ht="21" x14ac:dyDescent="0.2">
      <c r="A11" s="28" t="s">
        <v>55</v>
      </c>
      <c r="B11" s="28"/>
      <c r="D11" s="15"/>
      <c r="F11" s="15">
        <f>SUM(F8:F10)</f>
        <v>1260510336340</v>
      </c>
      <c r="H11" s="16">
        <f>SUM(H8:H10)</f>
        <v>100</v>
      </c>
      <c r="J11" s="16">
        <f>SUM(J8:J10)</f>
        <v>18.856153021302902</v>
      </c>
    </row>
    <row r="14" spans="1:13" ht="18.75" x14ac:dyDescent="0.2">
      <c r="F14" s="9"/>
    </row>
    <row r="15" spans="1:13" ht="18.75" x14ac:dyDescent="0.2">
      <c r="F15" s="9"/>
      <c r="H15" s="9"/>
    </row>
    <row r="16" spans="1:13" ht="18.75" x14ac:dyDescent="0.2">
      <c r="F16" s="9"/>
      <c r="H16" s="9"/>
    </row>
    <row r="17" spans="6:8" ht="18.75" x14ac:dyDescent="0.2">
      <c r="F17" s="9"/>
      <c r="H17" s="9"/>
    </row>
    <row r="18" spans="6:8" ht="18.75" x14ac:dyDescent="0.2">
      <c r="F18" s="9"/>
      <c r="H18" s="9"/>
    </row>
    <row r="19" spans="6:8" ht="18.75" x14ac:dyDescent="0.2">
      <c r="F19" s="9"/>
      <c r="H19" s="9"/>
    </row>
    <row r="20" spans="6:8" ht="18.75" x14ac:dyDescent="0.2">
      <c r="F20" s="9"/>
      <c r="H20" s="9"/>
    </row>
    <row r="21" spans="6:8" ht="18.75" x14ac:dyDescent="0.2">
      <c r="F21" s="9"/>
      <c r="H21" s="9"/>
    </row>
    <row r="22" spans="6:8" ht="18.75" x14ac:dyDescent="0.2">
      <c r="F22" s="9"/>
      <c r="H22" s="9"/>
    </row>
    <row r="23" spans="6:8" x14ac:dyDescent="0.2">
      <c r="F23" s="19"/>
      <c r="H23" s="1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4"/>
  <sheetViews>
    <sheetView rightToLeft="1" view="pageBreakPreview" topLeftCell="A14" zoomScale="89" zoomScaleNormal="100" zoomScaleSheetLayoutView="89" workbookViewId="0">
      <selection activeCell="L17" sqref="L17"/>
    </sheetView>
  </sheetViews>
  <sheetFormatPr defaultRowHeight="18.75" x14ac:dyDescent="0.2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9.42578125" bestFit="1" customWidth="1"/>
    <col min="7" max="7" width="1.28515625" customWidth="1"/>
    <col min="8" max="8" width="16.28515625" bestFit="1" customWidth="1"/>
    <col min="9" max="9" width="1.28515625" customWidth="1"/>
    <col min="10" max="10" width="19.140625" bestFit="1" customWidth="1"/>
    <col min="11" max="11" width="1.28515625" customWidth="1"/>
    <col min="12" max="12" width="18.7109375" bestFit="1" customWidth="1"/>
    <col min="13" max="13" width="1.28515625" customWidth="1"/>
    <col min="14" max="14" width="17.7109375" bestFit="1" customWidth="1"/>
    <col min="15" max="16" width="1.28515625" customWidth="1"/>
    <col min="17" max="17" width="17.42578125" bestFit="1" customWidth="1"/>
    <col min="18" max="18" width="1.28515625" customWidth="1"/>
    <col min="19" max="19" width="17.5703125" bestFit="1" customWidth="1"/>
    <col min="20" max="20" width="1.28515625" customWidth="1"/>
    <col min="21" max="21" width="19.140625" bestFit="1" customWidth="1"/>
    <col min="22" max="22" width="1.28515625" customWidth="1"/>
    <col min="23" max="23" width="18.7109375" bestFit="1" customWidth="1"/>
    <col min="24" max="24" width="0.28515625" customWidth="1"/>
    <col min="26" max="26" width="17.85546875" style="9" bestFit="1" customWidth="1"/>
  </cols>
  <sheetData>
    <row r="1" spans="1:23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5" x14ac:dyDescent="0.2">
      <c r="A2" s="34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5" spans="1:23" ht="24" x14ac:dyDescent="0.2">
      <c r="A5" s="1" t="s">
        <v>98</v>
      </c>
      <c r="B5" s="35" t="s">
        <v>99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21" x14ac:dyDescent="0.2">
      <c r="D6" s="30" t="s">
        <v>100</v>
      </c>
      <c r="E6" s="30"/>
      <c r="F6" s="30"/>
      <c r="G6" s="30"/>
      <c r="H6" s="30"/>
      <c r="I6" s="30"/>
      <c r="J6" s="30"/>
      <c r="K6" s="30"/>
      <c r="L6" s="30"/>
      <c r="N6" s="30" t="s">
        <v>101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1" x14ac:dyDescent="0.2">
      <c r="A7" s="30" t="s">
        <v>102</v>
      </c>
      <c r="B7" s="30"/>
      <c r="D7" s="2" t="s">
        <v>103</v>
      </c>
      <c r="F7" s="2" t="s">
        <v>104</v>
      </c>
      <c r="H7" s="2" t="s">
        <v>105</v>
      </c>
      <c r="J7" s="4" t="s">
        <v>82</v>
      </c>
      <c r="K7" s="3"/>
      <c r="L7" s="4" t="s">
        <v>90</v>
      </c>
      <c r="N7" s="2" t="s">
        <v>103</v>
      </c>
      <c r="P7" s="30" t="s">
        <v>104</v>
      </c>
      <c r="Q7" s="30"/>
      <c r="S7" s="2" t="s">
        <v>105</v>
      </c>
      <c r="U7" s="4" t="s">
        <v>82</v>
      </c>
      <c r="V7" s="3"/>
      <c r="W7" s="4" t="s">
        <v>90</v>
      </c>
    </row>
    <row r="8" spans="1:23" x14ac:dyDescent="0.2">
      <c r="A8" s="31" t="s">
        <v>45</v>
      </c>
      <c r="B8" s="31"/>
      <c r="D8" s="6">
        <v>9631099267</v>
      </c>
      <c r="F8" s="6">
        <v>156082770963</v>
      </c>
      <c r="H8" s="6">
        <v>41861295986</v>
      </c>
      <c r="J8" s="6">
        <f>D8+F8+H8</f>
        <v>207575166216</v>
      </c>
      <c r="L8" s="7">
        <f>J8/1260510336340*100</f>
        <v>16.467549708375444</v>
      </c>
      <c r="N8" s="6">
        <v>9631099267</v>
      </c>
      <c r="P8" s="32">
        <v>570449124428</v>
      </c>
      <c r="Q8" s="32"/>
      <c r="S8" s="6">
        <v>87062703669</v>
      </c>
      <c r="U8" s="6">
        <v>667142927364</v>
      </c>
      <c r="W8" s="7">
        <f>U8/3420319744062*100</f>
        <v>19.505279543593065</v>
      </c>
    </row>
    <row r="9" spans="1:23" x14ac:dyDescent="0.2">
      <c r="A9" s="29" t="s">
        <v>31</v>
      </c>
      <c r="B9" s="29"/>
      <c r="D9" s="9">
        <v>0</v>
      </c>
      <c r="F9" s="9">
        <v>0</v>
      </c>
      <c r="H9" s="9">
        <f>'درآمد ناشی از فروش'!I9</f>
        <v>-1001793194</v>
      </c>
      <c r="J9" s="9">
        <f>D9+F9+H9</f>
        <v>-1001793194</v>
      </c>
      <c r="L9" s="10">
        <f t="shared" ref="L9:L56" si="0">J9/1260510336340*100</f>
        <v>-7.9475206598368126E-2</v>
      </c>
      <c r="N9" s="9">
        <v>39883800000</v>
      </c>
      <c r="P9" s="27">
        <v>0</v>
      </c>
      <c r="Q9" s="27"/>
      <c r="S9" s="9">
        <v>-18409977774</v>
      </c>
      <c r="U9" s="9">
        <v>21473822226</v>
      </c>
      <c r="W9" s="10">
        <f t="shared" ref="W9:W56" si="1">U9/3420319744062*100</f>
        <v>0.62783084134986489</v>
      </c>
    </row>
    <row r="10" spans="1:23" x14ac:dyDescent="0.2">
      <c r="A10" s="29" t="s">
        <v>24</v>
      </c>
      <c r="B10" s="29"/>
      <c r="D10" s="9">
        <v>0</v>
      </c>
      <c r="F10" s="9">
        <v>-8304793668</v>
      </c>
      <c r="H10" s="9">
        <v>6425252075</v>
      </c>
      <c r="J10" s="9">
        <f t="shared" ref="J10:J56" si="2">D10+F10+H10</f>
        <v>-1879541593</v>
      </c>
      <c r="L10" s="10">
        <f t="shared" si="0"/>
        <v>-0.14910957402042496</v>
      </c>
      <c r="N10" s="9">
        <v>10756603122</v>
      </c>
      <c r="P10" s="27">
        <v>19632021445</v>
      </c>
      <c r="Q10" s="27"/>
      <c r="S10" s="9">
        <v>31996607416</v>
      </c>
      <c r="U10" s="9">
        <v>62385231983</v>
      </c>
      <c r="W10" s="10">
        <f t="shared" si="1"/>
        <v>1.8239590638070224</v>
      </c>
    </row>
    <row r="11" spans="1:23" x14ac:dyDescent="0.2">
      <c r="A11" s="29" t="s">
        <v>38</v>
      </c>
      <c r="B11" s="29"/>
      <c r="D11" s="9">
        <v>0</v>
      </c>
      <c r="F11" s="9">
        <v>0</v>
      </c>
      <c r="H11" s="9">
        <f>'درآمد ناشی از فروش'!I11</f>
        <v>25833552173</v>
      </c>
      <c r="J11" s="9">
        <f t="shared" si="2"/>
        <v>25833552173</v>
      </c>
      <c r="L11" s="10">
        <f t="shared" si="0"/>
        <v>2.0494518313915568</v>
      </c>
      <c r="N11" s="9">
        <v>0</v>
      </c>
      <c r="P11" s="27">
        <v>0</v>
      </c>
      <c r="Q11" s="27"/>
      <c r="S11" s="9">
        <v>39318760598</v>
      </c>
      <c r="U11" s="9">
        <v>39318760598</v>
      </c>
      <c r="W11" s="10">
        <f t="shared" si="1"/>
        <v>1.1495638870097189</v>
      </c>
    </row>
    <row r="12" spans="1:23" x14ac:dyDescent="0.2">
      <c r="A12" s="29" t="s">
        <v>37</v>
      </c>
      <c r="B12" s="29"/>
      <c r="D12" s="9">
        <v>0</v>
      </c>
      <c r="F12" s="9">
        <v>-10563187740</v>
      </c>
      <c r="H12" s="9">
        <v>17426829168</v>
      </c>
      <c r="J12" s="9">
        <f t="shared" si="2"/>
        <v>6863641428</v>
      </c>
      <c r="L12" s="10">
        <f t="shared" si="0"/>
        <v>0.54451290323641233</v>
      </c>
      <c r="N12" s="9">
        <v>10452992227</v>
      </c>
      <c r="P12" s="27">
        <v>152248475532</v>
      </c>
      <c r="Q12" s="27"/>
      <c r="S12" s="9">
        <v>17426829168</v>
      </c>
      <c r="U12" s="9">
        <v>180128296927</v>
      </c>
      <c r="W12" s="10">
        <f t="shared" si="1"/>
        <v>5.266416896833106</v>
      </c>
    </row>
    <row r="13" spans="1:23" x14ac:dyDescent="0.2">
      <c r="A13" s="29" t="s">
        <v>106</v>
      </c>
      <c r="B13" s="29"/>
      <c r="D13" s="9">
        <v>0</v>
      </c>
      <c r="F13" s="9">
        <v>0</v>
      </c>
      <c r="H13" s="9">
        <v>0</v>
      </c>
      <c r="J13" s="9">
        <f t="shared" si="2"/>
        <v>0</v>
      </c>
      <c r="L13" s="10">
        <f t="shared" si="0"/>
        <v>0</v>
      </c>
      <c r="N13" s="9">
        <v>0</v>
      </c>
      <c r="P13" s="27">
        <v>0</v>
      </c>
      <c r="Q13" s="27"/>
      <c r="S13" s="9">
        <v>6652167096</v>
      </c>
      <c r="U13" s="9">
        <v>6652167096</v>
      </c>
      <c r="W13" s="10">
        <f t="shared" si="1"/>
        <v>0.19448962651953211</v>
      </c>
    </row>
    <row r="14" spans="1:23" x14ac:dyDescent="0.2">
      <c r="A14" s="29" t="s">
        <v>107</v>
      </c>
      <c r="B14" s="29"/>
      <c r="D14" s="9">
        <v>0</v>
      </c>
      <c r="F14" s="9">
        <v>0</v>
      </c>
      <c r="H14" s="9">
        <v>0</v>
      </c>
      <c r="J14" s="9">
        <f t="shared" si="2"/>
        <v>0</v>
      </c>
      <c r="L14" s="10">
        <f t="shared" si="0"/>
        <v>0</v>
      </c>
      <c r="N14" s="9">
        <v>0</v>
      </c>
      <c r="P14" s="27">
        <v>0</v>
      </c>
      <c r="Q14" s="27"/>
      <c r="S14" s="9">
        <v>-3550922428</v>
      </c>
      <c r="U14" s="9">
        <v>-3550922428</v>
      </c>
      <c r="W14" s="10">
        <f t="shared" si="1"/>
        <v>-0.10381843493330524</v>
      </c>
    </row>
    <row r="15" spans="1:23" x14ac:dyDescent="0.2">
      <c r="A15" s="29" t="s">
        <v>23</v>
      </c>
      <c r="B15" s="29"/>
      <c r="D15" s="9">
        <v>0</v>
      </c>
      <c r="F15" s="9">
        <v>96192381144</v>
      </c>
      <c r="H15" s="9">
        <v>0</v>
      </c>
      <c r="J15" s="9">
        <f t="shared" si="2"/>
        <v>96192381144</v>
      </c>
      <c r="L15" s="10">
        <f t="shared" si="0"/>
        <v>7.6312250975507938</v>
      </c>
      <c r="N15" s="9">
        <v>44835555120</v>
      </c>
      <c r="P15" s="27">
        <v>178022349406</v>
      </c>
      <c r="Q15" s="27"/>
      <c r="S15" s="9">
        <v>13924856514</v>
      </c>
      <c r="U15" s="9">
        <v>236782761040</v>
      </c>
      <c r="W15" s="10">
        <f t="shared" si="1"/>
        <v>6.9228253133666042</v>
      </c>
    </row>
    <row r="16" spans="1:23" x14ac:dyDescent="0.2">
      <c r="A16" s="29" t="s">
        <v>108</v>
      </c>
      <c r="B16" s="29"/>
      <c r="D16" s="9">
        <v>0</v>
      </c>
      <c r="F16" s="9">
        <v>0</v>
      </c>
      <c r="H16" s="9">
        <v>0</v>
      </c>
      <c r="J16" s="9">
        <f t="shared" si="2"/>
        <v>0</v>
      </c>
      <c r="L16" s="10">
        <f t="shared" si="0"/>
        <v>0</v>
      </c>
      <c r="N16" s="9">
        <v>360000000</v>
      </c>
      <c r="P16" s="27">
        <v>0</v>
      </c>
      <c r="Q16" s="27"/>
      <c r="S16" s="9">
        <v>2413691680</v>
      </c>
      <c r="U16" s="9">
        <v>2773691680</v>
      </c>
      <c r="W16" s="10">
        <f t="shared" si="1"/>
        <v>8.1094514184394381E-2</v>
      </c>
    </row>
    <row r="17" spans="1:23" x14ac:dyDescent="0.2">
      <c r="A17" s="29" t="s">
        <v>109</v>
      </c>
      <c r="B17" s="29"/>
      <c r="D17" s="9">
        <v>0</v>
      </c>
      <c r="F17" s="9">
        <v>0</v>
      </c>
      <c r="H17" s="9">
        <v>0</v>
      </c>
      <c r="J17" s="9">
        <f t="shared" si="2"/>
        <v>0</v>
      </c>
      <c r="L17" s="10">
        <f t="shared" si="0"/>
        <v>0</v>
      </c>
      <c r="N17" s="9">
        <v>0</v>
      </c>
      <c r="P17" s="27">
        <v>0</v>
      </c>
      <c r="Q17" s="27"/>
      <c r="S17" s="9">
        <v>657806623</v>
      </c>
      <c r="U17" s="9">
        <v>657806623</v>
      </c>
      <c r="W17" s="10">
        <f t="shared" si="1"/>
        <v>1.9232313708155934E-2</v>
      </c>
    </row>
    <row r="18" spans="1:23" x14ac:dyDescent="0.2">
      <c r="A18" s="29" t="s">
        <v>110</v>
      </c>
      <c r="B18" s="29"/>
      <c r="D18" s="9">
        <v>0</v>
      </c>
      <c r="F18" s="9">
        <v>0</v>
      </c>
      <c r="H18" s="9">
        <v>0</v>
      </c>
      <c r="J18" s="9">
        <f t="shared" si="2"/>
        <v>0</v>
      </c>
      <c r="L18" s="10">
        <f t="shared" si="0"/>
        <v>0</v>
      </c>
      <c r="N18" s="9">
        <v>0</v>
      </c>
      <c r="P18" s="27">
        <v>0</v>
      </c>
      <c r="Q18" s="27"/>
      <c r="S18" s="9">
        <v>7318465504</v>
      </c>
      <c r="U18" s="9">
        <v>7318465504</v>
      </c>
      <c r="W18" s="10">
        <f t="shared" si="1"/>
        <v>0.2139702148229139</v>
      </c>
    </row>
    <row r="19" spans="1:23" x14ac:dyDescent="0.2">
      <c r="A19" s="29" t="s">
        <v>34</v>
      </c>
      <c r="B19" s="29"/>
      <c r="D19" s="9">
        <v>0</v>
      </c>
      <c r="F19" s="9">
        <v>33960220585</v>
      </c>
      <c r="H19" s="9">
        <v>0</v>
      </c>
      <c r="J19" s="9">
        <f t="shared" si="2"/>
        <v>33960220585</v>
      </c>
      <c r="L19" s="10">
        <f t="shared" si="0"/>
        <v>2.6941643877039847</v>
      </c>
      <c r="N19" s="9">
        <v>10704285000</v>
      </c>
      <c r="P19" s="27">
        <v>10984479186</v>
      </c>
      <c r="Q19" s="27"/>
      <c r="S19" s="9">
        <v>-7765</v>
      </c>
      <c r="U19" s="9">
        <v>21688756421</v>
      </c>
      <c r="W19" s="10">
        <f t="shared" si="1"/>
        <v>0.63411487942475975</v>
      </c>
    </row>
    <row r="20" spans="1:23" x14ac:dyDescent="0.2">
      <c r="A20" s="29" t="s">
        <v>111</v>
      </c>
      <c r="B20" s="29"/>
      <c r="D20" s="9">
        <v>0</v>
      </c>
      <c r="F20" s="9">
        <v>0</v>
      </c>
      <c r="H20" s="9">
        <v>0</v>
      </c>
      <c r="J20" s="9">
        <f t="shared" si="2"/>
        <v>0</v>
      </c>
      <c r="L20" s="10">
        <f t="shared" si="0"/>
        <v>0</v>
      </c>
      <c r="N20" s="9">
        <v>0</v>
      </c>
      <c r="P20" s="27">
        <v>0</v>
      </c>
      <c r="Q20" s="27"/>
      <c r="S20" s="9">
        <v>3137949896</v>
      </c>
      <c r="U20" s="9">
        <v>3137949896</v>
      </c>
      <c r="W20" s="10">
        <f t="shared" si="1"/>
        <v>9.1744343535360373E-2</v>
      </c>
    </row>
    <row r="21" spans="1:23" x14ac:dyDescent="0.2">
      <c r="A21" s="29" t="s">
        <v>40</v>
      </c>
      <c r="B21" s="29"/>
      <c r="D21" s="9">
        <v>6265974221</v>
      </c>
      <c r="F21" s="9">
        <v>140780164393</v>
      </c>
      <c r="H21" s="9">
        <v>0</v>
      </c>
      <c r="J21" s="9">
        <f t="shared" si="2"/>
        <v>147046138614</v>
      </c>
      <c r="L21" s="10">
        <f t="shared" si="0"/>
        <v>11.665603555537759</v>
      </c>
      <c r="N21" s="9">
        <v>6265974221</v>
      </c>
      <c r="P21" s="27">
        <v>28170840772</v>
      </c>
      <c r="Q21" s="27"/>
      <c r="S21" s="9">
        <v>-2267</v>
      </c>
      <c r="U21" s="9">
        <v>34436812726</v>
      </c>
      <c r="W21" s="10">
        <f t="shared" si="1"/>
        <v>1.0068302177241055</v>
      </c>
    </row>
    <row r="22" spans="1:23" x14ac:dyDescent="0.2">
      <c r="A22" s="29" t="s">
        <v>21</v>
      </c>
      <c r="B22" s="29"/>
      <c r="D22" s="9">
        <v>0</v>
      </c>
      <c r="F22" s="9">
        <v>2965707332</v>
      </c>
      <c r="H22" s="9">
        <v>0</v>
      </c>
      <c r="J22" s="9">
        <f t="shared" si="2"/>
        <v>2965707332</v>
      </c>
      <c r="L22" s="10">
        <f t="shared" si="0"/>
        <v>0.23527830327922467</v>
      </c>
      <c r="N22" s="9">
        <v>7667957000</v>
      </c>
      <c r="P22" s="27">
        <v>82118380588</v>
      </c>
      <c r="Q22" s="27"/>
      <c r="S22" s="9">
        <v>13149811522</v>
      </c>
      <c r="U22" s="9">
        <v>102936149110</v>
      </c>
      <c r="W22" s="10">
        <f t="shared" si="1"/>
        <v>3.0095475514740087</v>
      </c>
    </row>
    <row r="23" spans="1:23" x14ac:dyDescent="0.2">
      <c r="A23" s="29" t="s">
        <v>112</v>
      </c>
      <c r="B23" s="29"/>
      <c r="D23" s="9">
        <v>0</v>
      </c>
      <c r="F23" s="9">
        <v>0</v>
      </c>
      <c r="H23" s="9">
        <v>0</v>
      </c>
      <c r="J23" s="9">
        <f t="shared" si="2"/>
        <v>0</v>
      </c>
      <c r="L23" s="10">
        <f t="shared" si="0"/>
        <v>0</v>
      </c>
      <c r="N23" s="9">
        <v>0</v>
      </c>
      <c r="P23" s="27">
        <v>0</v>
      </c>
      <c r="Q23" s="27"/>
      <c r="S23" s="9">
        <v>0</v>
      </c>
      <c r="U23" s="9">
        <v>0</v>
      </c>
      <c r="W23" s="10">
        <f t="shared" si="1"/>
        <v>0</v>
      </c>
    </row>
    <row r="24" spans="1:23" x14ac:dyDescent="0.2">
      <c r="A24" s="29" t="s">
        <v>43</v>
      </c>
      <c r="B24" s="29"/>
      <c r="D24" s="9">
        <v>169505462</v>
      </c>
      <c r="F24" s="9">
        <v>3879206894</v>
      </c>
      <c r="H24" s="9">
        <v>0</v>
      </c>
      <c r="J24" s="9">
        <f t="shared" si="2"/>
        <v>4048712356</v>
      </c>
      <c r="L24" s="10">
        <f t="shared" si="0"/>
        <v>0.32119628370170961</v>
      </c>
      <c r="N24" s="9">
        <v>169505462</v>
      </c>
      <c r="P24" s="27">
        <v>34813267215</v>
      </c>
      <c r="Q24" s="27"/>
      <c r="S24" s="9">
        <v>-27985754</v>
      </c>
      <c r="U24" s="9">
        <v>34954786923</v>
      </c>
      <c r="W24" s="10">
        <f t="shared" si="1"/>
        <v>1.0219742462290209</v>
      </c>
    </row>
    <row r="25" spans="1:23" x14ac:dyDescent="0.2">
      <c r="A25" s="29" t="s">
        <v>113</v>
      </c>
      <c r="B25" s="29"/>
      <c r="D25" s="9">
        <v>0</v>
      </c>
      <c r="F25" s="9">
        <v>0</v>
      </c>
      <c r="H25" s="9">
        <v>0</v>
      </c>
      <c r="J25" s="9">
        <f t="shared" si="2"/>
        <v>0</v>
      </c>
      <c r="L25" s="10">
        <f t="shared" si="0"/>
        <v>0</v>
      </c>
      <c r="N25" s="9">
        <v>0</v>
      </c>
      <c r="P25" s="27">
        <v>0</v>
      </c>
      <c r="Q25" s="27"/>
      <c r="S25" s="9">
        <v>1988304097</v>
      </c>
      <c r="U25" s="9">
        <v>1988304097</v>
      </c>
      <c r="W25" s="10">
        <f t="shared" si="1"/>
        <v>5.8132111784340773E-2</v>
      </c>
    </row>
    <row r="26" spans="1:23" x14ac:dyDescent="0.2">
      <c r="A26" s="29" t="s">
        <v>20</v>
      </c>
      <c r="B26" s="29"/>
      <c r="D26" s="9">
        <v>33091317586</v>
      </c>
      <c r="F26" s="9">
        <v>32229481104</v>
      </c>
      <c r="H26" s="9">
        <v>0</v>
      </c>
      <c r="J26" s="9">
        <f t="shared" si="2"/>
        <v>65320798690</v>
      </c>
      <c r="L26" s="10">
        <f t="shared" si="0"/>
        <v>5.182091475716458</v>
      </c>
      <c r="N26" s="9">
        <v>33091317586</v>
      </c>
      <c r="P26" s="27">
        <v>235233202887</v>
      </c>
      <c r="Q26" s="27"/>
      <c r="S26" s="9">
        <v>-4118</v>
      </c>
      <c r="U26" s="9">
        <v>268324516355</v>
      </c>
      <c r="W26" s="10">
        <f t="shared" si="1"/>
        <v>7.8450126430675633</v>
      </c>
    </row>
    <row r="27" spans="1:23" x14ac:dyDescent="0.2">
      <c r="A27" s="29" t="s">
        <v>114</v>
      </c>
      <c r="B27" s="29"/>
      <c r="D27" s="9">
        <v>0</v>
      </c>
      <c r="F27" s="9">
        <v>0</v>
      </c>
      <c r="H27" s="9">
        <v>0</v>
      </c>
      <c r="J27" s="9">
        <f t="shared" si="2"/>
        <v>0</v>
      </c>
      <c r="L27" s="10">
        <f t="shared" si="0"/>
        <v>0</v>
      </c>
      <c r="N27" s="9">
        <v>7767204800</v>
      </c>
      <c r="P27" s="27">
        <v>0</v>
      </c>
      <c r="Q27" s="27"/>
      <c r="S27" s="9">
        <v>21183804611</v>
      </c>
      <c r="U27" s="9">
        <v>28951009411</v>
      </c>
      <c r="W27" s="10">
        <f t="shared" si="1"/>
        <v>0.84644160714101957</v>
      </c>
    </row>
    <row r="28" spans="1:23" x14ac:dyDescent="0.2">
      <c r="A28" s="29" t="s">
        <v>44</v>
      </c>
      <c r="B28" s="29"/>
      <c r="D28" s="9">
        <v>0</v>
      </c>
      <c r="F28" s="9">
        <v>24100578649</v>
      </c>
      <c r="H28" s="9">
        <v>0</v>
      </c>
      <c r="J28" s="9">
        <f t="shared" si="2"/>
        <v>24100578649</v>
      </c>
      <c r="L28" s="10">
        <f t="shared" si="0"/>
        <v>1.9119699342552081</v>
      </c>
      <c r="N28" s="9">
        <v>8320752959</v>
      </c>
      <c r="P28" s="27">
        <v>79882396883</v>
      </c>
      <c r="Q28" s="27"/>
      <c r="S28" s="9">
        <v>8882819885</v>
      </c>
      <c r="U28" s="9">
        <v>97085969727</v>
      </c>
      <c r="W28" s="10">
        <f t="shared" si="1"/>
        <v>2.8385056658971859</v>
      </c>
    </row>
    <row r="29" spans="1:23" x14ac:dyDescent="0.2">
      <c r="A29" s="29" t="s">
        <v>29</v>
      </c>
      <c r="B29" s="29"/>
      <c r="D29" s="9">
        <v>0</v>
      </c>
      <c r="F29" s="9">
        <v>2391271473</v>
      </c>
      <c r="H29" s="9">
        <v>0</v>
      </c>
      <c r="J29" s="9">
        <f t="shared" si="2"/>
        <v>2391271473</v>
      </c>
      <c r="L29" s="10">
        <f t="shared" si="0"/>
        <v>0.18970661358821236</v>
      </c>
      <c r="N29" s="9">
        <v>0</v>
      </c>
      <c r="P29" s="27">
        <v>3915479413</v>
      </c>
      <c r="Q29" s="27"/>
      <c r="S29" s="9">
        <v>2214827992</v>
      </c>
      <c r="U29" s="9">
        <v>6130307405</v>
      </c>
      <c r="W29" s="10">
        <f t="shared" si="1"/>
        <v>0.17923199769971201</v>
      </c>
    </row>
    <row r="30" spans="1:23" x14ac:dyDescent="0.2">
      <c r="A30" s="29" t="s">
        <v>36</v>
      </c>
      <c r="B30" s="29"/>
      <c r="D30" s="9">
        <v>0</v>
      </c>
      <c r="F30" s="9">
        <v>5193971528</v>
      </c>
      <c r="H30" s="9">
        <v>0</v>
      </c>
      <c r="J30" s="9">
        <f t="shared" si="2"/>
        <v>5193971528</v>
      </c>
      <c r="L30" s="10">
        <f t="shared" si="0"/>
        <v>0.41205306916253792</v>
      </c>
      <c r="N30" s="9">
        <v>28516799746</v>
      </c>
      <c r="P30" s="27">
        <v>57738732537</v>
      </c>
      <c r="Q30" s="27"/>
      <c r="S30" s="9">
        <v>-8733092679</v>
      </c>
      <c r="U30" s="9">
        <v>77522439604</v>
      </c>
      <c r="W30" s="10">
        <f t="shared" si="1"/>
        <v>2.2665260971166896</v>
      </c>
    </row>
    <row r="31" spans="1:23" x14ac:dyDescent="0.2">
      <c r="A31" s="29" t="s">
        <v>51</v>
      </c>
      <c r="B31" s="29"/>
      <c r="D31" s="9">
        <v>0</v>
      </c>
      <c r="F31" s="9">
        <v>58672925</v>
      </c>
      <c r="H31" s="9">
        <v>0</v>
      </c>
      <c r="J31" s="9">
        <f t="shared" si="2"/>
        <v>58672925</v>
      </c>
      <c r="L31" s="10">
        <f t="shared" si="0"/>
        <v>4.6546960630534668E-3</v>
      </c>
      <c r="N31" s="9">
        <v>257763000</v>
      </c>
      <c r="P31" s="27">
        <v>684091309</v>
      </c>
      <c r="Q31" s="27"/>
      <c r="S31" s="9">
        <v>838512089</v>
      </c>
      <c r="U31" s="9">
        <v>1780366398</v>
      </c>
      <c r="W31" s="10">
        <f t="shared" si="1"/>
        <v>5.205263049137103E-2</v>
      </c>
    </row>
    <row r="32" spans="1:23" x14ac:dyDescent="0.2">
      <c r="A32" s="29" t="s">
        <v>115</v>
      </c>
      <c r="B32" s="29"/>
      <c r="D32" s="9">
        <v>0</v>
      </c>
      <c r="F32" s="9">
        <v>0</v>
      </c>
      <c r="H32" s="9">
        <v>0</v>
      </c>
      <c r="J32" s="9">
        <f t="shared" si="2"/>
        <v>0</v>
      </c>
      <c r="L32" s="10">
        <f t="shared" si="0"/>
        <v>0</v>
      </c>
      <c r="N32" s="9">
        <v>0</v>
      </c>
      <c r="P32" s="27">
        <v>0</v>
      </c>
      <c r="Q32" s="27"/>
      <c r="S32" s="9">
        <v>197438481</v>
      </c>
      <c r="U32" s="9">
        <v>197438481</v>
      </c>
      <c r="W32" s="10">
        <f t="shared" si="1"/>
        <v>5.7725153135981507E-3</v>
      </c>
    </row>
    <row r="33" spans="1:23" x14ac:dyDescent="0.2">
      <c r="A33" s="29" t="s">
        <v>116</v>
      </c>
      <c r="B33" s="29"/>
      <c r="D33" s="9">
        <v>0</v>
      </c>
      <c r="F33" s="9">
        <v>0</v>
      </c>
      <c r="H33" s="9">
        <v>0</v>
      </c>
      <c r="J33" s="9">
        <f t="shared" si="2"/>
        <v>0</v>
      </c>
      <c r="L33" s="10">
        <f t="shared" si="0"/>
        <v>0</v>
      </c>
      <c r="N33" s="9">
        <v>0</v>
      </c>
      <c r="P33" s="27">
        <v>0</v>
      </c>
      <c r="Q33" s="27"/>
      <c r="S33" s="9">
        <v>1227421593</v>
      </c>
      <c r="U33" s="9">
        <v>1227421593</v>
      </c>
      <c r="W33" s="10">
        <f t="shared" si="1"/>
        <v>3.58861651788819E-2</v>
      </c>
    </row>
    <row r="34" spans="1:23" x14ac:dyDescent="0.2">
      <c r="A34" s="29" t="s">
        <v>50</v>
      </c>
      <c r="B34" s="29"/>
      <c r="D34" s="9">
        <v>0</v>
      </c>
      <c r="F34" s="9">
        <v>658619212</v>
      </c>
      <c r="H34" s="9">
        <v>0</v>
      </c>
      <c r="J34" s="9">
        <f t="shared" si="2"/>
        <v>658619212</v>
      </c>
      <c r="L34" s="10">
        <f t="shared" si="0"/>
        <v>5.2250203192490866E-2</v>
      </c>
      <c r="N34" s="9">
        <v>242780662</v>
      </c>
      <c r="P34" s="27">
        <v>1149814101</v>
      </c>
      <c r="Q34" s="27"/>
      <c r="S34" s="9">
        <v>1329663185</v>
      </c>
      <c r="U34" s="9">
        <v>2722257948</v>
      </c>
      <c r="W34" s="10">
        <f t="shared" si="1"/>
        <v>7.9590744483058876E-2</v>
      </c>
    </row>
    <row r="35" spans="1:23" x14ac:dyDescent="0.2">
      <c r="A35" s="29" t="s">
        <v>117</v>
      </c>
      <c r="B35" s="29"/>
      <c r="D35" s="9">
        <v>0</v>
      </c>
      <c r="F35" s="9">
        <v>0</v>
      </c>
      <c r="H35" s="9">
        <v>0</v>
      </c>
      <c r="J35" s="9">
        <f t="shared" si="2"/>
        <v>0</v>
      </c>
      <c r="L35" s="10">
        <f t="shared" si="0"/>
        <v>0</v>
      </c>
      <c r="N35" s="9">
        <v>0</v>
      </c>
      <c r="P35" s="27">
        <v>0</v>
      </c>
      <c r="Q35" s="27"/>
      <c r="S35" s="9">
        <v>6056552398</v>
      </c>
      <c r="U35" s="9">
        <v>6056552398</v>
      </c>
      <c r="W35" s="10">
        <f t="shared" si="1"/>
        <v>0.17707562015261147</v>
      </c>
    </row>
    <row r="36" spans="1:23" x14ac:dyDescent="0.2">
      <c r="A36" s="29" t="s">
        <v>118</v>
      </c>
      <c r="B36" s="29"/>
      <c r="D36" s="9">
        <v>0</v>
      </c>
      <c r="F36" s="9">
        <v>0</v>
      </c>
      <c r="H36" s="9">
        <v>0</v>
      </c>
      <c r="J36" s="9">
        <f t="shared" si="2"/>
        <v>0</v>
      </c>
      <c r="L36" s="10">
        <f t="shared" si="0"/>
        <v>0</v>
      </c>
      <c r="N36" s="9">
        <v>0</v>
      </c>
      <c r="P36" s="27">
        <v>0</v>
      </c>
      <c r="Q36" s="27"/>
      <c r="S36" s="9">
        <v>10878615726</v>
      </c>
      <c r="U36" s="9">
        <v>10878615726</v>
      </c>
      <c r="W36" s="10">
        <f t="shared" si="1"/>
        <v>0.3180584430706021</v>
      </c>
    </row>
    <row r="37" spans="1:23" x14ac:dyDescent="0.2">
      <c r="A37" s="29" t="s">
        <v>46</v>
      </c>
      <c r="B37" s="29"/>
      <c r="D37" s="9">
        <v>22002963000</v>
      </c>
      <c r="F37" s="9">
        <v>43374655124</v>
      </c>
      <c r="H37" s="9">
        <v>0</v>
      </c>
      <c r="J37" s="9">
        <f t="shared" si="2"/>
        <v>65377618124</v>
      </c>
      <c r="L37" s="10">
        <f t="shared" si="0"/>
        <v>5.1865991288758115</v>
      </c>
      <c r="N37" s="9">
        <v>22002963000</v>
      </c>
      <c r="P37" s="27">
        <v>177102692398</v>
      </c>
      <c r="Q37" s="27"/>
      <c r="S37" s="9">
        <v>0</v>
      </c>
      <c r="U37" s="9">
        <v>199105655398</v>
      </c>
      <c r="W37" s="10">
        <f t="shared" si="1"/>
        <v>5.8212585458908146</v>
      </c>
    </row>
    <row r="38" spans="1:23" x14ac:dyDescent="0.2">
      <c r="A38" s="29" t="s">
        <v>32</v>
      </c>
      <c r="B38" s="29"/>
      <c r="D38" s="9">
        <v>0</v>
      </c>
      <c r="F38" s="9">
        <v>33859634790</v>
      </c>
      <c r="H38" s="9">
        <v>0</v>
      </c>
      <c r="J38" s="9">
        <f t="shared" si="2"/>
        <v>33859634790</v>
      </c>
      <c r="L38" s="10">
        <f t="shared" si="0"/>
        <v>2.6861846201368214</v>
      </c>
      <c r="N38" s="9">
        <v>17736461040</v>
      </c>
      <c r="P38" s="27">
        <v>28435015682</v>
      </c>
      <c r="Q38" s="27"/>
      <c r="S38" s="9">
        <v>0</v>
      </c>
      <c r="U38" s="9">
        <v>46171476722</v>
      </c>
      <c r="W38" s="10">
        <f t="shared" si="1"/>
        <v>1.3499169720070199</v>
      </c>
    </row>
    <row r="39" spans="1:23" x14ac:dyDescent="0.2">
      <c r="A39" s="29" t="s">
        <v>33</v>
      </c>
      <c r="B39" s="29"/>
      <c r="D39" s="9">
        <v>0</v>
      </c>
      <c r="F39" s="9">
        <v>55695724533</v>
      </c>
      <c r="H39" s="9">
        <v>0</v>
      </c>
      <c r="J39" s="9">
        <f t="shared" si="2"/>
        <v>55695724533</v>
      </c>
      <c r="L39" s="10">
        <f t="shared" si="0"/>
        <v>4.4185059755017413</v>
      </c>
      <c r="N39" s="9">
        <v>15796324500</v>
      </c>
      <c r="P39" s="27">
        <v>72760460431</v>
      </c>
      <c r="Q39" s="27"/>
      <c r="S39" s="9">
        <v>0</v>
      </c>
      <c r="U39" s="9">
        <v>88556784931</v>
      </c>
      <c r="W39" s="10">
        <f t="shared" si="1"/>
        <v>2.5891376116149081</v>
      </c>
    </row>
    <row r="40" spans="1:23" x14ac:dyDescent="0.2">
      <c r="A40" s="29" t="s">
        <v>42</v>
      </c>
      <c r="B40" s="29"/>
      <c r="D40" s="9">
        <v>0</v>
      </c>
      <c r="F40" s="9">
        <v>37062475819</v>
      </c>
      <c r="H40" s="9">
        <v>0</v>
      </c>
      <c r="J40" s="9">
        <f t="shared" si="2"/>
        <v>37062475819</v>
      </c>
      <c r="L40" s="10">
        <f t="shared" si="0"/>
        <v>2.9402754384874052</v>
      </c>
      <c r="N40" s="9">
        <v>12695794251</v>
      </c>
      <c r="P40" s="27">
        <v>38726809745</v>
      </c>
      <c r="Q40" s="27"/>
      <c r="S40" s="9">
        <v>0</v>
      </c>
      <c r="U40" s="9">
        <v>51422603996</v>
      </c>
      <c r="W40" s="10">
        <f t="shared" si="1"/>
        <v>1.5034443515193141</v>
      </c>
    </row>
    <row r="41" spans="1:23" x14ac:dyDescent="0.2">
      <c r="A41" s="29" t="s">
        <v>26</v>
      </c>
      <c r="B41" s="29"/>
      <c r="D41" s="9">
        <v>0</v>
      </c>
      <c r="F41" s="9">
        <v>81900189250</v>
      </c>
      <c r="H41" s="9">
        <v>0</v>
      </c>
      <c r="J41" s="9">
        <f t="shared" si="2"/>
        <v>81900189250</v>
      </c>
      <c r="L41" s="10">
        <f t="shared" si="0"/>
        <v>6.497383392174652</v>
      </c>
      <c r="N41" s="9">
        <v>15084938266</v>
      </c>
      <c r="P41" s="27">
        <v>209439819471</v>
      </c>
      <c r="Q41" s="27"/>
      <c r="S41" s="9">
        <v>0</v>
      </c>
      <c r="U41" s="9">
        <v>224524757737</v>
      </c>
      <c r="W41" s="10">
        <f t="shared" si="1"/>
        <v>6.5644376706825822</v>
      </c>
    </row>
    <row r="42" spans="1:23" x14ac:dyDescent="0.2">
      <c r="A42" s="29" t="s">
        <v>25</v>
      </c>
      <c r="B42" s="29"/>
      <c r="D42" s="9">
        <v>0</v>
      </c>
      <c r="F42" s="9">
        <v>25747441522</v>
      </c>
      <c r="H42" s="9">
        <v>0</v>
      </c>
      <c r="J42" s="9">
        <f t="shared" si="2"/>
        <v>25747441522</v>
      </c>
      <c r="L42" s="10">
        <f t="shared" si="0"/>
        <v>2.0426204196595412</v>
      </c>
      <c r="N42" s="9">
        <v>1181585904</v>
      </c>
      <c r="P42" s="27">
        <v>41338711806</v>
      </c>
      <c r="Q42" s="27"/>
      <c r="S42" s="9">
        <v>0</v>
      </c>
      <c r="U42" s="9">
        <v>42520297710</v>
      </c>
      <c r="W42" s="10">
        <f t="shared" si="1"/>
        <v>1.2431673320548255</v>
      </c>
    </row>
    <row r="43" spans="1:23" x14ac:dyDescent="0.2">
      <c r="A43" s="29" t="s">
        <v>47</v>
      </c>
      <c r="B43" s="29"/>
      <c r="D43" s="9">
        <v>0</v>
      </c>
      <c r="F43" s="9">
        <v>39847885371</v>
      </c>
      <c r="H43" s="9">
        <v>0</v>
      </c>
      <c r="J43" s="9">
        <f t="shared" si="2"/>
        <v>39847885371</v>
      </c>
      <c r="L43" s="10">
        <f t="shared" si="0"/>
        <v>3.1612501874995931</v>
      </c>
      <c r="N43" s="9">
        <v>10944242480</v>
      </c>
      <c r="P43" s="27">
        <v>94121423532</v>
      </c>
      <c r="Q43" s="27"/>
      <c r="S43" s="9">
        <v>0</v>
      </c>
      <c r="U43" s="9">
        <v>105065666012</v>
      </c>
      <c r="W43" s="10">
        <f t="shared" si="1"/>
        <v>3.07180830664747</v>
      </c>
    </row>
    <row r="44" spans="1:23" x14ac:dyDescent="0.2">
      <c r="A44" s="29" t="s">
        <v>19</v>
      </c>
      <c r="B44" s="29"/>
      <c r="D44" s="9">
        <v>0</v>
      </c>
      <c r="F44" s="9">
        <v>107249475166</v>
      </c>
      <c r="H44" s="9">
        <v>0</v>
      </c>
      <c r="J44" s="9">
        <f t="shared" si="2"/>
        <v>107249475166</v>
      </c>
      <c r="L44" s="10">
        <f t="shared" si="0"/>
        <v>8.5084169541527164</v>
      </c>
      <c r="N44" s="9">
        <v>34101662154</v>
      </c>
      <c r="P44" s="27">
        <v>341465225513</v>
      </c>
      <c r="Q44" s="27"/>
      <c r="S44" s="9">
        <v>0</v>
      </c>
      <c r="U44" s="9">
        <v>375566887667</v>
      </c>
      <c r="W44" s="10">
        <f t="shared" si="1"/>
        <v>10.980461353621099</v>
      </c>
    </row>
    <row r="45" spans="1:23" x14ac:dyDescent="0.2">
      <c r="A45" s="29" t="s">
        <v>41</v>
      </c>
      <c r="B45" s="29"/>
      <c r="D45" s="9">
        <v>0</v>
      </c>
      <c r="F45" s="9">
        <v>41572626719</v>
      </c>
      <c r="H45" s="9">
        <v>0</v>
      </c>
      <c r="J45" s="9">
        <f t="shared" si="2"/>
        <v>41572626719</v>
      </c>
      <c r="L45" s="10">
        <f t="shared" si="0"/>
        <v>3.2980790018517179</v>
      </c>
      <c r="N45" s="9">
        <v>5762928000</v>
      </c>
      <c r="P45" s="27">
        <v>95980574616</v>
      </c>
      <c r="Q45" s="27"/>
      <c r="S45" s="9">
        <v>0</v>
      </c>
      <c r="U45" s="9">
        <v>101743502616</v>
      </c>
      <c r="W45" s="10">
        <f t="shared" si="1"/>
        <v>2.9746781069996859</v>
      </c>
    </row>
    <row r="46" spans="1:23" x14ac:dyDescent="0.2">
      <c r="A46" s="29" t="s">
        <v>35</v>
      </c>
      <c r="B46" s="29"/>
      <c r="D46" s="9">
        <v>0</v>
      </c>
      <c r="F46" s="9">
        <v>-4096090560</v>
      </c>
      <c r="H46" s="9">
        <v>0</v>
      </c>
      <c r="J46" s="9">
        <f t="shared" si="2"/>
        <v>-4096090560</v>
      </c>
      <c r="L46" s="10">
        <f t="shared" si="0"/>
        <v>-0.32495493625965421</v>
      </c>
      <c r="N46" s="9">
        <v>35346000000</v>
      </c>
      <c r="P46" s="27">
        <v>23340262184</v>
      </c>
      <c r="Q46" s="27"/>
      <c r="S46" s="9">
        <v>0</v>
      </c>
      <c r="U46" s="9">
        <v>58686262184</v>
      </c>
      <c r="W46" s="10">
        <f t="shared" si="1"/>
        <v>1.7158121630553671</v>
      </c>
    </row>
    <row r="47" spans="1:23" x14ac:dyDescent="0.2">
      <c r="A47" s="29" t="s">
        <v>30</v>
      </c>
      <c r="B47" s="29"/>
      <c r="D47" s="9">
        <v>0</v>
      </c>
      <c r="F47" s="9">
        <v>19504059119</v>
      </c>
      <c r="H47" s="9">
        <v>0</v>
      </c>
      <c r="J47" s="9">
        <f t="shared" si="2"/>
        <v>19504059119</v>
      </c>
      <c r="L47" s="10">
        <f t="shared" si="0"/>
        <v>1.5473144929244858</v>
      </c>
      <c r="N47" s="9">
        <v>4410000000</v>
      </c>
      <c r="P47" s="27">
        <v>44200287013</v>
      </c>
      <c r="Q47" s="27"/>
      <c r="S47" s="9">
        <v>0</v>
      </c>
      <c r="U47" s="9">
        <v>48610287013</v>
      </c>
      <c r="W47" s="10">
        <f t="shared" si="1"/>
        <v>1.4212205480903379</v>
      </c>
    </row>
    <row r="48" spans="1:23" x14ac:dyDescent="0.2">
      <c r="A48" s="29" t="s">
        <v>27</v>
      </c>
      <c r="B48" s="29"/>
      <c r="D48" s="9">
        <v>0</v>
      </c>
      <c r="F48" s="9">
        <v>26786420754</v>
      </c>
      <c r="H48" s="9">
        <v>0</v>
      </c>
      <c r="J48" s="9">
        <f t="shared" si="2"/>
        <v>26786420754</v>
      </c>
      <c r="L48" s="10">
        <f t="shared" si="0"/>
        <v>2.1250457042483819</v>
      </c>
      <c r="N48" s="9">
        <v>1736522301</v>
      </c>
      <c r="P48" s="27">
        <v>23685370694</v>
      </c>
      <c r="Q48" s="27"/>
      <c r="S48" s="9">
        <v>0</v>
      </c>
      <c r="U48" s="9">
        <v>25421892995</v>
      </c>
      <c r="W48" s="10">
        <f t="shared" si="1"/>
        <v>0.74326071529232962</v>
      </c>
    </row>
    <row r="49" spans="1:23" x14ac:dyDescent="0.2">
      <c r="A49" s="29" t="s">
        <v>48</v>
      </c>
      <c r="B49" s="29"/>
      <c r="D49" s="9">
        <v>0</v>
      </c>
      <c r="F49" s="9">
        <v>25103761417</v>
      </c>
      <c r="H49" s="9">
        <v>0</v>
      </c>
      <c r="J49" s="9">
        <f t="shared" si="2"/>
        <v>25103761417</v>
      </c>
      <c r="L49" s="10">
        <f t="shared" si="0"/>
        <v>1.9915553798543952</v>
      </c>
      <c r="N49" s="9">
        <v>4903081571</v>
      </c>
      <c r="P49" s="27">
        <v>35826910735</v>
      </c>
      <c r="Q49" s="27"/>
      <c r="S49" s="9">
        <v>0</v>
      </c>
      <c r="U49" s="9">
        <v>40729992306</v>
      </c>
      <c r="W49" s="10">
        <f t="shared" si="1"/>
        <v>1.1908241145206129</v>
      </c>
    </row>
    <row r="50" spans="1:23" x14ac:dyDescent="0.2">
      <c r="A50" s="29" t="s">
        <v>39</v>
      </c>
      <c r="B50" s="29"/>
      <c r="D50" s="9">
        <v>0</v>
      </c>
      <c r="F50" s="9">
        <v>0</v>
      </c>
      <c r="H50" s="9">
        <v>0</v>
      </c>
      <c r="J50" s="9">
        <f t="shared" si="2"/>
        <v>0</v>
      </c>
      <c r="L50" s="10">
        <f t="shared" si="0"/>
        <v>0</v>
      </c>
      <c r="N50" s="9">
        <v>10220239755</v>
      </c>
      <c r="P50" s="27">
        <v>-70103271765</v>
      </c>
      <c r="Q50" s="27"/>
      <c r="S50" s="9">
        <v>0</v>
      </c>
      <c r="U50" s="9">
        <v>-59883032010</v>
      </c>
      <c r="W50" s="10">
        <f t="shared" si="1"/>
        <v>-1.7508021615219638</v>
      </c>
    </row>
    <row r="51" spans="1:23" x14ac:dyDescent="0.2">
      <c r="A51" s="29" t="s">
        <v>49</v>
      </c>
      <c r="B51" s="29"/>
      <c r="D51" s="9">
        <v>0</v>
      </c>
      <c r="F51" s="9">
        <v>10245335898</v>
      </c>
      <c r="H51" s="9">
        <v>0</v>
      </c>
      <c r="J51" s="9">
        <f t="shared" si="2"/>
        <v>10245335898</v>
      </c>
      <c r="L51" s="10">
        <f t="shared" si="0"/>
        <v>0.81279269218435868</v>
      </c>
      <c r="N51" s="9">
        <v>8048855128</v>
      </c>
      <c r="P51" s="27">
        <v>51213324695</v>
      </c>
      <c r="Q51" s="27"/>
      <c r="S51" s="9">
        <v>0</v>
      </c>
      <c r="U51" s="9">
        <v>59262179823</v>
      </c>
      <c r="W51" s="10">
        <f t="shared" si="1"/>
        <v>1.7326502858653718</v>
      </c>
    </row>
    <row r="52" spans="1:23" x14ac:dyDescent="0.2">
      <c r="A52" s="29" t="s">
        <v>22</v>
      </c>
      <c r="B52" s="29"/>
      <c r="D52" s="9">
        <v>12883122403</v>
      </c>
      <c r="F52" s="9">
        <v>23032083609</v>
      </c>
      <c r="H52" s="9">
        <v>0</v>
      </c>
      <c r="J52" s="9">
        <f t="shared" si="2"/>
        <v>35915206012</v>
      </c>
      <c r="L52" s="10">
        <f t="shared" si="0"/>
        <v>2.8492591434262162</v>
      </c>
      <c r="N52" s="9">
        <v>12883122403</v>
      </c>
      <c r="P52" s="27">
        <v>34974909160</v>
      </c>
      <c r="Q52" s="27"/>
      <c r="S52" s="9">
        <v>0</v>
      </c>
      <c r="U52" s="9">
        <v>47858031563</v>
      </c>
      <c r="W52" s="10">
        <f t="shared" si="1"/>
        <v>1.3992268309442732</v>
      </c>
    </row>
    <row r="53" spans="1:23" x14ac:dyDescent="0.2">
      <c r="A53" s="29" t="s">
        <v>28</v>
      </c>
      <c r="B53" s="29"/>
      <c r="D53" s="9">
        <v>0</v>
      </c>
      <c r="F53" s="9">
        <v>0</v>
      </c>
      <c r="H53" s="9">
        <v>0</v>
      </c>
      <c r="J53" s="9">
        <f t="shared" si="2"/>
        <v>0</v>
      </c>
      <c r="L53" s="10">
        <f t="shared" si="0"/>
        <v>0</v>
      </c>
      <c r="N53" s="9">
        <v>229013860</v>
      </c>
      <c r="P53" s="27">
        <v>-424776489</v>
      </c>
      <c r="Q53" s="27"/>
      <c r="S53" s="9">
        <v>0</v>
      </c>
      <c r="U53" s="9">
        <v>-195762629</v>
      </c>
      <c r="W53" s="10">
        <f t="shared" si="1"/>
        <v>-5.7235183739725651E-3</v>
      </c>
    </row>
    <row r="54" spans="1:23" x14ac:dyDescent="0.2">
      <c r="A54" s="29" t="s">
        <v>54</v>
      </c>
      <c r="B54" s="29"/>
      <c r="D54" s="9">
        <v>0</v>
      </c>
      <c r="F54" s="9">
        <v>24810881889</v>
      </c>
      <c r="H54" s="9">
        <v>0</v>
      </c>
      <c r="J54" s="9">
        <f t="shared" si="2"/>
        <v>24810881889</v>
      </c>
      <c r="L54" s="10">
        <f t="shared" si="0"/>
        <v>1.9683203837138317</v>
      </c>
      <c r="N54" s="9">
        <v>0</v>
      </c>
      <c r="P54" s="27">
        <v>24810881889</v>
      </c>
      <c r="Q54" s="27"/>
      <c r="S54" s="9">
        <v>0</v>
      </c>
      <c r="U54" s="9">
        <v>24810881889</v>
      </c>
      <c r="W54" s="10">
        <f t="shared" si="1"/>
        <v>0.72539656364215799</v>
      </c>
    </row>
    <row r="55" spans="1:23" x14ac:dyDescent="0.2">
      <c r="A55" s="29" t="s">
        <v>52</v>
      </c>
      <c r="B55" s="29"/>
      <c r="D55" s="9">
        <v>0</v>
      </c>
      <c r="F55" s="9">
        <v>6917591946</v>
      </c>
      <c r="H55" s="9">
        <v>0</v>
      </c>
      <c r="J55" s="9">
        <f t="shared" si="2"/>
        <v>6917591946</v>
      </c>
      <c r="L55" s="10">
        <f t="shared" si="0"/>
        <v>0.54879295683412022</v>
      </c>
      <c r="N55" s="9">
        <v>0</v>
      </c>
      <c r="P55" s="27">
        <v>6917591946</v>
      </c>
      <c r="Q55" s="27"/>
      <c r="S55" s="9">
        <v>0</v>
      </c>
      <c r="U55" s="9">
        <v>6917591946</v>
      </c>
      <c r="W55" s="10">
        <f t="shared" si="1"/>
        <v>0.20224986152273033</v>
      </c>
    </row>
    <row r="56" spans="1:23" x14ac:dyDescent="0.2">
      <c r="A56" s="26" t="s">
        <v>53</v>
      </c>
      <c r="B56" s="26"/>
      <c r="D56" s="12">
        <v>0</v>
      </c>
      <c r="F56" s="12">
        <v>7210535649</v>
      </c>
      <c r="H56" s="12">
        <v>0</v>
      </c>
      <c r="J56" s="9">
        <f t="shared" si="2"/>
        <v>7210535649</v>
      </c>
      <c r="L56" s="10">
        <f t="shared" si="0"/>
        <v>0.57203304416657219</v>
      </c>
      <c r="N56" s="12">
        <v>0</v>
      </c>
      <c r="P56" s="27">
        <v>7210535650</v>
      </c>
      <c r="Q56" s="27"/>
      <c r="S56" s="12">
        <v>0</v>
      </c>
      <c r="U56" s="12">
        <v>7210535649</v>
      </c>
      <c r="W56" s="10">
        <f t="shared" si="1"/>
        <v>0.21081466612933414</v>
      </c>
    </row>
    <row r="57" spans="1:23" ht="21.75" thickBot="1" x14ac:dyDescent="0.25">
      <c r="A57" s="28" t="s">
        <v>55</v>
      </c>
      <c r="B57" s="28"/>
      <c r="D57" s="15">
        <v>84043981939</v>
      </c>
      <c r="F57" s="15">
        <f>SUM(F8:F56)</f>
        <v>1085449752809</v>
      </c>
      <c r="H57" s="15">
        <f>SUM(H8:H56)</f>
        <v>90545136208</v>
      </c>
      <c r="J57" s="15">
        <f>SUM(J8:J56)</f>
        <v>1260038870956</v>
      </c>
      <c r="L57" s="16">
        <f>SUM(L8:L56)</f>
        <v>99.96259726156876</v>
      </c>
      <c r="N57" s="15">
        <v>432008124785</v>
      </c>
      <c r="P57" s="39">
        <f>SUM(P8:Q56)</f>
        <v>2736065414608</v>
      </c>
      <c r="Q57" s="39"/>
      <c r="S57" s="15">
        <v>247135616958</v>
      </c>
      <c r="U57" s="15">
        <v>3415209156350</v>
      </c>
      <c r="W57" s="16">
        <f>SUM(W8:W56)</f>
        <v>99.850581580249269</v>
      </c>
    </row>
    <row r="58" spans="1:23" ht="19.5" thickTop="1" x14ac:dyDescent="0.2">
      <c r="D58" s="19"/>
      <c r="F58" s="19"/>
      <c r="H58" s="19"/>
      <c r="N58" s="19"/>
      <c r="Q58" s="19"/>
      <c r="S58" s="19"/>
    </row>
    <row r="60" spans="1:23" x14ac:dyDescent="0.2">
      <c r="F60" s="19"/>
    </row>
    <row r="62" spans="1:23" x14ac:dyDescent="0.2">
      <c r="F62" s="9"/>
    </row>
    <row r="63" spans="1:23" x14ac:dyDescent="0.2">
      <c r="F63" s="19"/>
    </row>
    <row r="64" spans="1:23" x14ac:dyDescent="0.2">
      <c r="D64" s="19"/>
    </row>
  </sheetData>
  <mergeCells count="108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P55:Q55"/>
    <mergeCell ref="A56:B56"/>
    <mergeCell ref="P56:Q56"/>
    <mergeCell ref="A57:B57"/>
    <mergeCell ref="P57:Q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"/>
  <sheetViews>
    <sheetView rightToLeft="1" view="pageBreakPreview" zoomScale="145" zoomScaleNormal="100" zoomScaleSheetLayoutView="145" workbookViewId="0">
      <selection activeCell="D9" sqref="D9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6.85546875" bestFit="1" customWidth="1"/>
    <col min="5" max="5" width="1.28515625" customWidth="1"/>
    <col min="6" max="6" width="16" bestFit="1" customWidth="1"/>
  </cols>
  <sheetData>
    <row r="1" spans="1:6" ht="25.5" x14ac:dyDescent="0.2">
      <c r="A1" s="34" t="s">
        <v>0</v>
      </c>
      <c r="B1" s="34"/>
      <c r="C1" s="34"/>
      <c r="D1" s="34"/>
      <c r="E1" s="34"/>
      <c r="F1" s="34"/>
    </row>
    <row r="2" spans="1:6" ht="25.5" x14ac:dyDescent="0.2">
      <c r="A2" s="34" t="s">
        <v>85</v>
      </c>
      <c r="B2" s="34"/>
      <c r="C2" s="34"/>
      <c r="D2" s="34"/>
      <c r="E2" s="34"/>
      <c r="F2" s="34"/>
    </row>
    <row r="3" spans="1:6" ht="25.5" x14ac:dyDescent="0.2">
      <c r="A3" s="34" t="s">
        <v>2</v>
      </c>
      <c r="B3" s="34"/>
      <c r="C3" s="34"/>
      <c r="D3" s="34"/>
      <c r="E3" s="34"/>
      <c r="F3" s="34"/>
    </row>
    <row r="5" spans="1:6" ht="24" x14ac:dyDescent="0.2">
      <c r="A5" s="1" t="s">
        <v>119</v>
      </c>
      <c r="B5" s="35" t="s">
        <v>120</v>
      </c>
      <c r="C5" s="35"/>
      <c r="D5" s="35"/>
      <c r="E5" s="35"/>
      <c r="F5" s="35"/>
    </row>
    <row r="6" spans="1:6" ht="21" x14ac:dyDescent="0.2">
      <c r="A6" s="30" t="s">
        <v>121</v>
      </c>
      <c r="B6" s="30"/>
      <c r="D6" s="30" t="s">
        <v>100</v>
      </c>
      <c r="E6" s="30"/>
      <c r="F6" s="2" t="s">
        <v>101</v>
      </c>
    </row>
    <row r="7" spans="1:6" ht="18.75" x14ac:dyDescent="0.2">
      <c r="A7" s="31" t="s">
        <v>162</v>
      </c>
      <c r="B7" s="31"/>
      <c r="D7" s="6">
        <v>809611</v>
      </c>
      <c r="F7" s="6">
        <v>375005411</v>
      </c>
    </row>
    <row r="8" spans="1:6" ht="18.75" x14ac:dyDescent="0.2">
      <c r="A8" s="29" t="s">
        <v>163</v>
      </c>
      <c r="B8" s="29"/>
      <c r="D8" s="9">
        <v>2974040</v>
      </c>
      <c r="F8" s="9">
        <v>94146929</v>
      </c>
    </row>
    <row r="9" spans="1:6" ht="21.75" thickBot="1" x14ac:dyDescent="0.25">
      <c r="A9" s="28" t="s">
        <v>55</v>
      </c>
      <c r="B9" s="28"/>
      <c r="D9" s="15">
        <v>3783651</v>
      </c>
      <c r="F9" s="15">
        <v>469152340</v>
      </c>
    </row>
    <row r="10" spans="1:6" ht="13.5" thickTop="1" x14ac:dyDescent="0.2"/>
  </sheetData>
  <mergeCells count="9">
    <mergeCell ref="A9:B9"/>
    <mergeCell ref="A6:B6"/>
    <mergeCell ref="A7:B7"/>
    <mergeCell ref="A8:B8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45" zoomScaleNormal="100" zoomScaleSheetLayoutView="145" workbookViewId="0">
      <selection activeCell="F23" sqref="F23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34" t="s">
        <v>0</v>
      </c>
      <c r="B1" s="34"/>
      <c r="C1" s="34"/>
      <c r="D1" s="34"/>
      <c r="E1" s="34"/>
      <c r="F1" s="34"/>
    </row>
    <row r="2" spans="1:6" ht="25.5" x14ac:dyDescent="0.2">
      <c r="A2" s="34" t="s">
        <v>85</v>
      </c>
      <c r="B2" s="34"/>
      <c r="C2" s="34"/>
      <c r="D2" s="34"/>
      <c r="E2" s="34"/>
      <c r="F2" s="34"/>
    </row>
    <row r="3" spans="1:6" ht="25.5" x14ac:dyDescent="0.2">
      <c r="A3" s="34" t="s">
        <v>2</v>
      </c>
      <c r="B3" s="34"/>
      <c r="C3" s="34"/>
      <c r="D3" s="34"/>
      <c r="E3" s="34"/>
      <c r="F3" s="34"/>
    </row>
    <row r="5" spans="1:6" ht="24" x14ac:dyDescent="0.2">
      <c r="A5" s="1" t="s">
        <v>122</v>
      </c>
      <c r="B5" s="35" t="s">
        <v>97</v>
      </c>
      <c r="C5" s="35"/>
      <c r="D5" s="35"/>
      <c r="E5" s="35"/>
      <c r="F5" s="35"/>
    </row>
    <row r="6" spans="1:6" ht="21" x14ac:dyDescent="0.2">
      <c r="A6" s="30" t="s">
        <v>97</v>
      </c>
      <c r="B6" s="30"/>
      <c r="D6" s="2" t="s">
        <v>100</v>
      </c>
      <c r="F6" s="2" t="s">
        <v>9</v>
      </c>
    </row>
    <row r="7" spans="1:6" ht="18.75" x14ac:dyDescent="0.2">
      <c r="A7" s="31" t="s">
        <v>97</v>
      </c>
      <c r="B7" s="31"/>
      <c r="D7" s="6">
        <v>-428</v>
      </c>
      <c r="F7" s="6">
        <v>3277059043</v>
      </c>
    </row>
    <row r="8" spans="1:6" ht="18.75" x14ac:dyDescent="0.2">
      <c r="A8" s="26" t="s">
        <v>123</v>
      </c>
      <c r="B8" s="26"/>
      <c r="D8" s="12">
        <v>467682161</v>
      </c>
      <c r="F8" s="12">
        <v>1364376329</v>
      </c>
    </row>
    <row r="9" spans="1:6" ht="21" x14ac:dyDescent="0.2">
      <c r="A9" s="28" t="s">
        <v>55</v>
      </c>
      <c r="B9" s="28"/>
      <c r="D9" s="15">
        <v>467681733</v>
      </c>
      <c r="F9" s="15">
        <v>4641435372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0"/>
  <sheetViews>
    <sheetView rightToLeft="1" view="pageBreakPreview" zoomScaleNormal="115" zoomScaleSheetLayoutView="100" workbookViewId="0">
      <selection activeCell="K41" sqref="K41"/>
    </sheetView>
  </sheetViews>
  <sheetFormatPr defaultRowHeight="12.75" x14ac:dyDescent="0.2"/>
  <cols>
    <col min="1" max="1" width="29.85546875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7.42578125" customWidth="1"/>
    <col min="8" max="8" width="1.28515625" customWidth="1"/>
    <col min="9" max="9" width="18.28515625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6.140625" bestFit="1" customWidth="1"/>
    <col min="16" max="16" width="1.28515625" customWidth="1"/>
    <col min="17" max="17" width="13.855468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5.5" x14ac:dyDescent="0.2">
      <c r="A2" s="34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24" x14ac:dyDescent="0.2">
      <c r="A5" s="35" t="s">
        <v>103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1" x14ac:dyDescent="0.2">
      <c r="A6" s="30" t="s">
        <v>57</v>
      </c>
      <c r="C6" s="30" t="s">
        <v>124</v>
      </c>
      <c r="D6" s="30"/>
      <c r="E6" s="30"/>
      <c r="F6" s="30"/>
      <c r="G6" s="30"/>
      <c r="I6" s="30" t="s">
        <v>100</v>
      </c>
      <c r="J6" s="30"/>
      <c r="K6" s="30"/>
      <c r="L6" s="30"/>
      <c r="M6" s="30"/>
      <c r="O6" s="30" t="s">
        <v>101</v>
      </c>
      <c r="P6" s="30"/>
      <c r="Q6" s="30"/>
      <c r="R6" s="30"/>
      <c r="S6" s="30"/>
    </row>
    <row r="7" spans="1:19" ht="42" x14ac:dyDescent="0.2">
      <c r="A7" s="30"/>
      <c r="C7" s="17" t="s">
        <v>125</v>
      </c>
      <c r="D7" s="3"/>
      <c r="E7" s="17" t="s">
        <v>126</v>
      </c>
      <c r="F7" s="3"/>
      <c r="G7" s="17" t="s">
        <v>127</v>
      </c>
      <c r="I7" s="17" t="s">
        <v>128</v>
      </c>
      <c r="J7" s="3"/>
      <c r="K7" s="17" t="s">
        <v>129</v>
      </c>
      <c r="L7" s="3"/>
      <c r="M7" s="17" t="s">
        <v>130</v>
      </c>
      <c r="O7" s="17" t="s">
        <v>128</v>
      </c>
      <c r="P7" s="3"/>
      <c r="Q7" s="17" t="s">
        <v>129</v>
      </c>
      <c r="R7" s="3"/>
      <c r="S7" s="17" t="s">
        <v>130</v>
      </c>
    </row>
    <row r="8" spans="1:19" ht="18.75" x14ac:dyDescent="0.2">
      <c r="A8" s="5" t="s">
        <v>46</v>
      </c>
      <c r="C8" s="5" t="s">
        <v>131</v>
      </c>
      <c r="E8" s="6">
        <v>7334321</v>
      </c>
      <c r="G8" s="6">
        <v>3000</v>
      </c>
      <c r="I8" s="6">
        <v>22002963000</v>
      </c>
      <c r="K8" s="6">
        <v>0</v>
      </c>
      <c r="M8" s="6">
        <v>22002963000</v>
      </c>
      <c r="O8" s="6">
        <v>22002963000</v>
      </c>
      <c r="Q8" s="6">
        <v>0</v>
      </c>
      <c r="S8" s="6">
        <v>22002963000</v>
      </c>
    </row>
    <row r="9" spans="1:19" ht="18.75" x14ac:dyDescent="0.2">
      <c r="A9" s="8" t="s">
        <v>24</v>
      </c>
      <c r="C9" s="8" t="s">
        <v>132</v>
      </c>
      <c r="E9" s="9">
        <v>12828181</v>
      </c>
      <c r="G9" s="9">
        <v>850</v>
      </c>
      <c r="I9" s="9">
        <v>0</v>
      </c>
      <c r="K9" s="9">
        <v>0</v>
      </c>
      <c r="M9" s="9">
        <v>0</v>
      </c>
      <c r="O9" s="9">
        <v>10903953850</v>
      </c>
      <c r="Q9" s="9">
        <v>147350728</v>
      </c>
      <c r="S9" s="9">
        <v>10756603122</v>
      </c>
    </row>
    <row r="10" spans="1:19" ht="18.75" x14ac:dyDescent="0.2">
      <c r="A10" s="8" t="s">
        <v>31</v>
      </c>
      <c r="C10" s="8" t="s">
        <v>133</v>
      </c>
      <c r="E10" s="9">
        <v>24172000</v>
      </c>
      <c r="G10" s="9">
        <v>1650</v>
      </c>
      <c r="I10" s="9">
        <v>0</v>
      </c>
      <c r="K10" s="9">
        <v>0</v>
      </c>
      <c r="M10" s="9">
        <v>0</v>
      </c>
      <c r="O10" s="9">
        <v>39883800000</v>
      </c>
      <c r="Q10" s="9">
        <v>0</v>
      </c>
      <c r="S10" s="9">
        <v>39883800000</v>
      </c>
    </row>
    <row r="11" spans="1:19" ht="18.75" x14ac:dyDescent="0.2">
      <c r="A11" s="8" t="s">
        <v>32</v>
      </c>
      <c r="C11" s="8" t="s">
        <v>134</v>
      </c>
      <c r="E11" s="9">
        <v>9639381</v>
      </c>
      <c r="G11" s="9">
        <v>1840</v>
      </c>
      <c r="I11" s="9">
        <v>0</v>
      </c>
      <c r="K11" s="9">
        <v>0</v>
      </c>
      <c r="M11" s="9">
        <v>0</v>
      </c>
      <c r="O11" s="9">
        <v>17736461040</v>
      </c>
      <c r="Q11" s="9">
        <v>0</v>
      </c>
      <c r="S11" s="9">
        <v>17736461040</v>
      </c>
    </row>
    <row r="12" spans="1:19" ht="18.75" x14ac:dyDescent="0.2">
      <c r="A12" s="8" t="s">
        <v>33</v>
      </c>
      <c r="C12" s="8" t="s">
        <v>135</v>
      </c>
      <c r="E12" s="9">
        <v>10530883</v>
      </c>
      <c r="G12" s="9">
        <v>1500</v>
      </c>
      <c r="I12" s="9">
        <v>0</v>
      </c>
      <c r="K12" s="9">
        <v>0</v>
      </c>
      <c r="M12" s="9">
        <v>0</v>
      </c>
      <c r="O12" s="9">
        <v>15796324500</v>
      </c>
      <c r="Q12" s="9">
        <v>0</v>
      </c>
      <c r="S12" s="9">
        <v>15796324500</v>
      </c>
    </row>
    <row r="13" spans="1:19" ht="18.75" x14ac:dyDescent="0.2">
      <c r="A13" s="8" t="s">
        <v>45</v>
      </c>
      <c r="C13" s="8" t="s">
        <v>7</v>
      </c>
      <c r="E13" s="9">
        <v>21768923</v>
      </c>
      <c r="G13" s="9">
        <v>450</v>
      </c>
      <c r="I13" s="9">
        <v>9796015350</v>
      </c>
      <c r="K13" s="9">
        <v>164916083</v>
      </c>
      <c r="M13" s="9">
        <v>9631099267</v>
      </c>
      <c r="O13" s="9">
        <v>9796015350</v>
      </c>
      <c r="Q13" s="9">
        <v>164916083</v>
      </c>
      <c r="S13" s="9">
        <v>9631099267</v>
      </c>
    </row>
    <row r="14" spans="1:19" ht="18.75" x14ac:dyDescent="0.2">
      <c r="A14" s="8" t="s">
        <v>42</v>
      </c>
      <c r="C14" s="8" t="s">
        <v>7</v>
      </c>
      <c r="E14" s="9">
        <v>50817960</v>
      </c>
      <c r="G14" s="9">
        <v>250</v>
      </c>
      <c r="I14" s="9">
        <v>0</v>
      </c>
      <c r="K14" s="9">
        <v>0</v>
      </c>
      <c r="M14" s="9">
        <v>0</v>
      </c>
      <c r="O14" s="9">
        <v>12704490000</v>
      </c>
      <c r="Q14" s="9">
        <v>8695749</v>
      </c>
      <c r="S14" s="9">
        <v>12695794251</v>
      </c>
    </row>
    <row r="15" spans="1:19" ht="18.75" x14ac:dyDescent="0.2">
      <c r="A15" s="8" t="s">
        <v>26</v>
      </c>
      <c r="C15" s="8" t="s">
        <v>134</v>
      </c>
      <c r="E15" s="9">
        <v>17231359</v>
      </c>
      <c r="G15" s="9">
        <v>930</v>
      </c>
      <c r="I15" s="9">
        <v>0</v>
      </c>
      <c r="K15" s="9">
        <v>0</v>
      </c>
      <c r="M15" s="9">
        <v>0</v>
      </c>
      <c r="O15" s="9">
        <v>16025163870</v>
      </c>
      <c r="Q15" s="9">
        <v>940225604</v>
      </c>
      <c r="S15" s="9">
        <v>15084938266</v>
      </c>
    </row>
    <row r="16" spans="1:19" ht="18.75" x14ac:dyDescent="0.2">
      <c r="A16" s="8" t="s">
        <v>25</v>
      </c>
      <c r="C16" s="8" t="s">
        <v>136</v>
      </c>
      <c r="E16" s="9">
        <v>1310386</v>
      </c>
      <c r="G16" s="9">
        <v>940</v>
      </c>
      <c r="I16" s="9">
        <v>0</v>
      </c>
      <c r="K16" s="9">
        <v>0</v>
      </c>
      <c r="M16" s="9">
        <v>0</v>
      </c>
      <c r="O16" s="9">
        <v>1231762840</v>
      </c>
      <c r="Q16" s="9">
        <v>50176936</v>
      </c>
      <c r="S16" s="9">
        <v>1181585904</v>
      </c>
    </row>
    <row r="17" spans="1:19" ht="18.75" x14ac:dyDescent="0.2">
      <c r="A17" s="8" t="s">
        <v>36</v>
      </c>
      <c r="C17" s="8" t="s">
        <v>137</v>
      </c>
      <c r="E17" s="9">
        <v>987629</v>
      </c>
      <c r="G17" s="9">
        <v>28874</v>
      </c>
      <c r="I17" s="9">
        <v>0</v>
      </c>
      <c r="K17" s="9">
        <v>0</v>
      </c>
      <c r="M17" s="9">
        <v>0</v>
      </c>
      <c r="O17" s="9">
        <v>28516799746</v>
      </c>
      <c r="Q17" s="9">
        <v>0</v>
      </c>
      <c r="S17" s="9">
        <v>28516799746</v>
      </c>
    </row>
    <row r="18" spans="1:19" ht="18.75" x14ac:dyDescent="0.2">
      <c r="A18" s="8" t="s">
        <v>47</v>
      </c>
      <c r="C18" s="8" t="s">
        <v>138</v>
      </c>
      <c r="E18" s="9">
        <v>8826002</v>
      </c>
      <c r="G18" s="9">
        <v>1240</v>
      </c>
      <c r="I18" s="9">
        <v>0</v>
      </c>
      <c r="K18" s="9">
        <v>0</v>
      </c>
      <c r="M18" s="9">
        <v>0</v>
      </c>
      <c r="O18" s="9">
        <v>10944242480</v>
      </c>
      <c r="Q18" s="9">
        <v>0</v>
      </c>
      <c r="S18" s="9">
        <v>10944242480</v>
      </c>
    </row>
    <row r="19" spans="1:19" ht="18.75" x14ac:dyDescent="0.2">
      <c r="A19" s="8" t="s">
        <v>19</v>
      </c>
      <c r="C19" s="8" t="s">
        <v>134</v>
      </c>
      <c r="E19" s="9">
        <v>46588350</v>
      </c>
      <c r="G19" s="9">
        <v>740</v>
      </c>
      <c r="I19" s="9">
        <v>0</v>
      </c>
      <c r="K19" s="9">
        <v>0</v>
      </c>
      <c r="M19" s="9">
        <v>0</v>
      </c>
      <c r="O19" s="9">
        <v>34475379000</v>
      </c>
      <c r="Q19" s="9">
        <v>373716846</v>
      </c>
      <c r="S19" s="9">
        <v>34101662154</v>
      </c>
    </row>
    <row r="20" spans="1:19" ht="18.75" x14ac:dyDescent="0.2">
      <c r="A20" s="8" t="s">
        <v>41</v>
      </c>
      <c r="C20" s="8" t="s">
        <v>139</v>
      </c>
      <c r="E20" s="9">
        <v>5762928</v>
      </c>
      <c r="G20" s="9">
        <v>1000</v>
      </c>
      <c r="I20" s="9">
        <v>0</v>
      </c>
      <c r="K20" s="9">
        <v>0</v>
      </c>
      <c r="M20" s="9">
        <v>0</v>
      </c>
      <c r="O20" s="9">
        <v>5762928000</v>
      </c>
      <c r="Q20" s="9">
        <v>0</v>
      </c>
      <c r="S20" s="9">
        <v>5762928000</v>
      </c>
    </row>
    <row r="21" spans="1:19" ht="18.75" x14ac:dyDescent="0.2">
      <c r="A21" s="8" t="s">
        <v>40</v>
      </c>
      <c r="C21" s="8" t="s">
        <v>140</v>
      </c>
      <c r="E21" s="9">
        <v>115253349</v>
      </c>
      <c r="G21" s="9">
        <v>55</v>
      </c>
      <c r="I21" s="9">
        <v>6338934195</v>
      </c>
      <c r="K21" s="9">
        <v>72959974</v>
      </c>
      <c r="M21" s="9">
        <v>6265974221</v>
      </c>
      <c r="O21" s="9">
        <v>6338934195</v>
      </c>
      <c r="Q21" s="9">
        <v>72959974</v>
      </c>
      <c r="S21" s="9">
        <v>6265974221</v>
      </c>
    </row>
    <row r="22" spans="1:19" ht="18.75" x14ac:dyDescent="0.2">
      <c r="A22" s="8" t="s">
        <v>35</v>
      </c>
      <c r="C22" s="8" t="s">
        <v>141</v>
      </c>
      <c r="E22" s="9">
        <v>1290000</v>
      </c>
      <c r="G22" s="9">
        <v>27400</v>
      </c>
      <c r="I22" s="9">
        <v>0</v>
      </c>
      <c r="K22" s="9">
        <v>0</v>
      </c>
      <c r="M22" s="9">
        <v>0</v>
      </c>
      <c r="O22" s="9">
        <v>35346000000</v>
      </c>
      <c r="Q22" s="9">
        <v>0</v>
      </c>
      <c r="S22" s="9">
        <v>35346000000</v>
      </c>
    </row>
    <row r="23" spans="1:19" ht="18.75" x14ac:dyDescent="0.2">
      <c r="A23" s="8" t="s">
        <v>30</v>
      </c>
      <c r="C23" s="8" t="s">
        <v>142</v>
      </c>
      <c r="E23" s="9">
        <v>12600000</v>
      </c>
      <c r="G23" s="9">
        <v>350</v>
      </c>
      <c r="I23" s="9">
        <v>0</v>
      </c>
      <c r="K23" s="9">
        <v>0</v>
      </c>
      <c r="M23" s="9">
        <v>0</v>
      </c>
      <c r="O23" s="9">
        <v>4410000000</v>
      </c>
      <c r="Q23" s="9">
        <v>0</v>
      </c>
      <c r="S23" s="9">
        <v>4410000000</v>
      </c>
    </row>
    <row r="24" spans="1:19" ht="18.75" x14ac:dyDescent="0.2">
      <c r="A24" s="8" t="s">
        <v>27</v>
      </c>
      <c r="C24" s="8" t="s">
        <v>132</v>
      </c>
      <c r="E24" s="9">
        <v>2300000</v>
      </c>
      <c r="G24" s="9">
        <v>800</v>
      </c>
      <c r="I24" s="9">
        <v>0</v>
      </c>
      <c r="K24" s="9">
        <v>0</v>
      </c>
      <c r="M24" s="9">
        <v>0</v>
      </c>
      <c r="O24" s="9">
        <v>1840000000</v>
      </c>
      <c r="Q24" s="9">
        <v>103477699</v>
      </c>
      <c r="S24" s="9">
        <v>1736522301</v>
      </c>
    </row>
    <row r="25" spans="1:19" ht="18.75" x14ac:dyDescent="0.2">
      <c r="A25" s="8" t="s">
        <v>44</v>
      </c>
      <c r="C25" s="8" t="s">
        <v>143</v>
      </c>
      <c r="E25" s="9">
        <v>4514559</v>
      </c>
      <c r="G25" s="9">
        <v>1910</v>
      </c>
      <c r="I25" s="9">
        <v>0</v>
      </c>
      <c r="K25" s="9">
        <v>0</v>
      </c>
      <c r="M25" s="9">
        <v>0</v>
      </c>
      <c r="O25" s="9">
        <v>8622807690</v>
      </c>
      <c r="Q25" s="9">
        <v>302054731</v>
      </c>
      <c r="S25" s="9">
        <v>8320752959</v>
      </c>
    </row>
    <row r="26" spans="1:19" ht="18.75" x14ac:dyDescent="0.2">
      <c r="A26" s="8" t="s">
        <v>48</v>
      </c>
      <c r="C26" s="8" t="s">
        <v>7</v>
      </c>
      <c r="E26" s="9">
        <v>14881956</v>
      </c>
      <c r="G26" s="9">
        <v>350</v>
      </c>
      <c r="I26" s="9">
        <v>0</v>
      </c>
      <c r="K26" s="9">
        <v>0</v>
      </c>
      <c r="M26" s="9">
        <v>0</v>
      </c>
      <c r="O26" s="9">
        <v>5208684600</v>
      </c>
      <c r="Q26" s="9">
        <v>305603029</v>
      </c>
      <c r="S26" s="9">
        <v>4903081571</v>
      </c>
    </row>
    <row r="27" spans="1:19" ht="18.75" x14ac:dyDescent="0.2">
      <c r="A27" s="8" t="s">
        <v>23</v>
      </c>
      <c r="C27" s="8" t="s">
        <v>132</v>
      </c>
      <c r="E27" s="9">
        <v>40392392</v>
      </c>
      <c r="G27" s="9">
        <v>1110</v>
      </c>
      <c r="I27" s="9">
        <v>0</v>
      </c>
      <c r="K27" s="9">
        <v>0</v>
      </c>
      <c r="M27" s="9">
        <v>0</v>
      </c>
      <c r="O27" s="9">
        <v>44835555120</v>
      </c>
      <c r="Q27" s="9">
        <v>0</v>
      </c>
      <c r="S27" s="9">
        <v>44835555120</v>
      </c>
    </row>
    <row r="28" spans="1:19" ht="18.75" x14ac:dyDescent="0.2">
      <c r="A28" s="8" t="s">
        <v>20</v>
      </c>
      <c r="C28" s="8" t="s">
        <v>144</v>
      </c>
      <c r="E28" s="9">
        <v>29527778</v>
      </c>
      <c r="G28" s="9">
        <v>1189</v>
      </c>
      <c r="I28" s="9">
        <v>35108528042</v>
      </c>
      <c r="K28" s="9">
        <v>2017210456</v>
      </c>
      <c r="M28" s="9">
        <v>33091317586</v>
      </c>
      <c r="O28" s="9">
        <v>35108528042</v>
      </c>
      <c r="Q28" s="9">
        <v>2017210456</v>
      </c>
      <c r="S28" s="9">
        <v>33091317586</v>
      </c>
    </row>
    <row r="29" spans="1:19" ht="18.75" x14ac:dyDescent="0.2">
      <c r="A29" s="8" t="s">
        <v>21</v>
      </c>
      <c r="C29" s="8" t="s">
        <v>145</v>
      </c>
      <c r="E29" s="9">
        <v>697087</v>
      </c>
      <c r="G29" s="9">
        <v>11000</v>
      </c>
      <c r="I29" s="9">
        <v>0</v>
      </c>
      <c r="K29" s="9">
        <v>0</v>
      </c>
      <c r="M29" s="9">
        <v>0</v>
      </c>
      <c r="O29" s="9">
        <v>7667957000</v>
      </c>
      <c r="Q29" s="9">
        <v>0</v>
      </c>
      <c r="S29" s="9">
        <v>7667957000</v>
      </c>
    </row>
    <row r="30" spans="1:19" ht="18.75" x14ac:dyDescent="0.2">
      <c r="A30" s="8" t="s">
        <v>37</v>
      </c>
      <c r="C30" s="8" t="s">
        <v>146</v>
      </c>
      <c r="E30" s="9">
        <v>34481479</v>
      </c>
      <c r="G30" s="9">
        <v>310</v>
      </c>
      <c r="I30" s="9">
        <v>0</v>
      </c>
      <c r="K30" s="9">
        <v>0</v>
      </c>
      <c r="M30" s="9">
        <v>0</v>
      </c>
      <c r="O30" s="9">
        <v>10689258490</v>
      </c>
      <c r="Q30" s="9">
        <v>236266263</v>
      </c>
      <c r="S30" s="9">
        <v>10452992227</v>
      </c>
    </row>
    <row r="31" spans="1:19" ht="18.75" x14ac:dyDescent="0.2">
      <c r="A31" s="8" t="s">
        <v>114</v>
      </c>
      <c r="C31" s="8" t="s">
        <v>136</v>
      </c>
      <c r="E31" s="9">
        <v>4854503</v>
      </c>
      <c r="G31" s="9">
        <v>1600</v>
      </c>
      <c r="I31" s="9">
        <v>0</v>
      </c>
      <c r="K31" s="9">
        <v>0</v>
      </c>
      <c r="M31" s="9">
        <v>0</v>
      </c>
      <c r="O31" s="9">
        <v>7767204800</v>
      </c>
      <c r="Q31" s="9">
        <v>0</v>
      </c>
      <c r="S31" s="9">
        <v>7767204800</v>
      </c>
    </row>
    <row r="32" spans="1:19" ht="18.75" x14ac:dyDescent="0.2">
      <c r="A32" s="8" t="s">
        <v>39</v>
      </c>
      <c r="C32" s="8" t="s">
        <v>7</v>
      </c>
      <c r="E32" s="9">
        <v>6328972</v>
      </c>
      <c r="G32" s="9">
        <v>1700</v>
      </c>
      <c r="I32" s="9">
        <v>0</v>
      </c>
      <c r="K32" s="9">
        <v>0</v>
      </c>
      <c r="M32" s="9">
        <v>0</v>
      </c>
      <c r="O32" s="9">
        <v>10759252400</v>
      </c>
      <c r="Q32" s="9">
        <v>539012645</v>
      </c>
      <c r="S32" s="9">
        <v>10220239755</v>
      </c>
    </row>
    <row r="33" spans="1:19" ht="18.75" x14ac:dyDescent="0.2">
      <c r="A33" s="8" t="s">
        <v>43</v>
      </c>
      <c r="C33" s="8" t="s">
        <v>147</v>
      </c>
      <c r="E33" s="9">
        <v>5986871</v>
      </c>
      <c r="G33" s="9">
        <v>30</v>
      </c>
      <c r="I33" s="9">
        <v>179606130</v>
      </c>
      <c r="K33" s="9">
        <v>10100668</v>
      </c>
      <c r="M33" s="9">
        <v>169505462</v>
      </c>
      <c r="O33" s="9">
        <v>179606130</v>
      </c>
      <c r="Q33" s="9">
        <v>10100668</v>
      </c>
      <c r="S33" s="9">
        <v>169505462</v>
      </c>
    </row>
    <row r="34" spans="1:19" ht="18.75" x14ac:dyDescent="0.2">
      <c r="A34" s="8" t="s">
        <v>34</v>
      </c>
      <c r="C34" s="8" t="s">
        <v>148</v>
      </c>
      <c r="E34" s="9">
        <v>14465250</v>
      </c>
      <c r="G34" s="9">
        <v>740</v>
      </c>
      <c r="I34" s="9">
        <v>0</v>
      </c>
      <c r="K34" s="9">
        <v>0</v>
      </c>
      <c r="M34" s="9">
        <v>0</v>
      </c>
      <c r="O34" s="9">
        <v>10704285000</v>
      </c>
      <c r="Q34" s="9">
        <v>0</v>
      </c>
      <c r="S34" s="9">
        <v>10704285000</v>
      </c>
    </row>
    <row r="35" spans="1:19" ht="18.75" x14ac:dyDescent="0.2">
      <c r="A35" s="8" t="s">
        <v>49</v>
      </c>
      <c r="C35" s="8" t="s">
        <v>149</v>
      </c>
      <c r="E35" s="9">
        <v>13069848</v>
      </c>
      <c r="G35" s="9">
        <v>650</v>
      </c>
      <c r="I35" s="9">
        <v>0</v>
      </c>
      <c r="K35" s="9">
        <v>0</v>
      </c>
      <c r="M35" s="9">
        <v>0</v>
      </c>
      <c r="O35" s="9">
        <v>8495401200</v>
      </c>
      <c r="Q35" s="9">
        <v>446546072</v>
      </c>
      <c r="S35" s="9">
        <v>8048855128</v>
      </c>
    </row>
    <row r="36" spans="1:19" ht="18.75" x14ac:dyDescent="0.2">
      <c r="A36" s="8" t="s">
        <v>22</v>
      </c>
      <c r="C36" s="8" t="s">
        <v>144</v>
      </c>
      <c r="E36" s="9">
        <v>3380645</v>
      </c>
      <c r="G36" s="9">
        <v>3850</v>
      </c>
      <c r="I36" s="9">
        <v>13015483250</v>
      </c>
      <c r="K36" s="9">
        <v>132360847</v>
      </c>
      <c r="M36" s="9">
        <v>12883122403</v>
      </c>
      <c r="O36" s="9">
        <v>13015483250</v>
      </c>
      <c r="Q36" s="9">
        <v>132360847</v>
      </c>
      <c r="S36" s="9">
        <v>12883122403</v>
      </c>
    </row>
    <row r="37" spans="1:19" ht="18.75" x14ac:dyDescent="0.2">
      <c r="A37" s="8" t="s">
        <v>50</v>
      </c>
      <c r="C37" s="8" t="s">
        <v>150</v>
      </c>
      <c r="E37" s="9">
        <v>125000</v>
      </c>
      <c r="G37" s="9">
        <v>2050</v>
      </c>
      <c r="I37" s="9">
        <v>0</v>
      </c>
      <c r="K37" s="9">
        <v>0</v>
      </c>
      <c r="M37" s="9">
        <v>0</v>
      </c>
      <c r="O37" s="9">
        <v>256250000</v>
      </c>
      <c r="Q37" s="9">
        <v>13469338</v>
      </c>
      <c r="S37" s="9">
        <v>242780662</v>
      </c>
    </row>
    <row r="38" spans="1:19" ht="18.75" x14ac:dyDescent="0.2">
      <c r="A38" s="8" t="s">
        <v>108</v>
      </c>
      <c r="C38" s="8" t="s">
        <v>151</v>
      </c>
      <c r="E38" s="9">
        <v>360000</v>
      </c>
      <c r="G38" s="9">
        <v>1000</v>
      </c>
      <c r="I38" s="9">
        <v>0</v>
      </c>
      <c r="K38" s="9">
        <v>0</v>
      </c>
      <c r="M38" s="9">
        <v>0</v>
      </c>
      <c r="O38" s="9">
        <v>360000000</v>
      </c>
      <c r="Q38" s="9">
        <v>0</v>
      </c>
      <c r="S38" s="9">
        <v>360000000</v>
      </c>
    </row>
    <row r="39" spans="1:19" ht="18.75" x14ac:dyDescent="0.2">
      <c r="A39" s="8" t="s">
        <v>51</v>
      </c>
      <c r="C39" s="8" t="s">
        <v>152</v>
      </c>
      <c r="E39" s="9">
        <v>219000</v>
      </c>
      <c r="G39" s="9">
        <v>1177</v>
      </c>
      <c r="I39" s="9">
        <v>0</v>
      </c>
      <c r="K39" s="9">
        <v>0</v>
      </c>
      <c r="M39" s="9">
        <v>0</v>
      </c>
      <c r="O39" s="9">
        <v>257763000</v>
      </c>
      <c r="Q39" s="9">
        <v>0</v>
      </c>
      <c r="S39" s="9">
        <v>257763000</v>
      </c>
    </row>
    <row r="40" spans="1:19" ht="18.75" x14ac:dyDescent="0.2">
      <c r="A40" s="11" t="s">
        <v>28</v>
      </c>
      <c r="C40" s="8" t="s">
        <v>7</v>
      </c>
      <c r="E40" s="9">
        <v>585000</v>
      </c>
      <c r="G40" s="9">
        <v>414</v>
      </c>
      <c r="I40" s="12">
        <v>0</v>
      </c>
      <c r="K40" s="12">
        <v>0</v>
      </c>
      <c r="M40" s="12">
        <v>0</v>
      </c>
      <c r="O40" s="12">
        <v>242190000</v>
      </c>
      <c r="Q40" s="12">
        <v>13176140</v>
      </c>
      <c r="S40" s="12">
        <v>229013860</v>
      </c>
    </row>
    <row r="41" spans="1:19" ht="21" x14ac:dyDescent="0.2">
      <c r="A41" s="14" t="s">
        <v>55</v>
      </c>
      <c r="C41" s="9"/>
      <c r="E41" s="9"/>
      <c r="G41" s="9"/>
      <c r="I41" s="15">
        <f>SUM(I8:I40)</f>
        <v>86441529967</v>
      </c>
      <c r="K41" s="15">
        <f>SUM(K8:K40)</f>
        <v>2397548028</v>
      </c>
      <c r="M41" s="15">
        <f>SUM(M8:M40)</f>
        <v>84043981939</v>
      </c>
      <c r="O41" s="15">
        <f>SUM(O8:O40)</f>
        <v>437885444593</v>
      </c>
      <c r="Q41" s="15">
        <f>SUM(Q8:Q40)</f>
        <v>5877319808</v>
      </c>
      <c r="S41" s="15">
        <f>SUM(S8:S40)</f>
        <v>432008124785</v>
      </c>
    </row>
    <row r="43" spans="1:19" x14ac:dyDescent="0.2">
      <c r="O43" s="19"/>
      <c r="Q43" s="19"/>
    </row>
    <row r="45" spans="1:19" x14ac:dyDescent="0.2">
      <c r="K45" s="19"/>
    </row>
    <row r="47" spans="1:19" x14ac:dyDescent="0.2">
      <c r="K47" s="19"/>
    </row>
    <row r="50" spans="11:11" x14ac:dyDescent="0.2">
      <c r="K50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Ghazaleh Khademian</cp:lastModifiedBy>
  <dcterms:created xsi:type="dcterms:W3CDTF">2026-08-24T05:11:07Z</dcterms:created>
  <dcterms:modified xsi:type="dcterms:W3CDTF">2026-08-26T05:22:46Z</dcterms:modified>
</cp:coreProperties>
</file>