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 سرمایه گذاری مشترک رشد سامان\افشای پرتفو\1405\"/>
    </mc:Choice>
  </mc:AlternateContent>
  <xr:revisionPtr revIDLastSave="0" documentId="13_ncr:1_{54742AF9-A891-4E60-83E6-23B89368E9E4}" xr6:coauthVersionLast="47" xr6:coauthVersionMax="47" xr10:uidLastSave="{00000000-0000-0000-0000-000000000000}"/>
  <bookViews>
    <workbookView xWindow="-120" yWindow="-120" windowWidth="29040" windowHeight="15840" tabRatio="981" xr2:uid="{00000000-000D-0000-FFFF-FFFF00000000}"/>
  </bookViews>
  <sheets>
    <sheet name="سهام" sheetId="2" r:id="rId1"/>
    <sheet name="اوراق مشتقه" sheetId="3" r:id="rId2"/>
    <sheet name="تعدیل قیمت" sheetId="6" r:id="rId3"/>
    <sheet name="سپرده" sheetId="7" r:id="rId4"/>
    <sheet name="درآمد" sheetId="8" r:id="rId5"/>
    <sheet name="درآمد سرمایه گذاری در سهام" sheetId="9" r:id="rId6"/>
    <sheet name="درآمد سپرده بانکی" sheetId="13" r:id="rId7"/>
    <sheet name="سایر درآمدها" sheetId="14" r:id="rId8"/>
    <sheet name="درآمد سود سهام" sheetId="15" r:id="rId9"/>
    <sheet name="سود سپرده بانکی" sheetId="18" r:id="rId10"/>
    <sheet name="درآمد ناشی از فروش" sheetId="19" r:id="rId11"/>
    <sheet name="درآمد ناشی از تغییر قیمت اوراق" sheetId="21" r:id="rId12"/>
  </sheets>
  <definedNames>
    <definedName name="_xlnm.Print_Area" localSheetId="1">'اوراق مشتقه'!$A$1:$AX$16</definedName>
    <definedName name="_xlnm.Print_Area" localSheetId="2">'تعدیل قیمت'!$A$1:$N$11</definedName>
    <definedName name="_xlnm.Print_Area" localSheetId="4">درآمد!$A$1:$K$11</definedName>
    <definedName name="_xlnm.Print_Area" localSheetId="6">'درآمد سپرده بانکی'!$A$1:$F$10</definedName>
    <definedName name="_xlnm.Print_Area" localSheetId="5">'درآمد سرمایه گذاری در سهام'!$A$1:$X$54</definedName>
    <definedName name="_xlnm.Print_Area" localSheetId="8">'درآمد سود سهام'!$A$1:$T$35</definedName>
    <definedName name="_xlnm.Print_Area" localSheetId="11">'درآمد ناشی از تغییر قیمت اوراق'!$A$1:$Q$41</definedName>
    <definedName name="_xlnm.Print_Area" localSheetId="10">'درآمد ناشی از فروش'!$A$1:$Q$35</definedName>
    <definedName name="_xlnm.Print_Area" localSheetId="7">'سایر درآمدها'!$A$1:$G$10</definedName>
    <definedName name="_xlnm.Print_Area" localSheetId="3">سپرده!$A$1:$M$10</definedName>
    <definedName name="_xlnm.Print_Area" localSheetId="0">سهام!$A$1:$AC$45</definedName>
    <definedName name="_xlnm.Print_Area" localSheetId="9">'سود سپرده بانکی'!$A$1:$N$13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8" i="19" l="1"/>
  <c r="I8" i="19" s="1"/>
  <c r="I41" i="21"/>
  <c r="J11" i="8"/>
  <c r="Z45" i="2"/>
  <c r="H9" i="8"/>
  <c r="H10" i="8"/>
  <c r="H8" i="8"/>
  <c r="I35" i="19" l="1"/>
  <c r="H11" i="8"/>
  <c r="F11" i="8"/>
  <c r="H54" i="9"/>
  <c r="F54" i="9"/>
  <c r="D54" i="9"/>
  <c r="U33" i="9"/>
  <c r="U34" i="9"/>
  <c r="U35" i="9"/>
  <c r="U36" i="9"/>
  <c r="U37" i="9"/>
  <c r="U38" i="9"/>
  <c r="U39" i="9"/>
  <c r="U40" i="9"/>
  <c r="U41" i="9"/>
  <c r="U42" i="9"/>
  <c r="U43" i="9"/>
  <c r="U44" i="9"/>
  <c r="U46" i="9"/>
  <c r="U47" i="9"/>
  <c r="U48" i="9"/>
  <c r="U49" i="9"/>
  <c r="U50" i="9"/>
  <c r="U51" i="9"/>
  <c r="U52" i="9"/>
  <c r="U53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U23" i="9"/>
  <c r="U24" i="9"/>
  <c r="U25" i="9"/>
  <c r="U26" i="9"/>
  <c r="U27" i="9"/>
  <c r="U28" i="9"/>
  <c r="U29" i="9"/>
  <c r="U30" i="9"/>
  <c r="U31" i="9"/>
  <c r="U32" i="9"/>
  <c r="U9" i="9"/>
  <c r="Q40" i="21"/>
  <c r="P45" i="9" s="1"/>
  <c r="F10" i="14"/>
  <c r="D10" i="14"/>
  <c r="F10" i="13"/>
  <c r="D10" i="13"/>
  <c r="L10" i="7"/>
  <c r="D10" i="7"/>
  <c r="F10" i="7"/>
  <c r="H10" i="7"/>
  <c r="J10" i="7"/>
  <c r="J9" i="7"/>
  <c r="J8" i="7"/>
  <c r="Q41" i="21" l="1"/>
  <c r="P54" i="9"/>
  <c r="U45" i="9"/>
  <c r="U54" i="9" s="1"/>
</calcChain>
</file>

<file path=xl/sharedStrings.xml><?xml version="1.0" encoding="utf-8"?>
<sst xmlns="http://schemas.openxmlformats.org/spreadsheetml/2006/main" count="436" uniqueCount="166">
  <si>
    <t>صندوق سرمایه‌گذاری مشترک رشد سامان</t>
  </si>
  <si>
    <t>صورت وضعیت پرتفوی</t>
  </si>
  <si>
    <t>برای ماه منتهی به 1405/04/31</t>
  </si>
  <si>
    <t>-1</t>
  </si>
  <si>
    <t>سرمایه گذاری ها</t>
  </si>
  <si>
    <t>-1-1</t>
  </si>
  <si>
    <t>سرمایه گذاری در سهام و حق تقدم سهام</t>
  </si>
  <si>
    <t>1405/03/31</t>
  </si>
  <si>
    <t>تغییرات طی دوره</t>
  </si>
  <si>
    <t>1405/04/31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</si>
  <si>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</si>
  <si>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</si>
  <si>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</si>
  <si>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</si>
  <si>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</si>
  <si>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</si>
  <si>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</si>
  <si>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</si>
  <si>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</si>
  <si>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پالایش نفت اصفهان</t>
  </si>
  <si>
    <t>پالایش نفت بندرعباس</t>
  </si>
  <si>
    <t>پتروشیمی پردیس</t>
  </si>
  <si>
    <t>پتروشیمی نوری</t>
  </si>
  <si>
    <t>پست بانک ایران</t>
  </si>
  <si>
    <t>تایدواترخاورمیانه</t>
  </si>
  <si>
    <t>تولیدات پتروشیمی قائد بصیر</t>
  </si>
  <si>
    <t>ح . سنگ آهن گهرزمین</t>
  </si>
  <si>
    <t>داروسازی‌ اکسیر</t>
  </si>
  <si>
    <t>داروسازی‌ فارابی‌</t>
  </si>
  <si>
    <t>رهیاب پیام گستران</t>
  </si>
  <si>
    <t>زرین ذرت شاهرود</t>
  </si>
  <si>
    <t>س. صنایع‌شیمیایی‌ایران</t>
  </si>
  <si>
    <t>سرمایه‌گذاری‌ سپه‌</t>
  </si>
  <si>
    <t>سرمایه‌گذاری‌صندوق‌بازنشستگی‌</t>
  </si>
  <si>
    <t>سرمایه‌گذاری‌غدیر(هلدینگ‌</t>
  </si>
  <si>
    <t>سنگ آهن گهرزمین</t>
  </si>
  <si>
    <t>سیمان‌ صوفیان‌</t>
  </si>
  <si>
    <t>سیمان‌ارومیه‌</t>
  </si>
  <si>
    <t>شرکت صنایع غذایی مینو شرق</t>
  </si>
  <si>
    <t>شیشه‌ همدان‌</t>
  </si>
  <si>
    <t>فجر انرژی خلیج فارس</t>
  </si>
  <si>
    <t>فولاد مبارکه اصفهان</t>
  </si>
  <si>
    <t>قند لرستان‌</t>
  </si>
  <si>
    <t>گروه‌بهمن‌</t>
  </si>
  <si>
    <t>مجتمع پترو صنعت گامرون</t>
  </si>
  <si>
    <t>معدنی‌ املاح‌  ایران‌</t>
  </si>
  <si>
    <t>ملی‌ صنایع‌ مس‌ ایران‌</t>
  </si>
  <si>
    <t>نفت‌ بهران‌</t>
  </si>
  <si>
    <t>نیروکلر</t>
  </si>
  <si>
    <t>کارخانجات تولیدی نیروترانسفو</t>
  </si>
  <si>
    <t>کاشی‌ الوند</t>
  </si>
  <si>
    <t>کشت و دامداری فکا</t>
  </si>
  <si>
    <t>کشت و صنعت هلال</t>
  </si>
  <si>
    <t>کولان سل</t>
  </si>
  <si>
    <t>ذغال‌سنگ‌ نگین‌ ط‌بس‌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</si>
  <si>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</si>
  <si>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</si>
  <si>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</si>
  <si>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</si>
  <si>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</si>
  <si>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</si>
  <si>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</si>
  <si>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اختیارف.ت.شگامرن-27574-050906</t>
  </si>
  <si>
    <t>1405/09/06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</si>
  <si>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</si>
  <si>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</si>
  <si>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</si>
  <si>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</si>
  <si>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</si>
  <si>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</si>
  <si>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</si>
  <si>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</si>
  <si>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</si>
  <si>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</si>
  <si>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</si>
  <si>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</si>
  <si>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</si>
  <si>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</si>
  <si>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-50.00%</t>
  </si>
  <si>
    <t>-65.40%</t>
  </si>
  <si>
    <t>سایر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</si>
  <si>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</si>
  <si>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</si>
  <si>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</si>
  <si>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</si>
  <si>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</si>
  <si>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</si>
  <si>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سامان جام جم</t>
  </si>
  <si>
    <t>سپرده کوتاه مدت بانک سامان ملاصدرا</t>
  </si>
  <si>
    <t>سپرده کوتاه مدت بانک تجارت مطهری مهرداد</t>
  </si>
  <si>
    <t>سپرده کوتاه مدت بانک سامان سرو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</si>
  <si>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</si>
  <si>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</si>
  <si>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</si>
  <si>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</si>
  <si>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</si>
  <si>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</si>
  <si>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</si>
  <si>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</si>
  <si>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</si>
  <si>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</si>
  <si>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3-2</t>
  </si>
  <si>
    <t>درآمد حاصل از سرمایه گذاری در سپرده بانکی و گواهی سپرده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</si>
  <si>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</si>
  <si>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</si>
  <si>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</si>
  <si>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</si>
  <si>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</si>
  <si>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</si>
  <si>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</si>
  <si>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</si>
  <si>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</si>
  <si>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کشت وصنعت و دامپروری پگاه فارس</t>
  </si>
  <si>
    <t>کربن‌ ایران‌</t>
  </si>
  <si>
    <t>ح . سرمایه‌گذاری‌ سپه‌</t>
  </si>
  <si>
    <t>مجتمع کاشی و سنگ پرسپولیس یزد</t>
  </si>
  <si>
    <t>سرمایه گذاری گروه توسعه ملی</t>
  </si>
  <si>
    <t>نیان باتری خاوران</t>
  </si>
  <si>
    <t>مدیریت نیروگاهی ایرانیان مپنا</t>
  </si>
  <si>
    <t>ح . کاشی‌ الوند</t>
  </si>
  <si>
    <t>سرمایه گذاری صدرتامین</t>
  </si>
  <si>
    <t>کیمیا کالای رازی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</si>
  <si>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</si>
  <si>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</si>
  <si>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</si>
  <si>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</si>
  <si>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-5-2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</si>
  <si>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</si>
  <si>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</si>
  <si>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</si>
  <si>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</si>
  <si>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</si>
  <si>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</si>
  <si>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</si>
  <si>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</si>
  <si>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1405/04/29</t>
  </si>
  <si>
    <t>1404/12/03</t>
  </si>
  <si>
    <t>1405/04/30</t>
  </si>
  <si>
    <t>1404/12/10</t>
  </si>
  <si>
    <t>1405/04/07</t>
  </si>
  <si>
    <t>1405/03/20</t>
  </si>
  <si>
    <t>1404/11/21</t>
  </si>
  <si>
    <t>1404/08/24</t>
  </si>
  <si>
    <t>1405/03/19</t>
  </si>
  <si>
    <t>1405/02/30</t>
  </si>
  <si>
    <t>1405/03/24</t>
  </si>
  <si>
    <t>1404/09/22</t>
  </si>
  <si>
    <t>1405/03/03</t>
  </si>
  <si>
    <t>1405/02/14</t>
  </si>
  <si>
    <t>1405/04/24</t>
  </si>
  <si>
    <t>1405/04/21</t>
  </si>
  <si>
    <t>1405/01/30</t>
  </si>
  <si>
    <t>1405/04/10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</si>
  <si>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</si>
  <si>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</si>
  <si>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</si>
  <si>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</si>
  <si>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</si>
  <si>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</si>
  <si>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</si>
  <si>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</si>
  <si>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</si>
  <si>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 xml:space="preserve">بانک تجارت </t>
  </si>
  <si>
    <t xml:space="preserve">بانک سامان </t>
  </si>
  <si>
    <t xml:space="preserve"> بانک سامان </t>
  </si>
  <si>
    <t xml:space="preserve"> بانک تجارت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</si>
</sst>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60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4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4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4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right" vertical="top"/>
    </xf>
    <xf numFmtId="4" fontId="4" fillId="0" borderId="5" xfId="0" applyNumberFormat="1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right" vertical="top"/>
    </xf>
    <xf numFmtId="3" fontId="4" fillId="0" borderId="0" xfId="0" applyNumberFormat="1" applyFont="1" applyFill="1" applyBorder="1" applyAlignment="1">
      <alignment horizontal="right" vertical="top"/>
    </xf>
    <xf numFmtId="3" fontId="4" fillId="0" borderId="0" xfId="0" applyNumberFormat="1" applyFont="1" applyFill="1" applyBorder="1" applyAlignment="1">
      <alignment horizontal="right" vertical="top"/>
    </xf>
    <xf numFmtId="0" fontId="0" fillId="0" borderId="0" xfId="0" applyBorder="1" applyAlignment="1">
      <alignment horizontal="left"/>
    </xf>
    <xf numFmtId="0" fontId="3" fillId="0" borderId="0" xfId="0" applyFont="1" applyFill="1" applyBorder="1" applyAlignment="1">
      <alignment vertical="center"/>
    </xf>
    <xf numFmtId="3" fontId="4" fillId="0" borderId="0" xfId="0" applyNumberFormat="1" applyFont="1" applyFill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4" fontId="4" fillId="0" borderId="0" xfId="0" applyNumberFormat="1" applyFont="1" applyFill="1" applyBorder="1" applyAlignment="1">
      <alignment horizontal="right" vertical="top"/>
    </xf>
    <xf numFmtId="0" fontId="4" fillId="0" borderId="0" xfId="0" applyFont="1" applyFill="1" applyBorder="1" applyAlignment="1">
      <alignment horizontal="right" vertical="top"/>
    </xf>
    <xf numFmtId="3" fontId="0" fillId="0" borderId="0" xfId="0" applyNumberFormat="1" applyAlignment="1">
      <alignment horizontal="left"/>
    </xf>
    <xf numFmtId="0" fontId="3" fillId="0" borderId="0" xfId="0" applyFont="1" applyFill="1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right" vertical="top"/>
    </xf>
    <xf numFmtId="10" fontId="4" fillId="0" borderId="2" xfId="0" applyNumberFormat="1" applyFont="1" applyFill="1" applyBorder="1" applyAlignment="1">
      <alignment horizontal="right" vertical="top"/>
    </xf>
    <xf numFmtId="10" fontId="4" fillId="0" borderId="0" xfId="0" applyNumberFormat="1" applyFont="1" applyFill="1" applyAlignment="1">
      <alignment horizontal="right" vertical="top"/>
    </xf>
    <xf numFmtId="10" fontId="4" fillId="0" borderId="7" xfId="0" applyNumberFormat="1" applyFont="1" applyFill="1" applyBorder="1" applyAlignment="1">
      <alignment horizontal="right" vertical="top"/>
    </xf>
    <xf numFmtId="0" fontId="3" fillId="0" borderId="8" xfId="0" applyFont="1" applyFill="1" applyBorder="1" applyAlignment="1">
      <alignment horizontal="center" vertical="center"/>
    </xf>
    <xf numFmtId="3" fontId="4" fillId="0" borderId="0" xfId="0" applyNumberFormat="1" applyFont="1" applyAlignment="1">
      <alignment horizontal="right" vertical="top"/>
    </xf>
    <xf numFmtId="10" fontId="4" fillId="0" borderId="0" xfId="1" applyNumberFormat="1" applyFont="1" applyFill="1" applyBorder="1" applyAlignment="1">
      <alignment horizontal="right" vertical="top"/>
    </xf>
    <xf numFmtId="10" fontId="4" fillId="0" borderId="7" xfId="1" applyNumberFormat="1" applyFont="1" applyFill="1" applyBorder="1" applyAlignment="1">
      <alignment horizontal="right" vertical="top"/>
    </xf>
    <xf numFmtId="3" fontId="0" fillId="0" borderId="2" xfId="0" applyNumberFormat="1" applyBorder="1" applyAlignment="1">
      <alignment horizontal="left"/>
    </xf>
    <xf numFmtId="3" fontId="3" fillId="0" borderId="1" xfId="0" applyNumberFormat="1" applyFont="1" applyFill="1" applyBorder="1" applyAlignment="1">
      <alignment horizontal="center" vertical="center"/>
    </xf>
    <xf numFmtId="9" fontId="4" fillId="0" borderId="7" xfId="1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3" fontId="4" fillId="0" borderId="0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>
      <alignment horizontal="right" vertical="top"/>
    </xf>
    <xf numFmtId="0" fontId="2" fillId="0" borderId="2" xfId="0" applyFont="1" applyFill="1" applyBorder="1" applyAlignment="1">
      <alignment horizontal="right" vertical="center"/>
    </xf>
    <xf numFmtId="3" fontId="4" fillId="0" borderId="7" xfId="0" applyNumberFormat="1" applyFont="1" applyFill="1" applyBorder="1" applyAlignment="1">
      <alignment horizontal="center" vertical="top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62"/>
  <sheetViews>
    <sheetView rightToLeft="1" tabSelected="1" view="pageBreakPreview" zoomScaleNormal="100" zoomScaleSheetLayoutView="100" workbookViewId="0">
      <selection activeCell="C65" sqref="C65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2" bestFit="1" customWidth="1"/>
    <col min="7" max="7" width="1.28515625" customWidth="1"/>
    <col min="8" max="8" width="17.5703125" bestFit="1" customWidth="1"/>
    <col min="9" max="9" width="1.28515625" customWidth="1"/>
    <col min="10" max="10" width="17.85546875" bestFit="1" customWidth="1"/>
    <col min="11" max="11" width="1.28515625" customWidth="1"/>
    <col min="12" max="12" width="11" bestFit="1" customWidth="1"/>
    <col min="13" max="13" width="1.28515625" customWidth="1"/>
    <col min="14" max="14" width="16.140625" bestFit="1" customWidth="1"/>
    <col min="15" max="15" width="1.28515625" customWidth="1"/>
    <col min="16" max="16" width="11.85546875" bestFit="1" customWidth="1"/>
    <col min="17" max="17" width="1.28515625" customWidth="1"/>
    <col min="18" max="18" width="15.85546875" bestFit="1" customWidth="1"/>
    <col min="19" max="19" width="1.28515625" customWidth="1"/>
    <col min="20" max="20" width="12.140625" bestFit="1" customWidth="1"/>
    <col min="21" max="21" width="1.28515625" customWidth="1"/>
    <col min="22" max="22" width="16.140625" bestFit="1" customWidth="1"/>
    <col min="23" max="23" width="1.28515625" customWidth="1"/>
    <col min="24" max="24" width="17.5703125" bestFit="1" customWidth="1"/>
    <col min="25" max="25" width="1.28515625" customWidth="1"/>
    <col min="26" max="26" width="17.5703125" style="32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30" ht="25.5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</row>
    <row r="2" spans="1:30" ht="25.5" x14ac:dyDescent="0.2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</row>
    <row r="3" spans="1:30" ht="25.5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</row>
    <row r="4" spans="1:30" ht="24" x14ac:dyDescent="0.2">
      <c r="A4" s="1" t="s">
        <v>3</v>
      </c>
      <c r="B4" s="47" t="s">
        <v>4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</row>
    <row r="5" spans="1:30" ht="24" x14ac:dyDescent="0.2">
      <c r="A5" s="47" t="s">
        <v>5</v>
      </c>
      <c r="B5" s="47"/>
      <c r="C5" s="47" t="s">
        <v>6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</row>
    <row r="6" spans="1:30" ht="21" x14ac:dyDescent="0.2">
      <c r="F6" s="48" t="s">
        <v>7</v>
      </c>
      <c r="G6" s="48"/>
      <c r="H6" s="48"/>
      <c r="I6" s="48"/>
      <c r="J6" s="48"/>
      <c r="L6" s="48" t="s">
        <v>8</v>
      </c>
      <c r="M6" s="48"/>
      <c r="N6" s="48"/>
      <c r="O6" s="48"/>
      <c r="P6" s="48"/>
      <c r="Q6" s="48"/>
      <c r="R6" s="48"/>
      <c r="T6" s="48" t="s">
        <v>9</v>
      </c>
      <c r="U6" s="48"/>
      <c r="V6" s="48"/>
      <c r="W6" s="48"/>
      <c r="X6" s="48"/>
      <c r="Y6" s="48"/>
      <c r="Z6" s="48"/>
      <c r="AA6" s="48"/>
      <c r="AB6" s="48"/>
    </row>
    <row r="7" spans="1:30" ht="21" x14ac:dyDescent="0.2">
      <c r="F7" s="3"/>
      <c r="G7" s="3"/>
      <c r="H7" s="3"/>
      <c r="I7" s="3"/>
      <c r="J7" s="3"/>
      <c r="L7" s="49" t="s">
        <v>10</v>
      </c>
      <c r="M7" s="49"/>
      <c r="N7" s="49"/>
      <c r="O7" s="3"/>
      <c r="P7" s="49" t="s">
        <v>11</v>
      </c>
      <c r="Q7" s="49"/>
      <c r="R7" s="49"/>
      <c r="T7" s="3"/>
      <c r="U7" s="3"/>
      <c r="V7" s="3"/>
      <c r="W7" s="3"/>
      <c r="X7" s="3"/>
      <c r="Y7" s="3"/>
      <c r="Z7" s="42"/>
      <c r="AA7" s="3"/>
      <c r="AB7" s="3"/>
    </row>
    <row r="8" spans="1:30" ht="21" x14ac:dyDescent="0.2">
      <c r="A8" s="48" t="s">
        <v>12</v>
      </c>
      <c r="B8" s="48"/>
      <c r="C8" s="48"/>
      <c r="E8" s="48" t="s">
        <v>13</v>
      </c>
      <c r="F8" s="48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43" t="s">
        <v>15</v>
      </c>
      <c r="AB8" s="2" t="s">
        <v>18</v>
      </c>
    </row>
    <row r="9" spans="1:30" ht="18.75" x14ac:dyDescent="0.2">
      <c r="A9" s="50" t="s">
        <v>19</v>
      </c>
      <c r="B9" s="50"/>
      <c r="C9" s="50"/>
      <c r="E9" s="51">
        <v>46588350</v>
      </c>
      <c r="F9" s="51"/>
      <c r="H9" s="6">
        <v>141358031562</v>
      </c>
      <c r="J9" s="6">
        <v>421601385137.03998</v>
      </c>
      <c r="L9" s="6">
        <v>0</v>
      </c>
      <c r="N9" s="6">
        <v>0</v>
      </c>
      <c r="P9" s="6">
        <v>0</v>
      </c>
      <c r="R9" s="6">
        <v>0</v>
      </c>
      <c r="T9" s="6">
        <v>46588350</v>
      </c>
      <c r="V9" s="6">
        <v>9160</v>
      </c>
      <c r="X9" s="6">
        <v>141358031562</v>
      </c>
      <c r="Z9" s="29">
        <v>423450514019.21997</v>
      </c>
      <c r="AB9" s="7">
        <v>7.79</v>
      </c>
      <c r="AD9" s="32"/>
    </row>
    <row r="10" spans="1:30" ht="18.75" x14ac:dyDescent="0.2">
      <c r="A10" s="52" t="s">
        <v>20</v>
      </c>
      <c r="B10" s="52"/>
      <c r="C10" s="52"/>
      <c r="E10" s="53">
        <v>29527778</v>
      </c>
      <c r="F10" s="53"/>
      <c r="H10" s="9">
        <v>102081871884</v>
      </c>
      <c r="J10" s="9">
        <v>338995542154.01398</v>
      </c>
      <c r="L10" s="9">
        <v>0</v>
      </c>
      <c r="N10" s="9">
        <v>0</v>
      </c>
      <c r="P10" s="9">
        <v>0</v>
      </c>
      <c r="R10" s="9">
        <v>0</v>
      </c>
      <c r="T10" s="9">
        <v>29527778</v>
      </c>
      <c r="V10" s="9">
        <v>11080</v>
      </c>
      <c r="X10" s="9">
        <v>102081871884</v>
      </c>
      <c r="Z10" s="28">
        <v>324638773298.745</v>
      </c>
      <c r="AB10" s="10">
        <v>5.98</v>
      </c>
      <c r="AD10" s="32"/>
    </row>
    <row r="11" spans="1:30" ht="18.75" x14ac:dyDescent="0.2">
      <c r="A11" s="52" t="s">
        <v>21</v>
      </c>
      <c r="B11" s="52"/>
      <c r="C11" s="52"/>
      <c r="E11" s="53">
        <v>24906757</v>
      </c>
      <c r="F11" s="53"/>
      <c r="H11" s="9">
        <v>108990971637</v>
      </c>
      <c r="J11" s="9">
        <v>319307822767.599</v>
      </c>
      <c r="L11" s="9">
        <v>0</v>
      </c>
      <c r="N11" s="9">
        <v>0</v>
      </c>
      <c r="P11" s="9">
        <v>0</v>
      </c>
      <c r="R11" s="9">
        <v>0</v>
      </c>
      <c r="T11" s="9">
        <v>24906757</v>
      </c>
      <c r="V11" s="9">
        <v>10470</v>
      </c>
      <c r="X11" s="9">
        <v>108990971637</v>
      </c>
      <c r="Z11" s="28">
        <v>258757964735.043</v>
      </c>
      <c r="AB11" s="10">
        <v>4.76</v>
      </c>
      <c r="AD11" s="32"/>
    </row>
    <row r="12" spans="1:30" ht="18.75" x14ac:dyDescent="0.2">
      <c r="A12" s="52" t="s">
        <v>22</v>
      </c>
      <c r="B12" s="52"/>
      <c r="C12" s="52"/>
      <c r="E12" s="53">
        <v>3380645</v>
      </c>
      <c r="F12" s="53"/>
      <c r="H12" s="9">
        <v>129286228612</v>
      </c>
      <c r="J12" s="9">
        <v>196775709946.039</v>
      </c>
      <c r="L12" s="9">
        <v>0</v>
      </c>
      <c r="N12" s="9">
        <v>0</v>
      </c>
      <c r="P12" s="9">
        <v>0</v>
      </c>
      <c r="R12" s="9">
        <v>0</v>
      </c>
      <c r="T12" s="9">
        <v>3380645</v>
      </c>
      <c r="V12" s="9">
        <v>48110</v>
      </c>
      <c r="X12" s="9">
        <v>129286228612</v>
      </c>
      <c r="Z12" s="28">
        <v>161385601866.75699</v>
      </c>
      <c r="AB12" s="10">
        <v>2.97</v>
      </c>
      <c r="AD12" s="32"/>
    </row>
    <row r="13" spans="1:30" ht="18.75" x14ac:dyDescent="0.2">
      <c r="A13" s="52" t="s">
        <v>23</v>
      </c>
      <c r="B13" s="52"/>
      <c r="C13" s="52"/>
      <c r="E13" s="53">
        <v>40392392</v>
      </c>
      <c r="F13" s="53"/>
      <c r="H13" s="9">
        <v>151352287226</v>
      </c>
      <c r="J13" s="9">
        <v>368737461050.52802</v>
      </c>
      <c r="L13" s="9">
        <v>0</v>
      </c>
      <c r="N13" s="9">
        <v>0</v>
      </c>
      <c r="P13" s="9">
        <v>0</v>
      </c>
      <c r="R13" s="9">
        <v>0</v>
      </c>
      <c r="T13" s="9">
        <v>40392392</v>
      </c>
      <c r="V13" s="9">
        <v>7370</v>
      </c>
      <c r="X13" s="9">
        <v>151352287226</v>
      </c>
      <c r="Z13" s="28">
        <v>295390770428.521</v>
      </c>
      <c r="AB13" s="10">
        <v>5.44</v>
      </c>
      <c r="AD13" s="32"/>
    </row>
    <row r="14" spans="1:30" ht="18.75" x14ac:dyDescent="0.2">
      <c r="A14" s="52" t="s">
        <v>24</v>
      </c>
      <c r="B14" s="52"/>
      <c r="C14" s="52"/>
      <c r="E14" s="53">
        <v>12828181</v>
      </c>
      <c r="F14" s="53"/>
      <c r="H14" s="9">
        <v>55157188404</v>
      </c>
      <c r="J14" s="9">
        <v>101450282712.134</v>
      </c>
      <c r="L14" s="9">
        <v>0</v>
      </c>
      <c r="N14" s="9">
        <v>0</v>
      </c>
      <c r="P14" s="9">
        <v>0</v>
      </c>
      <c r="R14" s="9">
        <v>0</v>
      </c>
      <c r="T14" s="9">
        <v>12828181</v>
      </c>
      <c r="V14" s="9">
        <v>7420</v>
      </c>
      <c r="X14" s="9">
        <v>55157188404</v>
      </c>
      <c r="Z14" s="28">
        <v>94449322173.655396</v>
      </c>
      <c r="AB14" s="10">
        <v>1.74</v>
      </c>
      <c r="AD14" s="32"/>
    </row>
    <row r="15" spans="1:30" ht="18.75" x14ac:dyDescent="0.2">
      <c r="A15" s="52" t="s">
        <v>25</v>
      </c>
      <c r="B15" s="52"/>
      <c r="C15" s="52"/>
      <c r="E15" s="53">
        <v>4854503</v>
      </c>
      <c r="F15" s="53"/>
      <c r="H15" s="9">
        <v>39886850314</v>
      </c>
      <c r="J15" s="9">
        <v>57948241632.474297</v>
      </c>
      <c r="L15" s="9">
        <v>0</v>
      </c>
      <c r="N15" s="9">
        <v>0</v>
      </c>
      <c r="P15" s="9">
        <v>-4854503</v>
      </c>
      <c r="R15" s="9">
        <v>39258368306</v>
      </c>
      <c r="T15" s="9">
        <v>0</v>
      </c>
      <c r="V15" s="9">
        <v>0</v>
      </c>
      <c r="X15" s="9">
        <v>0</v>
      </c>
      <c r="Z15" s="28">
        <v>0</v>
      </c>
      <c r="AB15" s="10">
        <v>0</v>
      </c>
      <c r="AD15" s="32"/>
    </row>
    <row r="16" spans="1:30" ht="18.75" x14ac:dyDescent="0.2">
      <c r="A16" s="52" t="s">
        <v>26</v>
      </c>
      <c r="B16" s="52"/>
      <c r="C16" s="52"/>
      <c r="E16" s="53">
        <v>4821749</v>
      </c>
      <c r="F16" s="53"/>
      <c r="H16" s="9">
        <v>24856116095</v>
      </c>
      <c r="J16" s="9">
        <v>19281441827.3269</v>
      </c>
      <c r="L16" s="9">
        <v>0</v>
      </c>
      <c r="N16" s="9">
        <v>0</v>
      </c>
      <c r="P16" s="9">
        <v>-4821749</v>
      </c>
      <c r="R16" s="9">
        <v>0</v>
      </c>
      <c r="T16" s="9">
        <v>0</v>
      </c>
      <c r="V16" s="9">
        <v>0</v>
      </c>
      <c r="X16" s="9">
        <v>0</v>
      </c>
      <c r="Z16" s="28">
        <v>0</v>
      </c>
      <c r="AB16" s="10">
        <v>0</v>
      </c>
      <c r="AD16" s="32"/>
    </row>
    <row r="17" spans="1:30" ht="18.75" x14ac:dyDescent="0.2">
      <c r="A17" s="52" t="s">
        <v>27</v>
      </c>
      <c r="B17" s="52"/>
      <c r="C17" s="52"/>
      <c r="E17" s="53">
        <v>1310386</v>
      </c>
      <c r="F17" s="53"/>
      <c r="H17" s="9">
        <v>15903157006</v>
      </c>
      <c r="J17" s="9">
        <v>19217794265.731602</v>
      </c>
      <c r="L17" s="9">
        <v>1457000</v>
      </c>
      <c r="N17" s="9">
        <v>29933460866</v>
      </c>
      <c r="P17" s="9">
        <v>0</v>
      </c>
      <c r="R17" s="9">
        <v>0</v>
      </c>
      <c r="T17" s="9">
        <v>2767386</v>
      </c>
      <c r="V17" s="9">
        <v>22370</v>
      </c>
      <c r="X17" s="9">
        <v>45836617872</v>
      </c>
      <c r="Z17" s="28">
        <v>61427888156.141403</v>
      </c>
      <c r="AB17" s="10">
        <v>1.1299999999999999</v>
      </c>
      <c r="AD17" s="32"/>
    </row>
    <row r="18" spans="1:30" ht="18.75" x14ac:dyDescent="0.2">
      <c r="A18" s="52" t="s">
        <v>28</v>
      </c>
      <c r="B18" s="52"/>
      <c r="C18" s="52"/>
      <c r="E18" s="53">
        <v>17231359</v>
      </c>
      <c r="F18" s="53"/>
      <c r="H18" s="9">
        <v>95210492929</v>
      </c>
      <c r="J18" s="9">
        <v>194406085964.354</v>
      </c>
      <c r="L18" s="9">
        <v>0</v>
      </c>
      <c r="N18" s="9">
        <v>0</v>
      </c>
      <c r="P18" s="9">
        <v>0</v>
      </c>
      <c r="R18" s="9">
        <v>0</v>
      </c>
      <c r="T18" s="9">
        <v>17231359</v>
      </c>
      <c r="V18" s="9">
        <v>12340</v>
      </c>
      <c r="X18" s="9">
        <v>95210492929</v>
      </c>
      <c r="Z18" s="28">
        <v>210991301741.436</v>
      </c>
      <c r="AB18" s="10">
        <v>3.88</v>
      </c>
      <c r="AD18" s="32"/>
    </row>
    <row r="19" spans="1:30" ht="18.75" x14ac:dyDescent="0.2">
      <c r="A19" s="52" t="s">
        <v>29</v>
      </c>
      <c r="B19" s="52"/>
      <c r="C19" s="52"/>
      <c r="E19" s="53">
        <v>585000</v>
      </c>
      <c r="F19" s="53"/>
      <c r="H19" s="9">
        <v>4475351625</v>
      </c>
      <c r="J19" s="9">
        <v>4290893006.4000001</v>
      </c>
      <c r="L19" s="9">
        <v>0</v>
      </c>
      <c r="N19" s="9">
        <v>0</v>
      </c>
      <c r="P19" s="9">
        <v>0</v>
      </c>
      <c r="R19" s="9">
        <v>0</v>
      </c>
      <c r="T19" s="9">
        <v>585000</v>
      </c>
      <c r="V19" s="9">
        <v>6978</v>
      </c>
      <c r="X19" s="9">
        <v>4475351625</v>
      </c>
      <c r="Z19" s="28">
        <v>4050575135.0999999</v>
      </c>
      <c r="AB19" s="10">
        <v>7.0000000000000007E-2</v>
      </c>
      <c r="AD19" s="32"/>
    </row>
    <row r="20" spans="1:30" ht="18.75" x14ac:dyDescent="0.2">
      <c r="A20" s="52" t="s">
        <v>30</v>
      </c>
      <c r="B20" s="52"/>
      <c r="C20" s="52"/>
      <c r="E20" s="53">
        <v>870000</v>
      </c>
      <c r="F20" s="53"/>
      <c r="H20" s="9">
        <v>14916334788</v>
      </c>
      <c r="J20" s="9">
        <v>15754766925</v>
      </c>
      <c r="L20" s="9">
        <v>0</v>
      </c>
      <c r="N20" s="9">
        <v>0</v>
      </c>
      <c r="P20" s="9">
        <v>-435000</v>
      </c>
      <c r="R20" s="9">
        <v>9672995386</v>
      </c>
      <c r="T20" s="9">
        <v>435000</v>
      </c>
      <c r="V20" s="9">
        <v>20810</v>
      </c>
      <c r="X20" s="9">
        <v>7458167394</v>
      </c>
      <c r="Z20" s="28">
        <v>8982375334.5</v>
      </c>
      <c r="AB20" s="10">
        <v>0.17</v>
      </c>
      <c r="AD20" s="32"/>
    </row>
    <row r="21" spans="1:30" ht="18.75" x14ac:dyDescent="0.2">
      <c r="A21" s="52" t="s">
        <v>31</v>
      </c>
      <c r="B21" s="52"/>
      <c r="C21" s="52"/>
      <c r="E21" s="53">
        <v>12600000</v>
      </c>
      <c r="F21" s="53"/>
      <c r="H21" s="9">
        <v>94703621207</v>
      </c>
      <c r="J21" s="9">
        <v>106647195060</v>
      </c>
      <c r="L21" s="9">
        <v>0</v>
      </c>
      <c r="N21" s="9">
        <v>0</v>
      </c>
      <c r="P21" s="9">
        <v>0</v>
      </c>
      <c r="R21" s="9">
        <v>0</v>
      </c>
      <c r="T21" s="9">
        <v>12600000</v>
      </c>
      <c r="V21" s="9">
        <v>9550</v>
      </c>
      <c r="X21" s="9">
        <v>94703621207</v>
      </c>
      <c r="Z21" s="28">
        <v>119399849100</v>
      </c>
      <c r="AB21" s="10">
        <v>2.2000000000000002</v>
      </c>
      <c r="AD21" s="32"/>
    </row>
    <row r="22" spans="1:30" ht="18.75" x14ac:dyDescent="0.2">
      <c r="A22" s="52" t="s">
        <v>32</v>
      </c>
      <c r="B22" s="52"/>
      <c r="C22" s="52"/>
      <c r="E22" s="53">
        <v>26261342</v>
      </c>
      <c r="F22" s="53"/>
      <c r="H22" s="9">
        <v>100999623938</v>
      </c>
      <c r="J22" s="9">
        <v>132376376477.80701</v>
      </c>
      <c r="L22" s="9">
        <v>0</v>
      </c>
      <c r="N22" s="9">
        <v>0</v>
      </c>
      <c r="P22" s="9">
        <v>-17814631</v>
      </c>
      <c r="R22" s="9">
        <v>76256088609</v>
      </c>
      <c r="T22" s="9">
        <v>8446711</v>
      </c>
      <c r="V22" s="9">
        <v>4300</v>
      </c>
      <c r="X22" s="9">
        <v>32485568868</v>
      </c>
      <c r="Z22" s="28">
        <v>36040097073.070999</v>
      </c>
      <c r="AB22" s="10">
        <v>0.66</v>
      </c>
      <c r="AD22" s="32"/>
    </row>
    <row r="23" spans="1:30" ht="18.75" x14ac:dyDescent="0.2">
      <c r="A23" s="52" t="s">
        <v>33</v>
      </c>
      <c r="B23" s="52"/>
      <c r="C23" s="52"/>
      <c r="E23" s="53">
        <v>9639381</v>
      </c>
      <c r="F23" s="53"/>
      <c r="H23" s="9">
        <v>169555169557</v>
      </c>
      <c r="J23" s="9">
        <v>162698414628.63901</v>
      </c>
      <c r="L23" s="9">
        <v>0</v>
      </c>
      <c r="N23" s="9">
        <v>0</v>
      </c>
      <c r="P23" s="9">
        <v>0</v>
      </c>
      <c r="R23" s="9">
        <v>0</v>
      </c>
      <c r="T23" s="9">
        <v>9639381</v>
      </c>
      <c r="V23" s="9">
        <v>14710</v>
      </c>
      <c r="X23" s="9">
        <v>169555169557</v>
      </c>
      <c r="Z23" s="28">
        <v>140699216883.43799</v>
      </c>
      <c r="AB23" s="10">
        <v>2.59</v>
      </c>
      <c r="AD23" s="32"/>
    </row>
    <row r="24" spans="1:30" ht="18.75" x14ac:dyDescent="0.2">
      <c r="A24" s="52" t="s">
        <v>34</v>
      </c>
      <c r="B24" s="52"/>
      <c r="C24" s="52"/>
      <c r="E24" s="53">
        <v>10530883</v>
      </c>
      <c r="F24" s="53"/>
      <c r="H24" s="9">
        <v>128392015601</v>
      </c>
      <c r="J24" s="9">
        <v>157055673494.38199</v>
      </c>
      <c r="L24" s="9">
        <v>0</v>
      </c>
      <c r="N24" s="9">
        <v>0</v>
      </c>
      <c r="P24" s="9">
        <v>0</v>
      </c>
      <c r="R24" s="9">
        <v>0</v>
      </c>
      <c r="T24" s="9">
        <v>10530883</v>
      </c>
      <c r="V24" s="9">
        <v>13920</v>
      </c>
      <c r="X24" s="9">
        <v>128392015601</v>
      </c>
      <c r="Z24" s="28">
        <v>145456751499.78699</v>
      </c>
      <c r="AB24" s="10">
        <v>2.68</v>
      </c>
      <c r="AD24" s="32"/>
    </row>
    <row r="25" spans="1:30" ht="18.75" x14ac:dyDescent="0.2">
      <c r="A25" s="52" t="s">
        <v>35</v>
      </c>
      <c r="B25" s="52"/>
      <c r="C25" s="52"/>
      <c r="E25" s="53">
        <v>15429599</v>
      </c>
      <c r="F25" s="53"/>
      <c r="H25" s="9">
        <v>94977590008</v>
      </c>
      <c r="J25" s="9">
        <v>77010950844.641907</v>
      </c>
      <c r="L25" s="9">
        <v>4821749</v>
      </c>
      <c r="N25" s="9">
        <v>0</v>
      </c>
      <c r="P25" s="9">
        <v>0</v>
      </c>
      <c r="R25" s="9">
        <v>0</v>
      </c>
      <c r="T25" s="9">
        <v>20251348</v>
      </c>
      <c r="V25" s="9">
        <v>5060</v>
      </c>
      <c r="X25" s="9">
        <v>124655455103</v>
      </c>
      <c r="Z25" s="28">
        <v>101679713704.59801</v>
      </c>
      <c r="AB25" s="10">
        <v>1.87</v>
      </c>
      <c r="AD25" s="32"/>
    </row>
    <row r="26" spans="1:30" ht="18.75" x14ac:dyDescent="0.2">
      <c r="A26" s="52" t="s">
        <v>36</v>
      </c>
      <c r="B26" s="52"/>
      <c r="C26" s="52"/>
      <c r="E26" s="53">
        <v>1290000</v>
      </c>
      <c r="F26" s="53"/>
      <c r="H26" s="9">
        <v>49756136592</v>
      </c>
      <c r="J26" s="9">
        <v>238149265215</v>
      </c>
      <c r="L26" s="9">
        <v>0</v>
      </c>
      <c r="N26" s="9">
        <v>0</v>
      </c>
      <c r="P26" s="9">
        <v>0</v>
      </c>
      <c r="R26" s="9">
        <v>0</v>
      </c>
      <c r="T26" s="9">
        <v>1290000</v>
      </c>
      <c r="V26" s="9">
        <v>164300</v>
      </c>
      <c r="X26" s="9">
        <v>49756136592</v>
      </c>
      <c r="Z26" s="28">
        <v>210308649690</v>
      </c>
      <c r="AB26" s="10">
        <v>3.87</v>
      </c>
      <c r="AD26" s="32"/>
    </row>
    <row r="27" spans="1:30" ht="18.75" x14ac:dyDescent="0.2">
      <c r="A27" s="52" t="s">
        <v>37</v>
      </c>
      <c r="B27" s="52"/>
      <c r="C27" s="52"/>
      <c r="E27" s="53">
        <v>987629</v>
      </c>
      <c r="F27" s="53"/>
      <c r="H27" s="9">
        <v>64077076209</v>
      </c>
      <c r="J27" s="9">
        <v>168304277383.52399</v>
      </c>
      <c r="L27" s="9">
        <v>0</v>
      </c>
      <c r="N27" s="9">
        <v>0</v>
      </c>
      <c r="P27" s="9">
        <v>0</v>
      </c>
      <c r="R27" s="9">
        <v>0</v>
      </c>
      <c r="T27" s="9">
        <v>987629</v>
      </c>
      <c r="V27" s="9">
        <v>189100</v>
      </c>
      <c r="X27" s="9">
        <v>64077076209</v>
      </c>
      <c r="Z27" s="28">
        <v>185316984122.65302</v>
      </c>
      <c r="AB27" s="10">
        <v>3.41</v>
      </c>
      <c r="AD27" s="32"/>
    </row>
    <row r="28" spans="1:30" ht="18.75" x14ac:dyDescent="0.2">
      <c r="A28" s="52" t="s">
        <v>38</v>
      </c>
      <c r="B28" s="52"/>
      <c r="C28" s="52"/>
      <c r="E28" s="53">
        <v>34481479</v>
      </c>
      <c r="F28" s="53"/>
      <c r="H28" s="9">
        <v>68875984199</v>
      </c>
      <c r="J28" s="9">
        <v>182023465730.19601</v>
      </c>
      <c r="L28" s="9">
        <v>0</v>
      </c>
      <c r="N28" s="9">
        <v>0</v>
      </c>
      <c r="P28" s="9">
        <v>0</v>
      </c>
      <c r="R28" s="9">
        <v>0</v>
      </c>
      <c r="T28" s="9">
        <v>34481479</v>
      </c>
      <c r="V28" s="9">
        <v>7780</v>
      </c>
      <c r="X28" s="9">
        <v>68875984199</v>
      </c>
      <c r="Z28" s="28">
        <v>266192211161.827</v>
      </c>
      <c r="AB28" s="10">
        <v>4.9000000000000004</v>
      </c>
      <c r="AD28" s="32"/>
    </row>
    <row r="29" spans="1:30" ht="18.75" x14ac:dyDescent="0.2">
      <c r="A29" s="52" t="s">
        <v>39</v>
      </c>
      <c r="B29" s="52"/>
      <c r="C29" s="52"/>
      <c r="E29" s="53">
        <v>5580000</v>
      </c>
      <c r="F29" s="53"/>
      <c r="H29" s="9">
        <v>19968073501</v>
      </c>
      <c r="J29" s="9">
        <v>19240611435</v>
      </c>
      <c r="L29" s="9">
        <v>37100000</v>
      </c>
      <c r="N29" s="9">
        <v>138911558324</v>
      </c>
      <c r="P29" s="9">
        <v>0</v>
      </c>
      <c r="R29" s="9">
        <v>0</v>
      </c>
      <c r="T29" s="9">
        <v>42680000</v>
      </c>
      <c r="V29" s="9">
        <v>4070</v>
      </c>
      <c r="X29" s="9">
        <v>158879631825</v>
      </c>
      <c r="Z29" s="28">
        <v>172364840252</v>
      </c>
      <c r="AB29" s="10">
        <v>3.17</v>
      </c>
      <c r="AD29" s="32"/>
    </row>
    <row r="30" spans="1:30" ht="18.75" x14ac:dyDescent="0.2">
      <c r="A30" s="52" t="s">
        <v>40</v>
      </c>
      <c r="B30" s="52"/>
      <c r="C30" s="52"/>
      <c r="E30" s="53">
        <v>6328972</v>
      </c>
      <c r="F30" s="53"/>
      <c r="H30" s="9">
        <v>85955556315</v>
      </c>
      <c r="J30" s="9">
        <v>24077708044.050999</v>
      </c>
      <c r="L30" s="9">
        <v>0</v>
      </c>
      <c r="N30" s="9">
        <v>0</v>
      </c>
      <c r="P30" s="9">
        <v>0</v>
      </c>
      <c r="R30" s="9">
        <v>0</v>
      </c>
      <c r="T30" s="9">
        <v>6328972</v>
      </c>
      <c r="V30" s="9">
        <v>3834</v>
      </c>
      <c r="X30" s="9">
        <v>85955556315</v>
      </c>
      <c r="Z30" s="28">
        <v>24077708044.050999</v>
      </c>
      <c r="AB30" s="10">
        <v>0.44</v>
      </c>
      <c r="AD30" s="32"/>
    </row>
    <row r="31" spans="1:30" ht="18.75" x14ac:dyDescent="0.2">
      <c r="A31" s="52" t="s">
        <v>41</v>
      </c>
      <c r="B31" s="52"/>
      <c r="C31" s="52"/>
      <c r="E31" s="53">
        <v>115253349</v>
      </c>
      <c r="F31" s="53"/>
      <c r="H31" s="9">
        <v>226114663854</v>
      </c>
      <c r="J31" s="9">
        <v>148899897677.12299</v>
      </c>
      <c r="L31" s="9">
        <v>0</v>
      </c>
      <c r="N31" s="9">
        <v>0</v>
      </c>
      <c r="P31" s="9">
        <v>0</v>
      </c>
      <c r="R31" s="9">
        <v>0</v>
      </c>
      <c r="T31" s="9">
        <v>115253349</v>
      </c>
      <c r="V31" s="9">
        <v>1302</v>
      </c>
      <c r="X31" s="9">
        <v>226114663854</v>
      </c>
      <c r="Z31" s="28">
        <v>148899897677.12299</v>
      </c>
      <c r="AB31" s="10">
        <v>2.74</v>
      </c>
      <c r="AD31" s="32"/>
    </row>
    <row r="32" spans="1:30" ht="18.75" x14ac:dyDescent="0.2">
      <c r="A32" s="52" t="s">
        <v>42</v>
      </c>
      <c r="B32" s="52"/>
      <c r="C32" s="52"/>
      <c r="E32" s="53">
        <v>5762928</v>
      </c>
      <c r="F32" s="53"/>
      <c r="H32" s="9">
        <v>53707308112</v>
      </c>
      <c r="J32" s="9">
        <v>111165318213.92599</v>
      </c>
      <c r="L32" s="9">
        <v>0</v>
      </c>
      <c r="N32" s="9">
        <v>0</v>
      </c>
      <c r="P32" s="9">
        <v>0</v>
      </c>
      <c r="R32" s="9">
        <v>0</v>
      </c>
      <c r="T32" s="9">
        <v>5762928</v>
      </c>
      <c r="V32" s="9">
        <v>18130</v>
      </c>
      <c r="X32" s="9">
        <v>53707308112</v>
      </c>
      <c r="Z32" s="28">
        <v>103674239671.733</v>
      </c>
      <c r="AB32" s="10">
        <v>1.91</v>
      </c>
      <c r="AD32" s="32"/>
    </row>
    <row r="33" spans="1:30" ht="18.75" x14ac:dyDescent="0.2">
      <c r="A33" s="52" t="s">
        <v>43</v>
      </c>
      <c r="B33" s="52"/>
      <c r="C33" s="52"/>
      <c r="E33" s="53">
        <v>50817960</v>
      </c>
      <c r="F33" s="53"/>
      <c r="H33" s="9">
        <v>91665751778</v>
      </c>
      <c r="J33" s="9">
        <v>102514303864.98399</v>
      </c>
      <c r="L33" s="9">
        <v>0</v>
      </c>
      <c r="N33" s="9">
        <v>0</v>
      </c>
      <c r="P33" s="9">
        <v>0</v>
      </c>
      <c r="R33" s="9">
        <v>0</v>
      </c>
      <c r="T33" s="9">
        <v>50817960</v>
      </c>
      <c r="V33" s="9">
        <v>1705</v>
      </c>
      <c r="X33" s="9">
        <v>91665751778</v>
      </c>
      <c r="Z33" s="28">
        <v>85974858873.485992</v>
      </c>
      <c r="AB33" s="10">
        <v>1.58</v>
      </c>
      <c r="AD33" s="32"/>
    </row>
    <row r="34" spans="1:30" ht="18.75" x14ac:dyDescent="0.2">
      <c r="A34" s="52" t="s">
        <v>44</v>
      </c>
      <c r="B34" s="52"/>
      <c r="C34" s="52"/>
      <c r="E34" s="53">
        <v>5986871</v>
      </c>
      <c r="F34" s="53"/>
      <c r="H34" s="9">
        <v>101812816694</v>
      </c>
      <c r="J34" s="9">
        <v>142342536585.07999</v>
      </c>
      <c r="L34" s="9">
        <v>0</v>
      </c>
      <c r="N34" s="9">
        <v>0</v>
      </c>
      <c r="P34" s="9">
        <v>0</v>
      </c>
      <c r="R34" s="9">
        <v>0</v>
      </c>
      <c r="T34" s="9">
        <v>5986871</v>
      </c>
      <c r="V34" s="9">
        <v>24622</v>
      </c>
      <c r="X34" s="9">
        <v>101812816694</v>
      </c>
      <c r="Z34" s="28">
        <v>146269268219.10001</v>
      </c>
      <c r="AB34" s="10">
        <v>2.69</v>
      </c>
      <c r="AD34" s="32"/>
    </row>
    <row r="35" spans="1:30" ht="18.75" x14ac:dyDescent="0.2">
      <c r="A35" s="52" t="s">
        <v>45</v>
      </c>
      <c r="B35" s="52"/>
      <c r="C35" s="52"/>
      <c r="E35" s="53">
        <v>4514559</v>
      </c>
      <c r="F35" s="53"/>
      <c r="H35" s="9">
        <v>62816317522</v>
      </c>
      <c r="J35" s="9">
        <v>120323706786.86</v>
      </c>
      <c r="L35" s="9">
        <v>0</v>
      </c>
      <c r="N35" s="9">
        <v>0</v>
      </c>
      <c r="P35" s="9">
        <v>0</v>
      </c>
      <c r="R35" s="9">
        <v>0</v>
      </c>
      <c r="T35" s="9">
        <v>4514559</v>
      </c>
      <c r="V35" s="9">
        <v>29030</v>
      </c>
      <c r="X35" s="9">
        <v>62816317522</v>
      </c>
      <c r="Z35" s="28">
        <v>130044572152.73801</v>
      </c>
      <c r="AB35" s="10">
        <v>2.39</v>
      </c>
      <c r="AD35" s="32"/>
    </row>
    <row r="36" spans="1:30" ht="18.75" x14ac:dyDescent="0.2">
      <c r="A36" s="52" t="s">
        <v>46</v>
      </c>
      <c r="B36" s="52"/>
      <c r="C36" s="52"/>
      <c r="E36" s="53">
        <v>38812377</v>
      </c>
      <c r="F36" s="53"/>
      <c r="H36" s="9">
        <v>205246147609</v>
      </c>
      <c r="J36" s="9">
        <v>850352849753.44299</v>
      </c>
      <c r="L36" s="9">
        <v>12863454</v>
      </c>
      <c r="N36" s="9">
        <v>0</v>
      </c>
      <c r="P36" s="9">
        <v>-4180000</v>
      </c>
      <c r="R36" s="9">
        <v>80091867226</v>
      </c>
      <c r="T36" s="9">
        <v>47495831</v>
      </c>
      <c r="V36" s="9">
        <v>14926</v>
      </c>
      <c r="X36" s="9">
        <v>183141629339</v>
      </c>
      <c r="Z36" s="28">
        <v>703442800466.79895</v>
      </c>
      <c r="AB36" s="10">
        <v>12.95</v>
      </c>
      <c r="AD36" s="32"/>
    </row>
    <row r="37" spans="1:30" ht="18.75" x14ac:dyDescent="0.2">
      <c r="A37" s="52" t="s">
        <v>47</v>
      </c>
      <c r="B37" s="52"/>
      <c r="C37" s="52"/>
      <c r="E37" s="53">
        <v>7334321</v>
      </c>
      <c r="F37" s="53"/>
      <c r="H37" s="9">
        <v>100901850046</v>
      </c>
      <c r="J37" s="9">
        <v>218765458562.01999</v>
      </c>
      <c r="L37" s="9">
        <v>0</v>
      </c>
      <c r="N37" s="9">
        <v>0</v>
      </c>
      <c r="P37" s="9">
        <v>0</v>
      </c>
      <c r="R37" s="9">
        <v>0</v>
      </c>
      <c r="T37" s="9">
        <v>7334321</v>
      </c>
      <c r="V37" s="9">
        <v>35790</v>
      </c>
      <c r="X37" s="9">
        <v>100901850046</v>
      </c>
      <c r="Z37" s="28">
        <v>260466259545.39899</v>
      </c>
      <c r="AB37" s="10">
        <v>4.79</v>
      </c>
      <c r="AD37" s="32"/>
    </row>
    <row r="38" spans="1:30" ht="18.75" x14ac:dyDescent="0.2">
      <c r="A38" s="52" t="s">
        <v>48</v>
      </c>
      <c r="B38" s="52"/>
      <c r="C38" s="52"/>
      <c r="E38" s="53">
        <v>8826002</v>
      </c>
      <c r="F38" s="53"/>
      <c r="H38" s="9">
        <v>89131482114</v>
      </c>
      <c r="J38" s="9">
        <v>172002740369.16599</v>
      </c>
      <c r="L38" s="9">
        <v>0</v>
      </c>
      <c r="N38" s="9">
        <v>0</v>
      </c>
      <c r="P38" s="9">
        <v>0</v>
      </c>
      <c r="R38" s="9">
        <v>0</v>
      </c>
      <c r="T38" s="9">
        <v>8826002</v>
      </c>
      <c r="V38" s="9">
        <v>18940</v>
      </c>
      <c r="X38" s="9">
        <v>89131482114</v>
      </c>
      <c r="Z38" s="28">
        <v>165872296465.98801</v>
      </c>
      <c r="AB38" s="10">
        <v>3.05</v>
      </c>
      <c r="AD38" s="32"/>
    </row>
    <row r="39" spans="1:30" ht="18.75" x14ac:dyDescent="0.2">
      <c r="A39" s="52" t="s">
        <v>49</v>
      </c>
      <c r="B39" s="52"/>
      <c r="C39" s="52"/>
      <c r="E39" s="53">
        <v>750000</v>
      </c>
      <c r="F39" s="53"/>
      <c r="H39" s="9">
        <v>6091062301</v>
      </c>
      <c r="J39" s="9">
        <v>11326762050</v>
      </c>
      <c r="L39" s="9">
        <v>0</v>
      </c>
      <c r="N39" s="9">
        <v>0</v>
      </c>
      <c r="P39" s="9">
        <v>-750000</v>
      </c>
      <c r="R39" s="9">
        <v>10991870981</v>
      </c>
      <c r="T39" s="9">
        <v>0</v>
      </c>
      <c r="V39" s="9">
        <v>0</v>
      </c>
      <c r="X39" s="9">
        <v>0</v>
      </c>
      <c r="Z39" s="28">
        <v>0</v>
      </c>
      <c r="AB39" s="10">
        <v>0</v>
      </c>
      <c r="AD39" s="32"/>
    </row>
    <row r="40" spans="1:30" ht="18.75" x14ac:dyDescent="0.2">
      <c r="A40" s="52" t="s">
        <v>50</v>
      </c>
      <c r="B40" s="52"/>
      <c r="C40" s="52"/>
      <c r="E40" s="53">
        <v>14881956</v>
      </c>
      <c r="F40" s="53"/>
      <c r="H40" s="9">
        <v>56024819514</v>
      </c>
      <c r="J40" s="9">
        <v>79593690607.846802</v>
      </c>
      <c r="L40" s="9">
        <v>0</v>
      </c>
      <c r="N40" s="9">
        <v>0</v>
      </c>
      <c r="P40" s="9">
        <v>0</v>
      </c>
      <c r="R40" s="9">
        <v>0</v>
      </c>
      <c r="T40" s="9">
        <v>14881956</v>
      </c>
      <c r="V40" s="9">
        <v>4580</v>
      </c>
      <c r="X40" s="9">
        <v>56024819514</v>
      </c>
      <c r="Z40" s="28">
        <v>67632486638.9496</v>
      </c>
      <c r="AB40" s="10">
        <v>1.24</v>
      </c>
      <c r="AD40" s="32"/>
    </row>
    <row r="41" spans="1:30" ht="18.75" x14ac:dyDescent="0.2">
      <c r="A41" s="52" t="s">
        <v>51</v>
      </c>
      <c r="B41" s="52"/>
      <c r="C41" s="52"/>
      <c r="E41" s="53">
        <v>13069848</v>
      </c>
      <c r="F41" s="53"/>
      <c r="H41" s="9">
        <v>44610927098</v>
      </c>
      <c r="J41" s="9">
        <v>100119275538.69099</v>
      </c>
      <c r="L41" s="9">
        <v>0</v>
      </c>
      <c r="N41" s="9">
        <v>0</v>
      </c>
      <c r="P41" s="9">
        <v>0</v>
      </c>
      <c r="R41" s="9">
        <v>0</v>
      </c>
      <c r="T41" s="9">
        <v>13069848</v>
      </c>
      <c r="V41" s="9">
        <v>7090</v>
      </c>
      <c r="X41" s="9">
        <v>44610927098</v>
      </c>
      <c r="Z41" s="28">
        <v>91948920151.4664</v>
      </c>
      <c r="AB41" s="10">
        <v>1.69</v>
      </c>
      <c r="AD41" s="32"/>
    </row>
    <row r="42" spans="1:30" ht="18.75" x14ac:dyDescent="0.2">
      <c r="A42" s="52" t="s">
        <v>52</v>
      </c>
      <c r="B42" s="52"/>
      <c r="C42" s="52"/>
      <c r="E42" s="53">
        <v>250000</v>
      </c>
      <c r="F42" s="53"/>
      <c r="H42" s="9">
        <v>9825911200</v>
      </c>
      <c r="J42" s="9">
        <v>9587808875</v>
      </c>
      <c r="L42" s="9">
        <v>0</v>
      </c>
      <c r="N42" s="9">
        <v>0</v>
      </c>
      <c r="P42" s="9">
        <v>-125000</v>
      </c>
      <c r="R42" s="9">
        <v>6242618786</v>
      </c>
      <c r="T42" s="9">
        <v>125000</v>
      </c>
      <c r="V42" s="9">
        <v>43570</v>
      </c>
      <c r="X42" s="9">
        <v>4912955599</v>
      </c>
      <c r="Z42" s="28">
        <v>5404150487.5</v>
      </c>
      <c r="AB42" s="10">
        <v>0.1</v>
      </c>
      <c r="AD42" s="32"/>
    </row>
    <row r="43" spans="1:30" ht="18.75" x14ac:dyDescent="0.2">
      <c r="A43" s="52" t="s">
        <v>53</v>
      </c>
      <c r="B43" s="52"/>
      <c r="C43" s="52"/>
      <c r="E43" s="53">
        <v>438000</v>
      </c>
      <c r="F43" s="53"/>
      <c r="H43" s="9">
        <v>10583709527</v>
      </c>
      <c r="J43" s="9">
        <v>12647274966</v>
      </c>
      <c r="L43" s="9">
        <v>0</v>
      </c>
      <c r="N43" s="9">
        <v>0</v>
      </c>
      <c r="P43" s="9">
        <v>-219000</v>
      </c>
      <c r="R43" s="9">
        <v>6130366851</v>
      </c>
      <c r="T43" s="9">
        <v>219000</v>
      </c>
      <c r="V43" s="9">
        <v>27230</v>
      </c>
      <c r="X43" s="9">
        <v>5291854765</v>
      </c>
      <c r="Z43" s="28">
        <v>5917273149.8999996</v>
      </c>
      <c r="AB43" s="10">
        <v>0.11</v>
      </c>
      <c r="AD43" s="32"/>
    </row>
    <row r="44" spans="1:30" ht="18.75" x14ac:dyDescent="0.2">
      <c r="A44" s="54" t="s">
        <v>54</v>
      </c>
      <c r="B44" s="54"/>
      <c r="C44" s="54"/>
      <c r="D44" s="26"/>
      <c r="E44" s="55">
        <v>0</v>
      </c>
      <c r="F44" s="55"/>
      <c r="H44" s="12">
        <v>0</v>
      </c>
      <c r="J44" s="12">
        <v>0</v>
      </c>
      <c r="L44" s="24">
        <v>2300000</v>
      </c>
      <c r="N44" s="12">
        <v>26151482160</v>
      </c>
      <c r="P44" s="24">
        <v>0</v>
      </c>
      <c r="R44" s="12">
        <v>0</v>
      </c>
      <c r="T44" s="24">
        <v>2300000</v>
      </c>
      <c r="V44" s="24">
        <v>10100</v>
      </c>
      <c r="X44" s="12">
        <v>26151482160</v>
      </c>
      <c r="Z44" s="21">
        <v>23050432100</v>
      </c>
      <c r="AB44" s="13">
        <v>0.42</v>
      </c>
      <c r="AD44" s="32"/>
    </row>
    <row r="45" spans="1:30" ht="21.75" thickBot="1" x14ac:dyDescent="0.25">
      <c r="A45" s="56" t="s">
        <v>55</v>
      </c>
      <c r="B45" s="56"/>
      <c r="C45" s="56"/>
      <c r="D45" s="27"/>
      <c r="E45" s="26"/>
      <c r="F45" s="24"/>
      <c r="H45" s="15">
        <v>2819268496578</v>
      </c>
      <c r="J45" s="15">
        <v>5404992989552.0195</v>
      </c>
      <c r="L45" s="24"/>
      <c r="N45" s="15">
        <v>194996501350</v>
      </c>
      <c r="P45" s="24"/>
      <c r="R45" s="15">
        <v>228644176145</v>
      </c>
      <c r="T45" s="24"/>
      <c r="V45" s="24"/>
      <c r="X45" s="15">
        <v>2864827283216</v>
      </c>
      <c r="Z45" s="23">
        <f>SUM(Z9:Z44)</f>
        <v>5183658564020.7266</v>
      </c>
      <c r="AB45" s="16">
        <v>95.38</v>
      </c>
      <c r="AD45" s="32"/>
    </row>
    <row r="46" spans="1:30" ht="13.5" thickTop="1" x14ac:dyDescent="0.2">
      <c r="D46" s="26"/>
      <c r="E46" s="26"/>
      <c r="F46" s="26"/>
    </row>
    <row r="47" spans="1:30" x14ac:dyDescent="0.2">
      <c r="D47" s="26"/>
      <c r="E47" s="26"/>
      <c r="F47" s="26"/>
    </row>
    <row r="48" spans="1:30" x14ac:dyDescent="0.2">
      <c r="D48" s="26"/>
      <c r="E48" s="26"/>
      <c r="F48" s="26"/>
    </row>
    <row r="62" spans="18:18" x14ac:dyDescent="0.2">
      <c r="R62" s="26"/>
    </row>
  </sheetData>
  <mergeCells count="86">
    <mergeCell ref="A44:C44"/>
    <mergeCell ref="E44:F44"/>
    <mergeCell ref="A45:C45"/>
    <mergeCell ref="A41:C41"/>
    <mergeCell ref="E41:F41"/>
    <mergeCell ref="A42:C42"/>
    <mergeCell ref="E42:F42"/>
    <mergeCell ref="A43:C43"/>
    <mergeCell ref="E43:F43"/>
    <mergeCell ref="A38:C38"/>
    <mergeCell ref="E38:F38"/>
    <mergeCell ref="A39:C39"/>
    <mergeCell ref="E39:F39"/>
    <mergeCell ref="A40:C40"/>
    <mergeCell ref="E40:F40"/>
    <mergeCell ref="A35:C35"/>
    <mergeCell ref="E35:F35"/>
    <mergeCell ref="A36:C36"/>
    <mergeCell ref="E36:F36"/>
    <mergeCell ref="A37:C37"/>
    <mergeCell ref="E37:F37"/>
    <mergeCell ref="A32:C32"/>
    <mergeCell ref="E32:F32"/>
    <mergeCell ref="A33:C33"/>
    <mergeCell ref="E33:F33"/>
    <mergeCell ref="A34:C34"/>
    <mergeCell ref="E34:F34"/>
    <mergeCell ref="A29:C29"/>
    <mergeCell ref="E29:F29"/>
    <mergeCell ref="A30:C30"/>
    <mergeCell ref="E30:F30"/>
    <mergeCell ref="A31:C31"/>
    <mergeCell ref="E31:F31"/>
    <mergeCell ref="A26:C26"/>
    <mergeCell ref="E26:F26"/>
    <mergeCell ref="A27:C27"/>
    <mergeCell ref="E27:F27"/>
    <mergeCell ref="A28:C28"/>
    <mergeCell ref="E28:F28"/>
    <mergeCell ref="A23:C23"/>
    <mergeCell ref="E23:F23"/>
    <mergeCell ref="A24:C24"/>
    <mergeCell ref="E24:F24"/>
    <mergeCell ref="A25:C25"/>
    <mergeCell ref="E25:F25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scale="57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3"/>
  <sheetViews>
    <sheetView rightToLeft="1" view="pageBreakPreview" zoomScale="130" zoomScaleNormal="100" zoomScaleSheetLayoutView="130" workbookViewId="0">
      <selection activeCell="F21" sqref="F21"/>
    </sheetView>
  </sheetViews>
  <sheetFormatPr defaultRowHeight="12.75" x14ac:dyDescent="0.2"/>
  <cols>
    <col min="1" max="1" width="33.85546875" bestFit="1" customWidth="1"/>
    <col min="2" max="2" width="1.28515625" customWidth="1"/>
    <col min="3" max="3" width="11" bestFit="1" customWidth="1"/>
    <col min="4" max="4" width="1.28515625" customWidth="1"/>
    <col min="5" max="5" width="10.7109375" bestFit="1" customWidth="1"/>
    <col min="6" max="6" width="1.28515625" customWidth="1"/>
    <col min="7" max="7" width="11.140625" bestFit="1" customWidth="1"/>
    <col min="8" max="8" width="1.28515625" customWidth="1"/>
    <col min="9" max="9" width="12" bestFit="1" customWidth="1"/>
    <col min="10" max="10" width="1.28515625" customWidth="1"/>
    <col min="11" max="11" width="10.7109375" bestFit="1" customWidth="1"/>
    <col min="12" max="12" width="1.28515625" customWidth="1"/>
    <col min="13" max="13" width="12" bestFit="1" customWidth="1"/>
    <col min="14" max="14" width="0.28515625" customWidth="1"/>
  </cols>
  <sheetData>
    <row r="1" spans="1:13" ht="25.5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ht="25.5" x14ac:dyDescent="0.2">
      <c r="A2" s="46" t="s">
        <v>91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13" ht="25.5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</row>
    <row r="5" spans="1:13" ht="24" x14ac:dyDescent="0.2">
      <c r="A5" s="47" t="s">
        <v>155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</row>
    <row r="6" spans="1:13" ht="21" x14ac:dyDescent="0.2">
      <c r="A6" s="48" t="s">
        <v>94</v>
      </c>
      <c r="C6" s="48" t="s">
        <v>106</v>
      </c>
      <c r="D6" s="48"/>
      <c r="E6" s="48"/>
      <c r="F6" s="48"/>
      <c r="G6" s="48"/>
      <c r="I6" s="48" t="s">
        <v>107</v>
      </c>
      <c r="J6" s="48"/>
      <c r="K6" s="48"/>
      <c r="L6" s="48"/>
      <c r="M6" s="48"/>
    </row>
    <row r="7" spans="1:13" ht="21" x14ac:dyDescent="0.2">
      <c r="A7" s="48"/>
      <c r="C7" s="17" t="s">
        <v>153</v>
      </c>
      <c r="D7" s="3"/>
      <c r="E7" s="17" t="s">
        <v>133</v>
      </c>
      <c r="F7" s="3"/>
      <c r="G7" s="17" t="s">
        <v>154</v>
      </c>
      <c r="I7" s="17" t="s">
        <v>153</v>
      </c>
      <c r="J7" s="3"/>
      <c r="K7" s="17" t="s">
        <v>133</v>
      </c>
      <c r="L7" s="3"/>
      <c r="M7" s="17" t="s">
        <v>154</v>
      </c>
    </row>
    <row r="8" spans="1:13" ht="18.75" x14ac:dyDescent="0.2">
      <c r="A8" s="5" t="s">
        <v>87</v>
      </c>
      <c r="C8" s="6">
        <v>264651</v>
      </c>
      <c r="E8" s="6">
        <v>0</v>
      </c>
      <c r="G8" s="6">
        <v>264651</v>
      </c>
      <c r="I8" s="6">
        <v>3774247</v>
      </c>
      <c r="K8" s="6">
        <v>0</v>
      </c>
      <c r="M8" s="6">
        <v>3774247</v>
      </c>
    </row>
    <row r="9" spans="1:13" ht="18.75" x14ac:dyDescent="0.2">
      <c r="A9" s="8" t="s">
        <v>87</v>
      </c>
      <c r="C9" s="9">
        <v>0</v>
      </c>
      <c r="E9" s="9">
        <v>0</v>
      </c>
      <c r="G9" s="9">
        <v>0</v>
      </c>
      <c r="I9" s="9">
        <v>22753</v>
      </c>
      <c r="K9" s="9">
        <v>0</v>
      </c>
      <c r="M9" s="9">
        <v>22753</v>
      </c>
    </row>
    <row r="10" spans="1:13" ht="18.75" x14ac:dyDescent="0.2">
      <c r="A10" s="8" t="s">
        <v>88</v>
      </c>
      <c r="C10" s="9">
        <v>20793233</v>
      </c>
      <c r="E10" s="9">
        <v>0</v>
      </c>
      <c r="G10" s="9">
        <v>20793233</v>
      </c>
      <c r="I10" s="9">
        <v>367508093</v>
      </c>
      <c r="K10" s="9">
        <v>0</v>
      </c>
      <c r="M10" s="9">
        <v>367508093</v>
      </c>
    </row>
    <row r="11" spans="1:13" ht="18.75" x14ac:dyDescent="0.2">
      <c r="A11" s="8" t="s">
        <v>89</v>
      </c>
      <c r="C11" s="9">
        <v>9793519</v>
      </c>
      <c r="E11" s="9">
        <v>0</v>
      </c>
      <c r="G11" s="9">
        <v>9793519</v>
      </c>
      <c r="I11" s="9">
        <v>91172889</v>
      </c>
      <c r="K11" s="9">
        <v>0</v>
      </c>
      <c r="M11" s="9">
        <v>91172889</v>
      </c>
    </row>
    <row r="12" spans="1:13" ht="18.75" x14ac:dyDescent="0.2">
      <c r="A12" s="11" t="s">
        <v>90</v>
      </c>
      <c r="C12" s="12">
        <v>765745</v>
      </c>
      <c r="E12" s="25">
        <v>0</v>
      </c>
      <c r="G12" s="12">
        <v>765745</v>
      </c>
      <c r="I12" s="12">
        <v>2890707</v>
      </c>
      <c r="K12" s="25">
        <v>0</v>
      </c>
      <c r="M12" s="12">
        <v>2890707</v>
      </c>
    </row>
    <row r="13" spans="1:13" ht="21" x14ac:dyDescent="0.2">
      <c r="A13" s="14" t="s">
        <v>55</v>
      </c>
      <c r="C13" s="15">
        <v>31617148</v>
      </c>
      <c r="E13" s="25"/>
      <c r="G13" s="15">
        <v>31617148</v>
      </c>
      <c r="I13" s="15">
        <v>465368689</v>
      </c>
      <c r="K13" s="25"/>
      <c r="M13" s="15">
        <v>465368689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T40"/>
  <sheetViews>
    <sheetView rightToLeft="1" view="pageBreakPreview" zoomScaleNormal="100" zoomScaleSheetLayoutView="100" workbookViewId="0">
      <selection activeCell="M25" sqref="M25"/>
    </sheetView>
  </sheetViews>
  <sheetFormatPr defaultRowHeight="12.75" x14ac:dyDescent="0.2"/>
  <cols>
    <col min="1" max="1" width="27.5703125" bestFit="1" customWidth="1"/>
    <col min="2" max="2" width="1.28515625" customWidth="1"/>
    <col min="3" max="3" width="11" bestFit="1" customWidth="1"/>
    <col min="4" max="4" width="1.28515625" customWidth="1"/>
    <col min="5" max="5" width="16.140625" bestFit="1" customWidth="1"/>
    <col min="6" max="6" width="1.28515625" customWidth="1"/>
    <col min="7" max="7" width="16.140625" bestFit="1" customWidth="1"/>
    <col min="8" max="8" width="1.28515625" customWidth="1"/>
    <col min="9" max="9" width="21.85546875" bestFit="1" customWidth="1"/>
    <col min="10" max="10" width="1.28515625" customWidth="1"/>
    <col min="11" max="11" width="12" bestFit="1" customWidth="1"/>
    <col min="12" max="12" width="1.28515625" customWidth="1"/>
    <col min="13" max="13" width="17.85546875" bestFit="1" customWidth="1"/>
    <col min="14" max="14" width="1.28515625" customWidth="1"/>
    <col min="15" max="15" width="17" bestFit="1" customWidth="1"/>
    <col min="16" max="16" width="1.28515625" customWidth="1"/>
    <col min="17" max="17" width="16.140625" bestFit="1" customWidth="1"/>
    <col min="18" max="18" width="12.42578125" bestFit="1" customWidth="1"/>
    <col min="19" max="20" width="14.42578125" bestFit="1" customWidth="1"/>
  </cols>
  <sheetData>
    <row r="1" spans="1:20" ht="25.5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</row>
    <row r="2" spans="1:20" ht="25.5" x14ac:dyDescent="0.2">
      <c r="A2" s="46" t="s">
        <v>91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0" ht="25.5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</row>
    <row r="5" spans="1:20" ht="24" x14ac:dyDescent="0.2">
      <c r="A5" s="47" t="s">
        <v>156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</row>
    <row r="6" spans="1:20" ht="21" x14ac:dyDescent="0.2">
      <c r="A6" s="48" t="s">
        <v>94</v>
      </c>
      <c r="C6" s="48" t="s">
        <v>106</v>
      </c>
      <c r="D6" s="48"/>
      <c r="E6" s="48"/>
      <c r="F6" s="48"/>
      <c r="G6" s="48"/>
      <c r="H6" s="48"/>
      <c r="I6" s="48"/>
      <c r="K6" s="48" t="s">
        <v>107</v>
      </c>
      <c r="L6" s="48"/>
      <c r="M6" s="48"/>
      <c r="N6" s="48"/>
      <c r="O6" s="48"/>
      <c r="P6" s="48"/>
      <c r="Q6" s="48"/>
    </row>
    <row r="7" spans="1:20" ht="42" x14ac:dyDescent="0.2">
      <c r="A7" s="48"/>
      <c r="C7" s="17" t="s">
        <v>13</v>
      </c>
      <c r="D7" s="3"/>
      <c r="E7" s="17" t="s">
        <v>157</v>
      </c>
      <c r="F7" s="3"/>
      <c r="G7" s="17" t="s">
        <v>158</v>
      </c>
      <c r="H7" s="3"/>
      <c r="I7" s="17" t="s">
        <v>159</v>
      </c>
      <c r="K7" s="17" t="s">
        <v>13</v>
      </c>
      <c r="L7" s="3"/>
      <c r="M7" s="17" t="s">
        <v>157</v>
      </c>
      <c r="N7" s="3"/>
      <c r="O7" s="17" t="s">
        <v>158</v>
      </c>
      <c r="P7" s="3"/>
      <c r="Q7" s="22" t="s">
        <v>159</v>
      </c>
    </row>
    <row r="8" spans="1:20" ht="18.75" x14ac:dyDescent="0.2">
      <c r="A8" s="45" t="s">
        <v>26</v>
      </c>
      <c r="C8" s="6">
        <v>4821749</v>
      </c>
      <c r="E8" s="6">
        <v>24856116095</v>
      </c>
      <c r="G8" s="6">
        <f>24856116095-5574674268</f>
        <v>19281441827</v>
      </c>
      <c r="I8" s="6">
        <f>E8-G8</f>
        <v>5574674268</v>
      </c>
      <c r="K8" s="6">
        <v>4821749</v>
      </c>
      <c r="M8" s="6">
        <v>24856116095</v>
      </c>
      <c r="O8" s="6">
        <v>24856116095</v>
      </c>
      <c r="Q8" s="19">
        <v>0</v>
      </c>
    </row>
    <row r="9" spans="1:20" ht="18.75" x14ac:dyDescent="0.2">
      <c r="A9" s="45" t="s">
        <v>32</v>
      </c>
      <c r="C9" s="9">
        <v>17814631</v>
      </c>
      <c r="E9" s="9">
        <v>76256088609</v>
      </c>
      <c r="G9" s="9">
        <v>84606175723</v>
      </c>
      <c r="I9" s="9">
        <v>-11730103681</v>
      </c>
      <c r="K9" s="9">
        <v>17814631</v>
      </c>
      <c r="M9" s="9">
        <v>76256088609</v>
      </c>
      <c r="O9" s="9">
        <v>87986192290</v>
      </c>
      <c r="Q9" s="20">
        <v>-11730103681</v>
      </c>
    </row>
    <row r="10" spans="1:20" ht="18.75" x14ac:dyDescent="0.2">
      <c r="A10" s="45" t="s">
        <v>53</v>
      </c>
      <c r="C10" s="9">
        <v>219000</v>
      </c>
      <c r="E10" s="9">
        <v>6130366851</v>
      </c>
      <c r="G10" s="9">
        <v>5291854762</v>
      </c>
      <c r="I10" s="9">
        <v>838512089</v>
      </c>
      <c r="K10" s="9">
        <v>219000</v>
      </c>
      <c r="M10" s="9">
        <v>6130366851</v>
      </c>
      <c r="O10" s="9">
        <v>5291854762</v>
      </c>
      <c r="Q10" s="20">
        <v>838512089</v>
      </c>
      <c r="R10" s="32"/>
    </row>
    <row r="11" spans="1:20" ht="18.75" x14ac:dyDescent="0.2">
      <c r="A11" s="45" t="s">
        <v>25</v>
      </c>
      <c r="C11" s="9">
        <v>4854503</v>
      </c>
      <c r="E11" s="9">
        <v>39258368306</v>
      </c>
      <c r="G11" s="9">
        <v>57948241632</v>
      </c>
      <c r="I11" s="9">
        <v>-18689873326</v>
      </c>
      <c r="K11" s="9">
        <v>11094017</v>
      </c>
      <c r="M11" s="9">
        <v>107273945334</v>
      </c>
      <c r="O11" s="9">
        <v>86090140723</v>
      </c>
      <c r="Q11" s="20">
        <v>21183804611</v>
      </c>
      <c r="S11" s="32"/>
      <c r="T11" s="32"/>
    </row>
    <row r="12" spans="1:20" ht="18.75" x14ac:dyDescent="0.2">
      <c r="A12" s="45" t="s">
        <v>52</v>
      </c>
      <c r="C12" s="9">
        <v>125000</v>
      </c>
      <c r="E12" s="9">
        <v>6242618786</v>
      </c>
      <c r="G12" s="9">
        <v>4912955601</v>
      </c>
      <c r="I12" s="9">
        <v>1329663185</v>
      </c>
      <c r="K12" s="9">
        <v>125000</v>
      </c>
      <c r="M12" s="9">
        <v>6242618786</v>
      </c>
      <c r="O12" s="9">
        <v>4912955601</v>
      </c>
      <c r="Q12" s="20">
        <v>1329663185</v>
      </c>
    </row>
    <row r="13" spans="1:20" ht="18.75" x14ac:dyDescent="0.2">
      <c r="A13" s="45" t="s">
        <v>49</v>
      </c>
      <c r="C13" s="9">
        <v>750000</v>
      </c>
      <c r="E13" s="9">
        <v>10991870981</v>
      </c>
      <c r="G13" s="9">
        <v>11326762050</v>
      </c>
      <c r="I13" s="9">
        <v>-334891069</v>
      </c>
      <c r="K13" s="9">
        <v>1500000</v>
      </c>
      <c r="M13" s="9">
        <v>18238676998</v>
      </c>
      <c r="O13" s="9">
        <v>12182124600</v>
      </c>
      <c r="Q13" s="20">
        <v>6056552398</v>
      </c>
      <c r="T13" s="32"/>
    </row>
    <row r="14" spans="1:20" ht="18.75" x14ac:dyDescent="0.2">
      <c r="A14" s="45" t="s">
        <v>46</v>
      </c>
      <c r="C14" s="9">
        <v>4180000</v>
      </c>
      <c r="E14" s="9">
        <v>80091867226</v>
      </c>
      <c r="G14" s="9">
        <v>34890459543</v>
      </c>
      <c r="I14" s="9">
        <v>45201407683</v>
      </c>
      <c r="K14" s="9">
        <v>4180000</v>
      </c>
      <c r="M14" s="9">
        <v>80091867226</v>
      </c>
      <c r="O14" s="9">
        <v>34890459543</v>
      </c>
      <c r="Q14" s="20">
        <v>45201407683</v>
      </c>
    </row>
    <row r="15" spans="1:20" ht="18.75" x14ac:dyDescent="0.2">
      <c r="A15" s="45" t="s">
        <v>30</v>
      </c>
      <c r="C15" s="9">
        <v>435000</v>
      </c>
      <c r="E15" s="9">
        <v>9672995386</v>
      </c>
      <c r="G15" s="9">
        <v>7458167394</v>
      </c>
      <c r="I15" s="9">
        <v>2214827992</v>
      </c>
      <c r="K15" s="9">
        <v>435000</v>
      </c>
      <c r="M15" s="9">
        <v>9672995386</v>
      </c>
      <c r="O15" s="9">
        <v>7458167394</v>
      </c>
      <c r="Q15" s="20">
        <v>2214827992</v>
      </c>
    </row>
    <row r="16" spans="1:20" ht="18.75" x14ac:dyDescent="0.2">
      <c r="A16" s="45" t="s">
        <v>112</v>
      </c>
      <c r="C16" s="9">
        <v>0</v>
      </c>
      <c r="E16" s="9">
        <v>0</v>
      </c>
      <c r="G16" s="9">
        <v>0</v>
      </c>
      <c r="I16" s="9">
        <v>0</v>
      </c>
      <c r="K16" s="9">
        <v>720000</v>
      </c>
      <c r="M16" s="9">
        <v>9512131216</v>
      </c>
      <c r="O16" s="9">
        <v>7098439536</v>
      </c>
      <c r="Q16" s="20">
        <v>2413691680</v>
      </c>
    </row>
    <row r="17" spans="1:17" ht="18.75" x14ac:dyDescent="0.2">
      <c r="A17" s="45" t="s">
        <v>21</v>
      </c>
      <c r="C17" s="9">
        <v>0</v>
      </c>
      <c r="E17" s="9">
        <v>0</v>
      </c>
      <c r="G17" s="9">
        <v>0</v>
      </c>
      <c r="I17" s="9">
        <v>0</v>
      </c>
      <c r="K17" s="9">
        <v>2230001</v>
      </c>
      <c r="M17" s="9">
        <v>29230587498</v>
      </c>
      <c r="O17" s="9">
        <v>16080775976</v>
      </c>
      <c r="Q17" s="20">
        <v>13149811522</v>
      </c>
    </row>
    <row r="18" spans="1:17" ht="18.75" x14ac:dyDescent="0.2">
      <c r="A18" s="8" t="s">
        <v>24</v>
      </c>
      <c r="C18" s="9">
        <v>0</v>
      </c>
      <c r="E18" s="9">
        <v>0</v>
      </c>
      <c r="G18" s="9">
        <v>0</v>
      </c>
      <c r="I18" s="9">
        <v>0</v>
      </c>
      <c r="K18" s="9">
        <v>8335687</v>
      </c>
      <c r="M18" s="9">
        <v>81502459041</v>
      </c>
      <c r="O18" s="9">
        <v>55931103700</v>
      </c>
      <c r="Q18" s="20">
        <v>25571355341</v>
      </c>
    </row>
    <row r="19" spans="1:17" ht="18.75" x14ac:dyDescent="0.2">
      <c r="A19" s="8" t="s">
        <v>113</v>
      </c>
      <c r="C19" s="9">
        <v>0</v>
      </c>
      <c r="E19" s="9">
        <v>0</v>
      </c>
      <c r="G19" s="9">
        <v>0</v>
      </c>
      <c r="I19" s="9">
        <v>0</v>
      </c>
      <c r="K19" s="9">
        <v>9360000</v>
      </c>
      <c r="M19" s="9">
        <v>65487042932</v>
      </c>
      <c r="O19" s="9">
        <v>69037965360</v>
      </c>
      <c r="Q19" s="20">
        <v>-3550922428</v>
      </c>
    </row>
    <row r="20" spans="1:17" ht="18.75" x14ac:dyDescent="0.2">
      <c r="A20" s="8" t="s">
        <v>114</v>
      </c>
      <c r="C20" s="9">
        <v>0</v>
      </c>
      <c r="E20" s="9">
        <v>0</v>
      </c>
      <c r="G20" s="9">
        <v>0</v>
      </c>
      <c r="I20" s="9">
        <v>0</v>
      </c>
      <c r="K20" s="9">
        <v>12744986</v>
      </c>
      <c r="M20" s="9">
        <v>34239296087</v>
      </c>
      <c r="O20" s="9">
        <v>34041857606</v>
      </c>
      <c r="Q20" s="20">
        <v>197438481</v>
      </c>
    </row>
    <row r="21" spans="1:17" ht="18.75" x14ac:dyDescent="0.2">
      <c r="A21" s="8" t="s">
        <v>115</v>
      </c>
      <c r="C21" s="9">
        <v>0</v>
      </c>
      <c r="E21" s="9">
        <v>0</v>
      </c>
      <c r="G21" s="9">
        <v>0</v>
      </c>
      <c r="I21" s="9">
        <v>0</v>
      </c>
      <c r="K21" s="9">
        <v>2513000</v>
      </c>
      <c r="M21" s="9">
        <v>17811670749</v>
      </c>
      <c r="O21" s="9">
        <v>15823366652</v>
      </c>
      <c r="Q21" s="20">
        <v>1988304097</v>
      </c>
    </row>
    <row r="22" spans="1:17" ht="18.75" x14ac:dyDescent="0.2">
      <c r="A22" s="8" t="s">
        <v>20</v>
      </c>
      <c r="C22" s="9">
        <v>0</v>
      </c>
      <c r="E22" s="9">
        <v>0</v>
      </c>
      <c r="G22" s="9">
        <v>0</v>
      </c>
      <c r="I22" s="9">
        <v>0</v>
      </c>
      <c r="K22" s="9">
        <v>1</v>
      </c>
      <c r="M22" s="9">
        <v>1</v>
      </c>
      <c r="O22" s="9">
        <v>4119</v>
      </c>
      <c r="Q22" s="20">
        <v>-4118</v>
      </c>
    </row>
    <row r="23" spans="1:17" ht="18.75" x14ac:dyDescent="0.2">
      <c r="A23" s="8" t="s">
        <v>116</v>
      </c>
      <c r="C23" s="9">
        <v>0</v>
      </c>
      <c r="E23" s="9">
        <v>0</v>
      </c>
      <c r="G23" s="9">
        <v>0</v>
      </c>
      <c r="I23" s="9">
        <v>0</v>
      </c>
      <c r="K23" s="9">
        <v>17516576</v>
      </c>
      <c r="M23" s="9">
        <v>128886880753</v>
      </c>
      <c r="O23" s="9">
        <v>122234713657</v>
      </c>
      <c r="Q23" s="20">
        <v>6652167096</v>
      </c>
    </row>
    <row r="24" spans="1:17" ht="18.75" x14ac:dyDescent="0.2">
      <c r="A24" s="8" t="s">
        <v>117</v>
      </c>
      <c r="C24" s="9">
        <v>0</v>
      </c>
      <c r="E24" s="9">
        <v>0</v>
      </c>
      <c r="G24" s="9">
        <v>0</v>
      </c>
      <c r="I24" s="9">
        <v>0</v>
      </c>
      <c r="K24" s="9">
        <v>515000</v>
      </c>
      <c r="M24" s="9">
        <v>9644116651</v>
      </c>
      <c r="O24" s="9">
        <v>8416695058</v>
      </c>
      <c r="Q24" s="20">
        <v>1227421593</v>
      </c>
    </row>
    <row r="25" spans="1:17" ht="18.75" x14ac:dyDescent="0.2">
      <c r="A25" s="8" t="s">
        <v>118</v>
      </c>
      <c r="C25" s="9">
        <v>0</v>
      </c>
      <c r="E25" s="9">
        <v>0</v>
      </c>
      <c r="G25" s="9">
        <v>0</v>
      </c>
      <c r="I25" s="9">
        <v>0</v>
      </c>
      <c r="K25" s="9">
        <v>4587659</v>
      </c>
      <c r="M25" s="9">
        <v>83388378346</v>
      </c>
      <c r="O25" s="9">
        <v>72509762620</v>
      </c>
      <c r="Q25" s="20">
        <v>10878615726</v>
      </c>
    </row>
    <row r="26" spans="1:17" ht="18.75" x14ac:dyDescent="0.2">
      <c r="A26" s="8" t="s">
        <v>23</v>
      </c>
      <c r="C26" s="9">
        <v>0</v>
      </c>
      <c r="E26" s="9">
        <v>0</v>
      </c>
      <c r="G26" s="9">
        <v>0</v>
      </c>
      <c r="I26" s="9">
        <v>0</v>
      </c>
      <c r="K26" s="9">
        <v>6840001</v>
      </c>
      <c r="M26" s="9">
        <v>50088996059</v>
      </c>
      <c r="O26" s="9">
        <v>36164139545</v>
      </c>
      <c r="Q26" s="20">
        <v>13924856514</v>
      </c>
    </row>
    <row r="27" spans="1:17" ht="18.75" x14ac:dyDescent="0.2">
      <c r="A27" s="8" t="s">
        <v>35</v>
      </c>
      <c r="C27" s="9">
        <v>0</v>
      </c>
      <c r="E27" s="9">
        <v>0</v>
      </c>
      <c r="G27" s="9">
        <v>0</v>
      </c>
      <c r="I27" s="9">
        <v>0</v>
      </c>
      <c r="K27" s="9">
        <v>1</v>
      </c>
      <c r="M27" s="9">
        <v>1</v>
      </c>
      <c r="O27" s="9">
        <v>7766</v>
      </c>
      <c r="Q27" s="20">
        <v>-7765</v>
      </c>
    </row>
    <row r="28" spans="1:17" ht="18.75" x14ac:dyDescent="0.2">
      <c r="A28" s="8" t="s">
        <v>119</v>
      </c>
      <c r="C28" s="9">
        <v>0</v>
      </c>
      <c r="E28" s="9">
        <v>0</v>
      </c>
      <c r="G28" s="9">
        <v>0</v>
      </c>
      <c r="I28" s="9">
        <v>0</v>
      </c>
      <c r="K28" s="9">
        <v>6516805</v>
      </c>
      <c r="M28" s="9">
        <v>18012449020</v>
      </c>
      <c r="O28" s="9">
        <v>17354642397</v>
      </c>
      <c r="Q28" s="20">
        <v>657806623</v>
      </c>
    </row>
    <row r="29" spans="1:17" ht="18.75" x14ac:dyDescent="0.2">
      <c r="A29" s="8" t="s">
        <v>120</v>
      </c>
      <c r="C29" s="9">
        <v>0</v>
      </c>
      <c r="E29" s="9">
        <v>0</v>
      </c>
      <c r="G29" s="9">
        <v>0</v>
      </c>
      <c r="I29" s="9">
        <v>0</v>
      </c>
      <c r="K29" s="9">
        <v>14770141</v>
      </c>
      <c r="M29" s="9">
        <v>167795552669</v>
      </c>
      <c r="O29" s="9">
        <v>160477087165</v>
      </c>
      <c r="Q29" s="20">
        <v>7318465504</v>
      </c>
    </row>
    <row r="30" spans="1:17" ht="18.75" x14ac:dyDescent="0.2">
      <c r="A30" s="8" t="s">
        <v>45</v>
      </c>
      <c r="C30" s="9">
        <v>0</v>
      </c>
      <c r="E30" s="9">
        <v>0</v>
      </c>
      <c r="G30" s="9">
        <v>0</v>
      </c>
      <c r="I30" s="9">
        <v>0</v>
      </c>
      <c r="K30" s="9">
        <v>2874872</v>
      </c>
      <c r="M30" s="9">
        <v>56173355207</v>
      </c>
      <c r="O30" s="9">
        <v>47290535322</v>
      </c>
      <c r="Q30" s="20">
        <v>8882819885</v>
      </c>
    </row>
    <row r="31" spans="1:17" ht="18.75" x14ac:dyDescent="0.2">
      <c r="A31" s="8" t="s">
        <v>37</v>
      </c>
      <c r="C31" s="9">
        <v>0</v>
      </c>
      <c r="E31" s="9">
        <v>0</v>
      </c>
      <c r="G31" s="9">
        <v>0</v>
      </c>
      <c r="I31" s="9">
        <v>0</v>
      </c>
      <c r="K31" s="9">
        <v>538108</v>
      </c>
      <c r="M31" s="9">
        <v>63607629090</v>
      </c>
      <c r="O31" s="9">
        <v>72340721769</v>
      </c>
      <c r="Q31" s="20">
        <v>-8733092679</v>
      </c>
    </row>
    <row r="32" spans="1:17" ht="18.75" x14ac:dyDescent="0.2">
      <c r="A32" s="8" t="s">
        <v>44</v>
      </c>
      <c r="C32" s="9">
        <v>0</v>
      </c>
      <c r="E32" s="9">
        <v>0</v>
      </c>
      <c r="G32" s="9">
        <v>0</v>
      </c>
      <c r="I32" s="9">
        <v>0</v>
      </c>
      <c r="K32" s="9">
        <v>13129</v>
      </c>
      <c r="M32" s="9">
        <v>224940348</v>
      </c>
      <c r="O32" s="9">
        <v>252926102</v>
      </c>
      <c r="Q32" s="20">
        <v>-27985754</v>
      </c>
    </row>
    <row r="33" spans="1:17" ht="18.75" x14ac:dyDescent="0.2">
      <c r="A33" s="8" t="s">
        <v>121</v>
      </c>
      <c r="C33" s="9">
        <v>0</v>
      </c>
      <c r="E33" s="9">
        <v>0</v>
      </c>
      <c r="G33" s="9">
        <v>0</v>
      </c>
      <c r="I33" s="9">
        <v>0</v>
      </c>
      <c r="K33" s="9">
        <v>535000</v>
      </c>
      <c r="M33" s="9">
        <v>10781857091</v>
      </c>
      <c r="O33" s="9">
        <v>7643907195</v>
      </c>
      <c r="Q33" s="20">
        <v>3137949896</v>
      </c>
    </row>
    <row r="34" spans="1:17" ht="18.75" x14ac:dyDescent="0.2">
      <c r="A34" s="11" t="s">
        <v>41</v>
      </c>
      <c r="C34" s="12">
        <v>0</v>
      </c>
      <c r="E34" s="12">
        <v>0</v>
      </c>
      <c r="G34" s="12">
        <v>0</v>
      </c>
      <c r="I34" s="12">
        <v>0</v>
      </c>
      <c r="K34" s="12">
        <v>1</v>
      </c>
      <c r="M34" s="12">
        <v>1</v>
      </c>
      <c r="O34" s="12">
        <v>2268</v>
      </c>
      <c r="Q34" s="21">
        <v>-2267</v>
      </c>
    </row>
    <row r="35" spans="1:17" ht="21.75" thickBot="1" x14ac:dyDescent="0.25">
      <c r="A35" s="14" t="s">
        <v>55</v>
      </c>
      <c r="C35" s="15">
        <v>33199883</v>
      </c>
      <c r="E35" s="15">
        <v>253500292240</v>
      </c>
      <c r="G35" s="15">
        <v>209158000195</v>
      </c>
      <c r="I35" s="15">
        <f>SUM(I8:I34)</f>
        <v>24404217141</v>
      </c>
      <c r="K35" s="15">
        <v>130800365</v>
      </c>
      <c r="M35" s="15">
        <v>1155150018045</v>
      </c>
      <c r="O35" s="15">
        <v>1006366664821</v>
      </c>
      <c r="Q35" s="23">
        <v>148783353224</v>
      </c>
    </row>
    <row r="36" spans="1:17" ht="13.5" thickTop="1" x14ac:dyDescent="0.2"/>
    <row r="37" spans="1:17" x14ac:dyDescent="0.2">
      <c r="I37" s="32"/>
      <c r="Q37" s="32"/>
    </row>
    <row r="38" spans="1:17" x14ac:dyDescent="0.2">
      <c r="I38" s="32"/>
      <c r="Q38" s="32"/>
    </row>
    <row r="39" spans="1:17" x14ac:dyDescent="0.2">
      <c r="I39" s="32"/>
      <c r="Q39" s="32"/>
    </row>
    <row r="40" spans="1:17" x14ac:dyDescent="0.2">
      <c r="I40" s="32"/>
      <c r="Q40" s="32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80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Q45"/>
  <sheetViews>
    <sheetView rightToLeft="1" view="pageBreakPreview" zoomScale="85" zoomScaleNormal="100" zoomScaleSheetLayoutView="85" workbookViewId="0">
      <selection activeCell="I26" sqref="I26"/>
    </sheetView>
  </sheetViews>
  <sheetFormatPr defaultRowHeight="12.75" x14ac:dyDescent="0.2"/>
  <cols>
    <col min="1" max="1" width="24.140625" bestFit="1" customWidth="1"/>
    <col min="2" max="2" width="1.28515625" customWidth="1"/>
    <col min="3" max="3" width="12.7109375" bestFit="1" customWidth="1"/>
    <col min="4" max="4" width="1.28515625" customWidth="1"/>
    <col min="5" max="5" width="25.7109375" customWidth="1"/>
    <col min="6" max="6" width="1.28515625" customWidth="1"/>
    <col min="7" max="7" width="18.5703125" bestFit="1" customWidth="1"/>
    <col min="8" max="8" width="1.28515625" customWidth="1"/>
    <col min="9" max="9" width="26.28515625" bestFit="1" customWidth="1"/>
    <col min="10" max="10" width="1.28515625" customWidth="1"/>
    <col min="11" max="11" width="12.7109375" bestFit="1" customWidth="1"/>
    <col min="12" max="12" width="1.28515625" customWidth="1"/>
    <col min="13" max="13" width="24.85546875" customWidth="1"/>
    <col min="14" max="14" width="1.28515625" customWidth="1"/>
    <col min="15" max="15" width="18.5703125" bestFit="1" customWidth="1"/>
    <col min="16" max="16" width="1.28515625" customWidth="1"/>
    <col min="17" max="17" width="27" bestFit="1" customWidth="1"/>
  </cols>
  <sheetData>
    <row r="1" spans="1:17" ht="25.5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</row>
    <row r="2" spans="1:17" ht="25.5" x14ac:dyDescent="0.2">
      <c r="A2" s="46" t="s">
        <v>91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17" ht="25.5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</row>
    <row r="5" spans="1:17" ht="38.25" customHeight="1" x14ac:dyDescent="0.2">
      <c r="A5" s="47" t="s">
        <v>160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</row>
    <row r="6" spans="1:17" ht="21" x14ac:dyDescent="0.2">
      <c r="A6" s="48" t="s">
        <v>94</v>
      </c>
      <c r="C6" s="48" t="s">
        <v>106</v>
      </c>
      <c r="D6" s="48"/>
      <c r="E6" s="48"/>
      <c r="F6" s="48"/>
      <c r="G6" s="48"/>
      <c r="H6" s="48"/>
      <c r="I6" s="48"/>
      <c r="K6" s="48" t="s">
        <v>107</v>
      </c>
      <c r="L6" s="48"/>
      <c r="M6" s="48"/>
      <c r="N6" s="48"/>
      <c r="O6" s="48"/>
      <c r="P6" s="48"/>
      <c r="Q6" s="48"/>
    </row>
    <row r="7" spans="1:17" ht="42" x14ac:dyDescent="0.2">
      <c r="A7" s="48"/>
      <c r="C7" s="17" t="s">
        <v>13</v>
      </c>
      <c r="D7" s="3"/>
      <c r="E7" s="17" t="s">
        <v>15</v>
      </c>
      <c r="F7" s="3"/>
      <c r="G7" s="17" t="s">
        <v>158</v>
      </c>
      <c r="H7" s="3"/>
      <c r="I7" s="17" t="s">
        <v>161</v>
      </c>
      <c r="K7" s="17" t="s">
        <v>13</v>
      </c>
      <c r="L7" s="3"/>
      <c r="M7" s="17" t="s">
        <v>15</v>
      </c>
      <c r="N7" s="3"/>
      <c r="O7" s="17" t="s">
        <v>158</v>
      </c>
      <c r="P7" s="3"/>
      <c r="Q7" s="22" t="s">
        <v>161</v>
      </c>
    </row>
    <row r="8" spans="1:17" ht="18.75" x14ac:dyDescent="0.2">
      <c r="A8" s="5" t="s">
        <v>34</v>
      </c>
      <c r="C8" s="6">
        <v>10530883</v>
      </c>
      <c r="E8" s="6">
        <v>145456751499</v>
      </c>
      <c r="G8" s="6">
        <v>157055673494</v>
      </c>
      <c r="I8" s="6">
        <v>-11598921994</v>
      </c>
      <c r="K8" s="6">
        <v>10530883</v>
      </c>
      <c r="M8" s="6">
        <v>145456751499</v>
      </c>
      <c r="O8" s="6">
        <v>128392015601</v>
      </c>
      <c r="Q8" s="19">
        <v>17064735898</v>
      </c>
    </row>
    <row r="9" spans="1:17" ht="18.75" x14ac:dyDescent="0.2">
      <c r="A9" s="8" t="s">
        <v>37</v>
      </c>
      <c r="C9" s="9">
        <v>987629</v>
      </c>
      <c r="E9" s="9">
        <v>185316984122</v>
      </c>
      <c r="G9" s="9">
        <v>168304277383</v>
      </c>
      <c r="I9" s="9">
        <v>17012706739</v>
      </c>
      <c r="K9" s="9">
        <v>987629</v>
      </c>
      <c r="M9" s="9">
        <v>185316984122</v>
      </c>
      <c r="O9" s="9">
        <v>132772223113</v>
      </c>
      <c r="Q9" s="20">
        <v>52544761009</v>
      </c>
    </row>
    <row r="10" spans="1:17" ht="18.75" x14ac:dyDescent="0.2">
      <c r="A10" s="8" t="s">
        <v>33</v>
      </c>
      <c r="C10" s="9">
        <v>9639381</v>
      </c>
      <c r="E10" s="9">
        <v>140699216883</v>
      </c>
      <c r="G10" s="9">
        <v>162698414628</v>
      </c>
      <c r="I10" s="9">
        <v>-21999197744</v>
      </c>
      <c r="K10" s="9">
        <v>9639381</v>
      </c>
      <c r="M10" s="9">
        <v>140699216883</v>
      </c>
      <c r="O10" s="9">
        <v>146123835991</v>
      </c>
      <c r="Q10" s="20">
        <v>-5424619107</v>
      </c>
    </row>
    <row r="11" spans="1:17" ht="18.75" x14ac:dyDescent="0.2">
      <c r="A11" s="8" t="s">
        <v>53</v>
      </c>
      <c r="C11" s="9">
        <v>219000</v>
      </c>
      <c r="E11" s="9">
        <v>5917273149</v>
      </c>
      <c r="G11" s="9">
        <v>7355420204</v>
      </c>
      <c r="I11" s="9">
        <v>-1438147054</v>
      </c>
      <c r="K11" s="9">
        <v>219000</v>
      </c>
      <c r="M11" s="9">
        <v>5917273149</v>
      </c>
      <c r="O11" s="9">
        <v>5291854765</v>
      </c>
      <c r="Q11" s="20">
        <v>625418384</v>
      </c>
    </row>
    <row r="12" spans="1:17" ht="18.75" x14ac:dyDescent="0.2">
      <c r="A12" s="8" t="s">
        <v>28</v>
      </c>
      <c r="C12" s="9">
        <v>17231359</v>
      </c>
      <c r="E12" s="9">
        <v>210991301741</v>
      </c>
      <c r="G12" s="9">
        <v>194406085964</v>
      </c>
      <c r="I12" s="9">
        <v>16585215777</v>
      </c>
      <c r="K12" s="9">
        <v>17231359</v>
      </c>
      <c r="M12" s="9">
        <v>210991301741</v>
      </c>
      <c r="O12" s="9">
        <v>83451671520</v>
      </c>
      <c r="Q12" s="20">
        <v>127539630221</v>
      </c>
    </row>
    <row r="13" spans="1:17" ht="18.75" x14ac:dyDescent="0.2">
      <c r="A13" s="8" t="s">
        <v>39</v>
      </c>
      <c r="C13" s="9">
        <v>42680000</v>
      </c>
      <c r="E13" s="9">
        <v>172364840252</v>
      </c>
      <c r="G13" s="9">
        <v>158152169759</v>
      </c>
      <c r="I13" s="9">
        <v>14212670492</v>
      </c>
      <c r="K13" s="9">
        <v>42680000</v>
      </c>
      <c r="M13" s="9">
        <v>172364840252</v>
      </c>
      <c r="O13" s="9">
        <v>158879631825</v>
      </c>
      <c r="Q13" s="20">
        <v>13485208426</v>
      </c>
    </row>
    <row r="14" spans="1:17" ht="18.75" x14ac:dyDescent="0.2">
      <c r="A14" s="8" t="s">
        <v>29</v>
      </c>
      <c r="C14" s="9">
        <v>585000</v>
      </c>
      <c r="E14" s="9">
        <v>4050575135</v>
      </c>
      <c r="G14" s="9">
        <v>4290893006</v>
      </c>
      <c r="I14" s="9">
        <v>-240317870</v>
      </c>
      <c r="K14" s="9">
        <v>585000</v>
      </c>
      <c r="M14" s="9">
        <v>4050575135</v>
      </c>
      <c r="O14" s="9">
        <v>4475351625</v>
      </c>
      <c r="Q14" s="20">
        <v>-424776489</v>
      </c>
    </row>
    <row r="15" spans="1:17" ht="18.75" x14ac:dyDescent="0.2">
      <c r="A15" s="8" t="s">
        <v>45</v>
      </c>
      <c r="C15" s="9">
        <v>4514559</v>
      </c>
      <c r="E15" s="9">
        <v>130044572152</v>
      </c>
      <c r="G15" s="9">
        <v>120323706786</v>
      </c>
      <c r="I15" s="9">
        <v>9720865366</v>
      </c>
      <c r="K15" s="9">
        <v>4514559</v>
      </c>
      <c r="M15" s="9">
        <v>130044572152</v>
      </c>
      <c r="O15" s="9">
        <v>74262753918</v>
      </c>
      <c r="Q15" s="20">
        <v>55781818234</v>
      </c>
    </row>
    <row r="16" spans="1:17" ht="18.75" x14ac:dyDescent="0.2">
      <c r="A16" s="8" t="s">
        <v>24</v>
      </c>
      <c r="C16" s="9">
        <v>12828181</v>
      </c>
      <c r="E16" s="9">
        <v>94449322173</v>
      </c>
      <c r="G16" s="9">
        <v>101450282712</v>
      </c>
      <c r="I16" s="9">
        <v>-7000960538</v>
      </c>
      <c r="K16" s="9">
        <v>12828181</v>
      </c>
      <c r="M16" s="9">
        <v>94449322173</v>
      </c>
      <c r="O16" s="9">
        <v>66512507059</v>
      </c>
      <c r="Q16" s="20">
        <v>27936815114</v>
      </c>
    </row>
    <row r="17" spans="1:17" ht="18.75" x14ac:dyDescent="0.2">
      <c r="A17" s="8" t="s">
        <v>36</v>
      </c>
      <c r="C17" s="9">
        <v>1290000</v>
      </c>
      <c r="E17" s="9">
        <v>210308649690</v>
      </c>
      <c r="G17" s="9">
        <v>238149265215</v>
      </c>
      <c r="I17" s="9">
        <v>-27840615525</v>
      </c>
      <c r="K17" s="9">
        <v>1290000</v>
      </c>
      <c r="M17" s="9">
        <v>210308649690</v>
      </c>
      <c r="O17" s="9">
        <v>182872296945</v>
      </c>
      <c r="Q17" s="20">
        <v>27436352744</v>
      </c>
    </row>
    <row r="18" spans="1:17" ht="18.75" x14ac:dyDescent="0.2">
      <c r="A18" s="8" t="s">
        <v>48</v>
      </c>
      <c r="C18" s="9">
        <v>8826002</v>
      </c>
      <c r="E18" s="9">
        <v>165872296465</v>
      </c>
      <c r="G18" s="9">
        <v>172002740369</v>
      </c>
      <c r="I18" s="9">
        <v>-6130443903</v>
      </c>
      <c r="K18" s="9">
        <v>8826002</v>
      </c>
      <c r="M18" s="9">
        <v>165872296465</v>
      </c>
      <c r="O18" s="9">
        <v>111598758304</v>
      </c>
      <c r="Q18" s="20">
        <v>54273538161</v>
      </c>
    </row>
    <row r="19" spans="1:17" ht="18.75" x14ac:dyDescent="0.2">
      <c r="A19" s="8" t="s">
        <v>32</v>
      </c>
      <c r="C19" s="9">
        <v>8446711</v>
      </c>
      <c r="E19" s="9">
        <v>36040097073</v>
      </c>
      <c r="G19" s="9">
        <v>44390184187</v>
      </c>
      <c r="I19" s="9">
        <v>-8350087113</v>
      </c>
      <c r="K19" s="9">
        <v>8446711</v>
      </c>
      <c r="M19" s="9">
        <v>36040097073</v>
      </c>
      <c r="O19" s="9">
        <v>41718177972</v>
      </c>
      <c r="Q19" s="20">
        <v>-5678080898</v>
      </c>
    </row>
    <row r="20" spans="1:17" ht="18.75" x14ac:dyDescent="0.2">
      <c r="A20" s="8" t="s">
        <v>19</v>
      </c>
      <c r="C20" s="9">
        <v>46588350</v>
      </c>
      <c r="E20" s="9">
        <v>423450514019</v>
      </c>
      <c r="G20" s="9">
        <v>421601385137</v>
      </c>
      <c r="I20" s="9">
        <v>1849128882</v>
      </c>
      <c r="K20" s="9">
        <v>46588350</v>
      </c>
      <c r="M20" s="9">
        <v>423450514019</v>
      </c>
      <c r="O20" s="9">
        <v>189234763672</v>
      </c>
      <c r="Q20" s="20">
        <v>234215750347</v>
      </c>
    </row>
    <row r="21" spans="1:17" ht="18.75" x14ac:dyDescent="0.2">
      <c r="A21" s="8" t="s">
        <v>52</v>
      </c>
      <c r="C21" s="9">
        <v>125000</v>
      </c>
      <c r="E21" s="9">
        <v>5404150487</v>
      </c>
      <c r="G21" s="9">
        <v>4674853274</v>
      </c>
      <c r="I21" s="9">
        <v>729297213</v>
      </c>
      <c r="K21" s="9">
        <v>125000</v>
      </c>
      <c r="M21" s="9">
        <v>5404150487</v>
      </c>
      <c r="O21" s="9">
        <v>4912955599</v>
      </c>
      <c r="Q21" s="20">
        <v>491194888</v>
      </c>
    </row>
    <row r="22" spans="1:17" ht="18.75" x14ac:dyDescent="0.2">
      <c r="A22" s="8" t="s">
        <v>40</v>
      </c>
      <c r="C22" s="9">
        <v>6328972</v>
      </c>
      <c r="E22" s="9">
        <v>24077708044</v>
      </c>
      <c r="G22" s="9">
        <v>24077708044</v>
      </c>
      <c r="I22" s="9">
        <v>0</v>
      </c>
      <c r="K22" s="9">
        <v>6328972</v>
      </c>
      <c r="M22" s="9">
        <v>24077708044</v>
      </c>
      <c r="O22" s="9">
        <v>94180979810</v>
      </c>
      <c r="Q22" s="20">
        <v>-70103271765</v>
      </c>
    </row>
    <row r="23" spans="1:17" ht="18.75" x14ac:dyDescent="0.2">
      <c r="A23" s="8" t="s">
        <v>41</v>
      </c>
      <c r="C23" s="9">
        <v>115253349</v>
      </c>
      <c r="E23" s="9">
        <v>148899897677</v>
      </c>
      <c r="G23" s="9">
        <v>148899897677</v>
      </c>
      <c r="I23" s="9">
        <v>0</v>
      </c>
      <c r="K23" s="9">
        <v>115253349</v>
      </c>
      <c r="M23" s="9">
        <v>148899897677</v>
      </c>
      <c r="O23" s="9">
        <v>261509221298</v>
      </c>
      <c r="Q23" s="20">
        <v>-112609323620</v>
      </c>
    </row>
    <row r="24" spans="1:17" ht="18.75" x14ac:dyDescent="0.2">
      <c r="A24" s="8" t="s">
        <v>31</v>
      </c>
      <c r="C24" s="9">
        <v>12600000</v>
      </c>
      <c r="E24" s="9">
        <v>119399849100</v>
      </c>
      <c r="G24" s="9">
        <v>106647195060</v>
      </c>
      <c r="I24" s="9">
        <v>12752654039</v>
      </c>
      <c r="K24" s="9">
        <v>12600000</v>
      </c>
      <c r="M24" s="9">
        <v>119399849100</v>
      </c>
      <c r="O24" s="9">
        <v>94703621207</v>
      </c>
      <c r="Q24" s="20">
        <v>24696227893</v>
      </c>
    </row>
    <row r="25" spans="1:17" ht="18.75" x14ac:dyDescent="0.2">
      <c r="A25" s="8" t="s">
        <v>22</v>
      </c>
      <c r="C25" s="9">
        <v>3380645</v>
      </c>
      <c r="E25" s="9">
        <v>161385601866</v>
      </c>
      <c r="G25" s="9">
        <v>196775709946</v>
      </c>
      <c r="I25" s="9">
        <v>-35390108079</v>
      </c>
      <c r="K25" s="9">
        <v>3380645</v>
      </c>
      <c r="M25" s="9">
        <v>161385601866</v>
      </c>
      <c r="O25" s="9">
        <v>149442776315</v>
      </c>
      <c r="Q25" s="20">
        <v>11942825551</v>
      </c>
    </row>
    <row r="26" spans="1:17" ht="18.75" x14ac:dyDescent="0.2">
      <c r="A26" s="8" t="s">
        <v>47</v>
      </c>
      <c r="C26" s="9">
        <v>7334321</v>
      </c>
      <c r="E26" s="9">
        <v>260466259545</v>
      </c>
      <c r="G26" s="9">
        <v>218765458562</v>
      </c>
      <c r="I26" s="9">
        <v>41700800983</v>
      </c>
      <c r="K26" s="9">
        <v>7334321</v>
      </c>
      <c r="M26" s="9">
        <v>260466259545</v>
      </c>
      <c r="O26" s="9">
        <v>126738222271</v>
      </c>
      <c r="Q26" s="20">
        <v>133728037274</v>
      </c>
    </row>
    <row r="27" spans="1:17" ht="18.75" x14ac:dyDescent="0.2">
      <c r="A27" s="8" t="s">
        <v>43</v>
      </c>
      <c r="C27" s="9">
        <v>50817960</v>
      </c>
      <c r="E27" s="9">
        <v>85974858873</v>
      </c>
      <c r="G27" s="9">
        <v>102514303864</v>
      </c>
      <c r="I27" s="9">
        <v>-16539444990</v>
      </c>
      <c r="K27" s="9">
        <v>50817960</v>
      </c>
      <c r="M27" s="9">
        <v>85974858873</v>
      </c>
      <c r="O27" s="9">
        <v>84310524947</v>
      </c>
      <c r="Q27" s="20">
        <v>1664333926</v>
      </c>
    </row>
    <row r="28" spans="1:17" ht="18.75" x14ac:dyDescent="0.2">
      <c r="A28" s="8" t="s">
        <v>23</v>
      </c>
      <c r="C28" s="9">
        <v>40392392</v>
      </c>
      <c r="E28" s="9">
        <v>295390770428</v>
      </c>
      <c r="G28" s="9">
        <v>368737461050</v>
      </c>
      <c r="I28" s="9">
        <v>-73346690621</v>
      </c>
      <c r="K28" s="9">
        <v>40392392</v>
      </c>
      <c r="M28" s="9">
        <v>295390770428</v>
      </c>
      <c r="O28" s="9">
        <v>213560802166</v>
      </c>
      <c r="Q28" s="20">
        <v>81829968262</v>
      </c>
    </row>
    <row r="29" spans="1:17" ht="18.75" x14ac:dyDescent="0.2">
      <c r="A29" s="8" t="s">
        <v>44</v>
      </c>
      <c r="C29" s="9">
        <v>5986871</v>
      </c>
      <c r="E29" s="9">
        <v>146269268219</v>
      </c>
      <c r="G29" s="9">
        <v>142342536585</v>
      </c>
      <c r="I29" s="9">
        <v>3926731634</v>
      </c>
      <c r="K29" s="9">
        <v>5986871</v>
      </c>
      <c r="M29" s="9">
        <v>146269268219</v>
      </c>
      <c r="O29" s="9">
        <v>115335207898</v>
      </c>
      <c r="Q29" s="20">
        <v>30934060321</v>
      </c>
    </row>
    <row r="30" spans="1:17" ht="18.75" x14ac:dyDescent="0.2">
      <c r="A30" s="8" t="s">
        <v>30</v>
      </c>
      <c r="C30" s="9">
        <v>435000</v>
      </c>
      <c r="E30" s="9">
        <v>8982375334</v>
      </c>
      <c r="G30" s="9">
        <v>8296599531</v>
      </c>
      <c r="I30" s="9">
        <v>685775803</v>
      </c>
      <c r="K30" s="9">
        <v>435000</v>
      </c>
      <c r="M30" s="9">
        <v>8982375334</v>
      </c>
      <c r="O30" s="9">
        <v>7458167394</v>
      </c>
      <c r="Q30" s="20">
        <v>1524207940</v>
      </c>
    </row>
    <row r="31" spans="1:17" ht="18.75" x14ac:dyDescent="0.2">
      <c r="A31" s="8" t="s">
        <v>51</v>
      </c>
      <c r="C31" s="9">
        <v>13069848</v>
      </c>
      <c r="E31" s="9">
        <v>91948920151</v>
      </c>
      <c r="G31" s="9">
        <v>100119275538</v>
      </c>
      <c r="I31" s="9">
        <v>-8170355386</v>
      </c>
      <c r="K31" s="9">
        <v>13069848</v>
      </c>
      <c r="M31" s="9">
        <v>91948920151</v>
      </c>
      <c r="O31" s="9">
        <v>50980931354</v>
      </c>
      <c r="Q31" s="20">
        <v>40967988797</v>
      </c>
    </row>
    <row r="32" spans="1:17" ht="18.75" x14ac:dyDescent="0.2">
      <c r="A32" s="8" t="s">
        <v>21</v>
      </c>
      <c r="C32" s="9">
        <v>24906757</v>
      </c>
      <c r="E32" s="9">
        <v>258757964735</v>
      </c>
      <c r="G32" s="9">
        <v>319307822767</v>
      </c>
      <c r="I32" s="9">
        <v>-60549858031</v>
      </c>
      <c r="K32" s="9">
        <v>24906757</v>
      </c>
      <c r="M32" s="9">
        <v>258757964735</v>
      </c>
      <c r="O32" s="9">
        <v>179605291479</v>
      </c>
      <c r="Q32" s="20">
        <v>79152673256</v>
      </c>
    </row>
    <row r="33" spans="1:17" ht="18.75" x14ac:dyDescent="0.2">
      <c r="A33" s="8" t="s">
        <v>20</v>
      </c>
      <c r="C33" s="9">
        <v>29527778</v>
      </c>
      <c r="E33" s="9">
        <v>324638773298</v>
      </c>
      <c r="G33" s="9">
        <v>338995542154</v>
      </c>
      <c r="I33" s="9">
        <v>-14356768855</v>
      </c>
      <c r="K33" s="9">
        <v>29527778</v>
      </c>
      <c r="M33" s="9">
        <v>324638773298</v>
      </c>
      <c r="O33" s="9">
        <v>121635051515</v>
      </c>
      <c r="Q33" s="20">
        <v>203003721783</v>
      </c>
    </row>
    <row r="34" spans="1:17" ht="18.75" x14ac:dyDescent="0.2">
      <c r="A34" s="8" t="s">
        <v>42</v>
      </c>
      <c r="C34" s="9">
        <v>5762928</v>
      </c>
      <c r="E34" s="9">
        <v>103674239671</v>
      </c>
      <c r="G34" s="9">
        <v>111165318213</v>
      </c>
      <c r="I34" s="9">
        <v>-7491078541</v>
      </c>
      <c r="K34" s="9">
        <v>5762928</v>
      </c>
      <c r="M34" s="9">
        <v>103674239671</v>
      </c>
      <c r="O34" s="9">
        <v>49266291774</v>
      </c>
      <c r="Q34" s="20">
        <v>54407947897</v>
      </c>
    </row>
    <row r="35" spans="1:17" ht="18.75" x14ac:dyDescent="0.2">
      <c r="A35" s="8" t="s">
        <v>38</v>
      </c>
      <c r="C35" s="9">
        <v>34481479</v>
      </c>
      <c r="E35" s="9">
        <v>266192211161</v>
      </c>
      <c r="G35" s="9">
        <v>182023465730</v>
      </c>
      <c r="I35" s="9">
        <v>84168745431</v>
      </c>
      <c r="K35" s="9">
        <v>34481479</v>
      </c>
      <c r="M35" s="9">
        <v>266192211161</v>
      </c>
      <c r="O35" s="9">
        <v>103380547888</v>
      </c>
      <c r="Q35" s="20">
        <v>162811663273</v>
      </c>
    </row>
    <row r="36" spans="1:17" ht="18.75" x14ac:dyDescent="0.2">
      <c r="A36" s="8" t="s">
        <v>27</v>
      </c>
      <c r="C36" s="9">
        <v>2767386</v>
      </c>
      <c r="E36" s="9">
        <v>61427888156</v>
      </c>
      <c r="G36" s="9">
        <v>49151255131</v>
      </c>
      <c r="I36" s="9">
        <v>12276633025</v>
      </c>
      <c r="K36" s="9">
        <v>2767386</v>
      </c>
      <c r="M36" s="9">
        <v>61427888156</v>
      </c>
      <c r="O36" s="9">
        <v>45836617872</v>
      </c>
      <c r="Q36" s="20">
        <v>15591270284</v>
      </c>
    </row>
    <row r="37" spans="1:17" ht="18.75" x14ac:dyDescent="0.2">
      <c r="A37" s="8" t="s">
        <v>50</v>
      </c>
      <c r="C37" s="9">
        <v>14881956</v>
      </c>
      <c r="E37" s="9">
        <v>67632486638</v>
      </c>
      <c r="G37" s="9">
        <v>79593690607</v>
      </c>
      <c r="I37" s="9">
        <v>-11961203968</v>
      </c>
      <c r="K37" s="9">
        <v>14881956</v>
      </c>
      <c r="M37" s="9">
        <v>67632486638</v>
      </c>
      <c r="O37" s="9">
        <v>56909337320</v>
      </c>
      <c r="Q37" s="20">
        <v>10723149318</v>
      </c>
    </row>
    <row r="38" spans="1:17" ht="18.75" x14ac:dyDescent="0.2">
      <c r="A38" s="8" t="s">
        <v>35</v>
      </c>
      <c r="C38" s="9">
        <v>20251348</v>
      </c>
      <c r="E38" s="9">
        <v>101679713704</v>
      </c>
      <c r="G38" s="9">
        <v>106688815939</v>
      </c>
      <c r="I38" s="9">
        <v>-5009102234</v>
      </c>
      <c r="K38" s="9">
        <v>20251348</v>
      </c>
      <c r="M38" s="9">
        <v>101679713704</v>
      </c>
      <c r="O38" s="9">
        <v>124655455103</v>
      </c>
      <c r="Q38" s="20">
        <v>-22975741398</v>
      </c>
    </row>
    <row r="39" spans="1:17" ht="18.75" x14ac:dyDescent="0.2">
      <c r="A39" s="8" t="s">
        <v>46</v>
      </c>
      <c r="C39" s="9">
        <v>47495831</v>
      </c>
      <c r="E39" s="9">
        <v>703442800466</v>
      </c>
      <c r="G39" s="9">
        <v>815462390210</v>
      </c>
      <c r="I39" s="9">
        <v>-112019589743</v>
      </c>
      <c r="K39" s="9">
        <v>47495831</v>
      </c>
      <c r="M39" s="9">
        <v>703442800466</v>
      </c>
      <c r="O39" s="9">
        <v>289076447001</v>
      </c>
      <c r="Q39" s="20">
        <v>414366353465</v>
      </c>
    </row>
    <row r="40" spans="1:17" ht="18.75" x14ac:dyDescent="0.2">
      <c r="A40" s="11" t="s">
        <v>54</v>
      </c>
      <c r="C40" s="12">
        <v>2300000</v>
      </c>
      <c r="E40" s="12">
        <v>23050432100</v>
      </c>
      <c r="G40" s="12">
        <v>26151482160</v>
      </c>
      <c r="I40" s="12">
        <v>-3101050060</v>
      </c>
      <c r="K40" s="12">
        <v>2300000</v>
      </c>
      <c r="M40" s="12">
        <v>23050432100</v>
      </c>
      <c r="O40" s="12">
        <v>26151482164</v>
      </c>
      <c r="Q40" s="21">
        <f>M40-O40</f>
        <v>-3101050064</v>
      </c>
    </row>
    <row r="41" spans="1:17" ht="21.75" thickBot="1" x14ac:dyDescent="0.25">
      <c r="A41" s="14" t="s">
        <v>55</v>
      </c>
      <c r="C41" s="15">
        <v>602466876</v>
      </c>
      <c r="E41" s="15">
        <v>5183658564006</v>
      </c>
      <c r="G41" s="15">
        <v>5400571280886</v>
      </c>
      <c r="I41" s="15">
        <f>SUM(I8:I40)</f>
        <v>-216912716865</v>
      </c>
      <c r="K41" s="15">
        <v>602466876</v>
      </c>
      <c r="M41" s="15">
        <v>5183658564006</v>
      </c>
      <c r="O41" s="15">
        <v>3525235774681</v>
      </c>
      <c r="Q41" s="23">
        <f>SUM(Q8:Q40)</f>
        <v>1658422789325</v>
      </c>
    </row>
    <row r="42" spans="1:17" ht="13.5" thickTop="1" x14ac:dyDescent="0.2"/>
    <row r="43" spans="1:17" x14ac:dyDescent="0.2">
      <c r="I43" s="32"/>
      <c r="J43" s="32"/>
      <c r="Q43" s="32"/>
    </row>
    <row r="44" spans="1:17" x14ac:dyDescent="0.2">
      <c r="J44" s="32"/>
      <c r="Q44" s="32"/>
    </row>
    <row r="45" spans="1:17" x14ac:dyDescent="0.2">
      <c r="I45" s="32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6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5"/>
  <sheetViews>
    <sheetView rightToLeft="1" view="pageBreakPreview" zoomScale="115" zoomScaleNormal="100" zoomScaleSheetLayoutView="115" workbookViewId="0">
      <selection activeCell="G29" sqref="G29"/>
    </sheetView>
  </sheetViews>
  <sheetFormatPr defaultRowHeight="12.75" x14ac:dyDescent="0.2"/>
  <cols>
    <col min="1" max="1" width="8.28515625" bestFit="1" customWidth="1"/>
    <col min="2" max="2" width="1.28515625" customWidth="1"/>
    <col min="3" max="3" width="10.5703125" bestFit="1" customWidth="1"/>
    <col min="4" max="4" width="1.28515625" customWidth="1"/>
    <col min="5" max="5" width="10.5703125" bestFit="1" customWidth="1"/>
    <col min="6" max="6" width="1.28515625" customWidth="1"/>
    <col min="7" max="7" width="6.42578125" customWidth="1"/>
    <col min="8" max="8" width="1.28515625" customWidth="1"/>
    <col min="9" max="9" width="10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0.42578125" bestFit="1" customWidth="1"/>
    <col min="49" max="49" width="7.7109375" customWidth="1"/>
    <col min="50" max="50" width="0.28515625" customWidth="1"/>
  </cols>
  <sheetData>
    <row r="1" spans="1:49" ht="25.5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</row>
    <row r="2" spans="1:49" ht="25.5" x14ac:dyDescent="0.2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</row>
    <row r="3" spans="1:49" ht="25.5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</row>
    <row r="5" spans="1:49" ht="24" x14ac:dyDescent="0.2">
      <c r="A5" s="47" t="s">
        <v>56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</row>
    <row r="6" spans="1:49" ht="21" x14ac:dyDescent="0.2">
      <c r="I6" s="48" t="s">
        <v>7</v>
      </c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C6" s="48" t="s">
        <v>9</v>
      </c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  <c r="AO6" s="48"/>
      <c r="AP6" s="48"/>
      <c r="AQ6" s="48"/>
      <c r="AR6" s="48"/>
      <c r="AS6" s="48"/>
    </row>
    <row r="7" spans="1:49" ht="21" x14ac:dyDescent="0.2">
      <c r="A7" s="48" t="s">
        <v>57</v>
      </c>
      <c r="B7" s="48"/>
      <c r="C7" s="48"/>
      <c r="D7" s="48"/>
      <c r="E7" s="48"/>
      <c r="F7" s="48"/>
      <c r="G7" s="48"/>
      <c r="I7" s="48" t="s">
        <v>58</v>
      </c>
      <c r="J7" s="48"/>
      <c r="K7" s="48"/>
      <c r="M7" s="48" t="s">
        <v>59</v>
      </c>
      <c r="N7" s="48"/>
      <c r="O7" s="48"/>
      <c r="Q7" s="48" t="s">
        <v>60</v>
      </c>
      <c r="R7" s="48"/>
      <c r="S7" s="48"/>
      <c r="T7" s="48"/>
      <c r="U7" s="48"/>
      <c r="W7" s="48" t="s">
        <v>61</v>
      </c>
      <c r="X7" s="48"/>
      <c r="Y7" s="48"/>
      <c r="Z7" s="48"/>
      <c r="AA7" s="48"/>
      <c r="AC7" s="48" t="s">
        <v>58</v>
      </c>
      <c r="AD7" s="48"/>
      <c r="AE7" s="48"/>
      <c r="AF7" s="48"/>
      <c r="AG7" s="48"/>
      <c r="AI7" s="48" t="s">
        <v>59</v>
      </c>
      <c r="AJ7" s="48"/>
      <c r="AK7" s="48"/>
      <c r="AM7" s="48" t="s">
        <v>60</v>
      </c>
      <c r="AN7" s="48"/>
      <c r="AO7" s="48"/>
      <c r="AQ7" s="48" t="s">
        <v>61</v>
      </c>
      <c r="AR7" s="48"/>
      <c r="AS7" s="48"/>
    </row>
    <row r="8" spans="1:49" ht="18.75" x14ac:dyDescent="0.2">
      <c r="A8" s="50" t="s">
        <v>62</v>
      </c>
      <c r="B8" s="50"/>
      <c r="C8" s="50"/>
      <c r="D8" s="50"/>
      <c r="E8" s="50"/>
      <c r="F8" s="50"/>
      <c r="G8" s="50"/>
      <c r="I8" s="51">
        <v>5986871</v>
      </c>
      <c r="J8" s="51"/>
      <c r="K8" s="51"/>
      <c r="M8" s="51">
        <v>27554</v>
      </c>
      <c r="N8" s="51"/>
      <c r="O8" s="51"/>
      <c r="Q8" s="50" t="s">
        <v>63</v>
      </c>
      <c r="R8" s="50"/>
      <c r="S8" s="50"/>
      <c r="T8" s="50"/>
      <c r="U8" s="50"/>
      <c r="W8" s="57">
        <v>0.378147424074392</v>
      </c>
      <c r="X8" s="57"/>
      <c r="Y8" s="57"/>
      <c r="Z8" s="57"/>
      <c r="AA8" s="57"/>
      <c r="AC8" s="51">
        <v>5986871</v>
      </c>
      <c r="AD8" s="51"/>
      <c r="AE8" s="51"/>
      <c r="AF8" s="51"/>
      <c r="AG8" s="51"/>
      <c r="AI8" s="51">
        <v>27554</v>
      </c>
      <c r="AJ8" s="51"/>
      <c r="AK8" s="51"/>
      <c r="AM8" s="50" t="s">
        <v>63</v>
      </c>
      <c r="AN8" s="50"/>
      <c r="AO8" s="50"/>
      <c r="AQ8" s="57">
        <v>0.378147424074392</v>
      </c>
      <c r="AR8" s="57"/>
      <c r="AS8" s="57"/>
    </row>
    <row r="9" spans="1:49" ht="24" x14ac:dyDescent="0.2">
      <c r="A9" s="47" t="s">
        <v>64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</row>
    <row r="10" spans="1:49" ht="21" x14ac:dyDescent="0.2">
      <c r="C10" s="48" t="s">
        <v>7</v>
      </c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Y10" s="48" t="s">
        <v>9</v>
      </c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</row>
    <row r="11" spans="1:49" ht="21" x14ac:dyDescent="0.2">
      <c r="A11" s="2" t="s">
        <v>57</v>
      </c>
      <c r="C11" s="4" t="s">
        <v>65</v>
      </c>
      <c r="D11" s="3"/>
      <c r="E11" s="4" t="s">
        <v>66</v>
      </c>
      <c r="F11" s="3"/>
      <c r="G11" s="49" t="s">
        <v>67</v>
      </c>
      <c r="H11" s="49"/>
      <c r="I11" s="49"/>
      <c r="J11" s="3"/>
      <c r="K11" s="49" t="s">
        <v>68</v>
      </c>
      <c r="L11" s="49"/>
      <c r="M11" s="49"/>
      <c r="N11" s="3"/>
      <c r="O11" s="49" t="s">
        <v>59</v>
      </c>
      <c r="P11" s="49"/>
      <c r="Q11" s="49"/>
      <c r="R11" s="3"/>
      <c r="S11" s="49" t="s">
        <v>60</v>
      </c>
      <c r="T11" s="49"/>
      <c r="U11" s="49"/>
      <c r="V11" s="49"/>
      <c r="W11" s="49"/>
      <c r="Y11" s="49" t="s">
        <v>65</v>
      </c>
      <c r="Z11" s="49"/>
      <c r="AA11" s="49"/>
      <c r="AB11" s="49"/>
      <c r="AC11" s="49"/>
      <c r="AD11" s="3"/>
      <c r="AE11" s="49" t="s">
        <v>66</v>
      </c>
      <c r="AF11" s="49"/>
      <c r="AG11" s="49"/>
      <c r="AH11" s="49"/>
      <c r="AI11" s="49"/>
      <c r="AJ11" s="3"/>
      <c r="AK11" s="49" t="s">
        <v>67</v>
      </c>
      <c r="AL11" s="49"/>
      <c r="AM11" s="49"/>
      <c r="AN11" s="3"/>
      <c r="AO11" s="49" t="s">
        <v>68</v>
      </c>
      <c r="AP11" s="49"/>
      <c r="AQ11" s="49"/>
      <c r="AR11" s="3"/>
      <c r="AS11" s="49" t="s">
        <v>59</v>
      </c>
      <c r="AT11" s="49"/>
      <c r="AU11" s="3"/>
      <c r="AV11" s="4" t="s">
        <v>60</v>
      </c>
    </row>
    <row r="12" spans="1:49" ht="24" x14ac:dyDescent="0.2">
      <c r="A12" s="47" t="s">
        <v>69</v>
      </c>
      <c r="B12" s="47"/>
      <c r="C12" s="58"/>
      <c r="D12" s="47"/>
      <c r="E12" s="58"/>
      <c r="F12" s="47"/>
      <c r="G12" s="58"/>
      <c r="H12" s="58"/>
      <c r="I12" s="58"/>
      <c r="J12" s="47"/>
      <c r="K12" s="58"/>
      <c r="L12" s="58"/>
      <c r="M12" s="58"/>
      <c r="N12" s="47"/>
      <c r="O12" s="58"/>
      <c r="P12" s="58"/>
      <c r="Q12" s="58"/>
      <c r="R12" s="47"/>
      <c r="S12" s="58"/>
      <c r="T12" s="58"/>
      <c r="U12" s="58"/>
      <c r="V12" s="58"/>
      <c r="W12" s="58"/>
      <c r="X12" s="47"/>
      <c r="Y12" s="58"/>
      <c r="Z12" s="58"/>
      <c r="AA12" s="58"/>
      <c r="AB12" s="58"/>
      <c r="AC12" s="58"/>
      <c r="AD12" s="47"/>
      <c r="AE12" s="58"/>
      <c r="AF12" s="58"/>
      <c r="AG12" s="58"/>
      <c r="AH12" s="58"/>
      <c r="AI12" s="58"/>
      <c r="AJ12" s="47"/>
      <c r="AK12" s="58"/>
      <c r="AL12" s="58"/>
      <c r="AM12" s="58"/>
      <c r="AN12" s="47"/>
      <c r="AO12" s="58"/>
      <c r="AP12" s="58"/>
      <c r="AQ12" s="58"/>
      <c r="AR12" s="47"/>
      <c r="AS12" s="58"/>
      <c r="AT12" s="58"/>
      <c r="AU12" s="47"/>
      <c r="AV12" s="58"/>
      <c r="AW12" s="47"/>
    </row>
    <row r="13" spans="1:49" ht="21" x14ac:dyDescent="0.2">
      <c r="C13" s="48" t="s">
        <v>7</v>
      </c>
      <c r="D13" s="48"/>
      <c r="E13" s="48"/>
      <c r="F13" s="48"/>
      <c r="G13" s="48"/>
      <c r="H13" s="48"/>
      <c r="I13" s="48"/>
      <c r="J13" s="48"/>
      <c r="K13" s="48"/>
      <c r="L13" s="48"/>
      <c r="M13" s="48"/>
      <c r="O13" s="48" t="s">
        <v>9</v>
      </c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</row>
    <row r="14" spans="1:49" ht="21" x14ac:dyDescent="0.2">
      <c r="A14" s="2" t="s">
        <v>57</v>
      </c>
      <c r="C14" s="4" t="s">
        <v>66</v>
      </c>
      <c r="D14" s="3"/>
      <c r="E14" s="4" t="s">
        <v>68</v>
      </c>
      <c r="F14" s="3"/>
      <c r="G14" s="49" t="s">
        <v>59</v>
      </c>
      <c r="H14" s="49"/>
      <c r="I14" s="49"/>
      <c r="J14" s="3"/>
      <c r="K14" s="49" t="s">
        <v>60</v>
      </c>
      <c r="L14" s="49"/>
      <c r="M14" s="49"/>
      <c r="O14" s="49" t="s">
        <v>66</v>
      </c>
      <c r="P14" s="49"/>
      <c r="Q14" s="49"/>
      <c r="R14" s="49"/>
      <c r="S14" s="49"/>
      <c r="T14" s="3"/>
      <c r="U14" s="49" t="s">
        <v>68</v>
      </c>
      <c r="V14" s="49"/>
      <c r="W14" s="49"/>
      <c r="X14" s="49"/>
      <c r="Y14" s="49"/>
      <c r="Z14" s="3"/>
      <c r="AA14" s="49" t="s">
        <v>59</v>
      </c>
      <c r="AB14" s="49"/>
      <c r="AC14" s="49"/>
      <c r="AD14" s="49"/>
      <c r="AE14" s="49"/>
      <c r="AF14" s="3"/>
      <c r="AG14" s="49" t="s">
        <v>60</v>
      </c>
      <c r="AH14" s="49"/>
      <c r="AI14" s="49"/>
    </row>
    <row r="15" spans="1:49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</sheetData>
  <mergeCells count="45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A9:AW9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7:G7"/>
    <mergeCell ref="I7:K7"/>
    <mergeCell ref="M7:O7"/>
    <mergeCell ref="A8:G8"/>
    <mergeCell ref="I8:K8"/>
    <mergeCell ref="M8:O8"/>
    <mergeCell ref="Q8:U8"/>
    <mergeCell ref="W8:AA8"/>
    <mergeCell ref="Q7:U7"/>
    <mergeCell ref="W7:AA7"/>
    <mergeCell ref="AC7:AG7"/>
    <mergeCell ref="AI7:AK7"/>
    <mergeCell ref="AM7:AO7"/>
    <mergeCell ref="AQ7:AS7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scale="7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2"/>
  <sheetViews>
    <sheetView rightToLeft="1" view="pageBreakPreview" zoomScale="145" zoomScaleNormal="100" zoomScaleSheetLayoutView="145" workbookViewId="0">
      <selection activeCell="E16" sqref="E16"/>
    </sheetView>
  </sheetViews>
  <sheetFormatPr defaultRowHeight="12.75" x14ac:dyDescent="0.2"/>
  <cols>
    <col min="1" max="1" width="16.85546875" bestFit="1" customWidth="1"/>
    <col min="2" max="2" width="1.28515625" customWidth="1"/>
    <col min="3" max="3" width="12.140625" bestFit="1" customWidth="1"/>
    <col min="4" max="4" width="1.28515625" customWidth="1"/>
    <col min="5" max="5" width="10.7109375" bestFit="1" customWidth="1"/>
    <col min="6" max="6" width="1.28515625" customWidth="1"/>
    <col min="7" max="7" width="15" bestFit="1" customWidth="1"/>
    <col min="8" max="8" width="1.28515625" customWidth="1"/>
    <col min="9" max="9" width="11" bestFit="1" customWidth="1"/>
    <col min="10" max="10" width="1.28515625" customWidth="1"/>
    <col min="11" max="11" width="25.42578125" bestFit="1" customWidth="1"/>
    <col min="12" max="12" width="1.28515625" customWidth="1"/>
    <col min="13" max="13" width="10.140625" bestFit="1" customWidth="1"/>
    <col min="14" max="14" width="0.28515625" customWidth="1"/>
  </cols>
  <sheetData>
    <row r="1" spans="1:13" ht="25.5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ht="25.5" x14ac:dyDescent="0.2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13" ht="25.5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</row>
    <row r="4" spans="1:13" ht="24" x14ac:dyDescent="0.2">
      <c r="A4" s="47" t="s">
        <v>70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</row>
    <row r="5" spans="1:13" ht="24" x14ac:dyDescent="0.2">
      <c r="A5" s="47" t="s">
        <v>71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</row>
    <row r="7" spans="1:13" ht="21" x14ac:dyDescent="0.2">
      <c r="C7" s="48" t="s">
        <v>9</v>
      </c>
      <c r="D7" s="48"/>
      <c r="E7" s="48"/>
      <c r="F7" s="48"/>
      <c r="G7" s="48"/>
      <c r="H7" s="48"/>
      <c r="I7" s="48"/>
      <c r="J7" s="48"/>
      <c r="K7" s="48"/>
      <c r="L7" s="48"/>
      <c r="M7" s="48"/>
    </row>
    <row r="8" spans="1:13" ht="21" x14ac:dyDescent="0.2">
      <c r="A8" s="2" t="s">
        <v>72</v>
      </c>
      <c r="C8" s="4" t="s">
        <v>13</v>
      </c>
      <c r="D8" s="3"/>
      <c r="E8" s="4" t="s">
        <v>73</v>
      </c>
      <c r="F8" s="3"/>
      <c r="G8" s="4" t="s">
        <v>74</v>
      </c>
      <c r="H8" s="3"/>
      <c r="I8" s="4" t="s">
        <v>75</v>
      </c>
      <c r="J8" s="3"/>
      <c r="K8" s="4" t="s">
        <v>76</v>
      </c>
      <c r="L8" s="3"/>
      <c r="M8" s="4" t="s">
        <v>77</v>
      </c>
    </row>
    <row r="9" spans="1:13" ht="18.75" x14ac:dyDescent="0.2">
      <c r="A9" s="5" t="s">
        <v>41</v>
      </c>
      <c r="C9" s="6">
        <v>115253349</v>
      </c>
      <c r="E9" s="6">
        <v>2604</v>
      </c>
      <c r="G9" s="6">
        <v>1302</v>
      </c>
      <c r="I9" s="7" t="s">
        <v>78</v>
      </c>
      <c r="K9" s="6">
        <v>150059860398</v>
      </c>
      <c r="M9" s="31" t="s">
        <v>80</v>
      </c>
    </row>
    <row r="10" spans="1:13" ht="18.75" x14ac:dyDescent="0.2">
      <c r="A10" s="11" t="s">
        <v>40</v>
      </c>
      <c r="C10" s="12">
        <v>6328972</v>
      </c>
      <c r="E10" s="25">
        <v>11080</v>
      </c>
      <c r="G10" s="25">
        <v>3834</v>
      </c>
      <c r="I10" s="30" t="s">
        <v>79</v>
      </c>
      <c r="K10" s="12">
        <v>24265278648</v>
      </c>
      <c r="M10" s="31" t="s">
        <v>80</v>
      </c>
    </row>
    <row r="11" spans="1:13" ht="21" x14ac:dyDescent="0.2">
      <c r="A11" s="14" t="s">
        <v>55</v>
      </c>
      <c r="C11" s="15">
        <v>121582321</v>
      </c>
      <c r="E11" s="25"/>
      <c r="F11" s="26"/>
      <c r="G11" s="25"/>
      <c r="H11" s="26"/>
      <c r="I11" s="25"/>
      <c r="K11" s="15">
        <v>174325139046</v>
      </c>
      <c r="M11" s="25"/>
    </row>
    <row r="12" spans="1:13" x14ac:dyDescent="0.2">
      <c r="E12" s="26"/>
      <c r="F12" s="26"/>
      <c r="G12" s="26"/>
      <c r="H12" s="26"/>
      <c r="I12" s="26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2"/>
  <sheetViews>
    <sheetView rightToLeft="1" view="pageBreakPreview" zoomScale="130" zoomScaleNormal="100" zoomScaleSheetLayoutView="130" workbookViewId="0">
      <selection activeCell="B27" sqref="B27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4.85546875" bestFit="1" customWidth="1"/>
    <col min="5" max="5" width="1.28515625" customWidth="1"/>
    <col min="6" max="6" width="16.140625" bestFit="1" customWidth="1"/>
    <col min="7" max="7" width="1.28515625" customWidth="1"/>
    <col min="8" max="8" width="16.140625" bestFit="1" customWidth="1"/>
    <col min="9" max="9" width="1.28515625" customWidth="1"/>
    <col min="10" max="10" width="15" bestFit="1" customWidth="1"/>
    <col min="11" max="11" width="1.28515625" customWidth="1"/>
    <col min="12" max="12" width="18.5703125" bestFit="1" customWidth="1"/>
    <col min="13" max="13" width="0.28515625" customWidth="1"/>
  </cols>
  <sheetData>
    <row r="1" spans="1:12" ht="25.5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</row>
    <row r="2" spans="1:12" ht="25.5" x14ac:dyDescent="0.2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2" ht="25.5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</row>
    <row r="5" spans="1:12" ht="24" x14ac:dyDescent="0.2">
      <c r="A5" s="1" t="s">
        <v>81</v>
      </c>
      <c r="B5" s="47" t="s">
        <v>82</v>
      </c>
      <c r="C5" s="47"/>
      <c r="D5" s="47"/>
      <c r="E5" s="47"/>
      <c r="F5" s="47"/>
      <c r="G5" s="47"/>
      <c r="H5" s="47"/>
      <c r="I5" s="47"/>
      <c r="J5" s="47"/>
      <c r="K5" s="47"/>
      <c r="L5" s="47"/>
    </row>
    <row r="6" spans="1:12" ht="21" x14ac:dyDescent="0.2">
      <c r="D6" s="2" t="s">
        <v>7</v>
      </c>
      <c r="F6" s="48" t="s">
        <v>8</v>
      </c>
      <c r="G6" s="48"/>
      <c r="H6" s="48"/>
      <c r="J6" s="2" t="s">
        <v>9</v>
      </c>
    </row>
    <row r="7" spans="1:12" ht="21" x14ac:dyDescent="0.2">
      <c r="A7" s="48" t="s">
        <v>83</v>
      </c>
      <c r="B7" s="48"/>
      <c r="D7" s="2" t="s">
        <v>84</v>
      </c>
      <c r="F7" s="2" t="s">
        <v>85</v>
      </c>
      <c r="H7" s="2" t="s">
        <v>86</v>
      </c>
      <c r="J7" s="33" t="s">
        <v>84</v>
      </c>
      <c r="L7" s="2" t="s">
        <v>18</v>
      </c>
    </row>
    <row r="8" spans="1:12" ht="18.75" x14ac:dyDescent="0.2">
      <c r="A8" s="50" t="s">
        <v>163</v>
      </c>
      <c r="B8" s="50"/>
      <c r="D8" s="6">
        <v>33304605311</v>
      </c>
      <c r="F8" s="6">
        <v>178551385997</v>
      </c>
      <c r="H8" s="6">
        <v>172818751124</v>
      </c>
      <c r="J8" s="34">
        <f>D8+F8-H8</f>
        <v>39037240184</v>
      </c>
      <c r="L8" s="35">
        <v>2E-3</v>
      </c>
    </row>
    <row r="9" spans="1:12" ht="18.75" x14ac:dyDescent="0.2">
      <c r="A9" s="52" t="s">
        <v>162</v>
      </c>
      <c r="B9" s="52"/>
      <c r="D9" s="9">
        <v>6448997677</v>
      </c>
      <c r="F9" s="9">
        <v>19493277071</v>
      </c>
      <c r="H9" s="9">
        <v>6893960301</v>
      </c>
      <c r="J9" s="25">
        <f>D9+F9-H9</f>
        <v>19048314447</v>
      </c>
      <c r="L9" s="36">
        <v>3.5000000000000001E-3</v>
      </c>
    </row>
    <row r="10" spans="1:12" ht="21.75" thickBot="1" x14ac:dyDescent="0.25">
      <c r="A10" s="56" t="s">
        <v>55</v>
      </c>
      <c r="B10" s="56"/>
      <c r="D10" s="15">
        <f>SUM(D8:D9)</f>
        <v>39753602988</v>
      </c>
      <c r="F10" s="15">
        <f>SUM(F8:F9)</f>
        <v>198044663068</v>
      </c>
      <c r="H10" s="15">
        <f>SUM(H8:H9)</f>
        <v>179712711425</v>
      </c>
      <c r="J10" s="15">
        <f>SUM(J8:J9)</f>
        <v>58085554631</v>
      </c>
      <c r="L10" s="37">
        <f>SUM(L8:L9)</f>
        <v>5.4999999999999997E-3</v>
      </c>
    </row>
    <row r="11" spans="1:12" ht="13.5" thickTop="1" x14ac:dyDescent="0.2"/>
    <row r="12" spans="1:12" x14ac:dyDescent="0.2">
      <c r="D12" s="32"/>
      <c r="F12" s="32"/>
      <c r="H12" s="32"/>
    </row>
  </sheetData>
  <mergeCells count="9">
    <mergeCell ref="A10:B10"/>
    <mergeCell ref="A7:B7"/>
    <mergeCell ref="A8:B8"/>
    <mergeCell ref="A9:B9"/>
    <mergeCell ref="A1:L1"/>
    <mergeCell ref="A2:L2"/>
    <mergeCell ref="A3:L3"/>
    <mergeCell ref="B5:L5"/>
    <mergeCell ref="F6:H6"/>
  </mergeCells>
  <pageMargins left="0.39" right="0.39" top="0.39" bottom="0.39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12"/>
  <sheetViews>
    <sheetView rightToLeft="1" view="pageBreakPreview" zoomScale="145" zoomScaleNormal="100" zoomScaleSheetLayoutView="145" workbookViewId="0">
      <selection activeCell="L1" sqref="L1:L1048576"/>
    </sheetView>
  </sheetViews>
  <sheetFormatPr defaultRowHeight="12.75" x14ac:dyDescent="0.2"/>
  <cols>
    <col min="1" max="1" width="3.85546875" bestFit="1" customWidth="1"/>
    <col min="2" max="2" width="44.140625" customWidth="1"/>
    <col min="3" max="3" width="1.28515625" customWidth="1"/>
    <col min="4" max="4" width="8.28515625" bestFit="1" customWidth="1"/>
    <col min="5" max="5" width="1.28515625" customWidth="1"/>
    <col min="6" max="6" width="14.7109375" bestFit="1" customWidth="1"/>
    <col min="7" max="7" width="1.28515625" customWidth="1"/>
    <col min="8" max="8" width="17.28515625" bestFit="1" customWidth="1"/>
    <col min="9" max="9" width="1.28515625" customWidth="1"/>
    <col min="10" max="10" width="18" bestFit="1" customWidth="1"/>
    <col min="11" max="11" width="0.28515625" customWidth="1"/>
  </cols>
  <sheetData>
    <row r="1" spans="1:15" ht="25.5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</row>
    <row r="2" spans="1:15" ht="25.5" x14ac:dyDescent="0.2">
      <c r="A2" s="46" t="s">
        <v>91</v>
      </c>
      <c r="B2" s="46"/>
      <c r="C2" s="46"/>
      <c r="D2" s="46"/>
      <c r="E2" s="46"/>
      <c r="F2" s="46"/>
      <c r="G2" s="46"/>
      <c r="H2" s="46"/>
      <c r="I2" s="46"/>
      <c r="J2" s="46"/>
    </row>
    <row r="3" spans="1:15" ht="25.5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</row>
    <row r="5" spans="1:15" ht="24" x14ac:dyDescent="0.2">
      <c r="A5" s="1" t="s">
        <v>92</v>
      </c>
      <c r="B5" s="47" t="s">
        <v>93</v>
      </c>
      <c r="C5" s="47"/>
      <c r="D5" s="47"/>
      <c r="E5" s="47"/>
      <c r="F5" s="47"/>
      <c r="G5" s="47"/>
      <c r="H5" s="47"/>
      <c r="I5" s="47"/>
      <c r="J5" s="47"/>
    </row>
    <row r="7" spans="1:15" ht="21" x14ac:dyDescent="0.2">
      <c r="A7" s="48" t="s">
        <v>94</v>
      </c>
      <c r="B7" s="48"/>
      <c r="D7" s="2" t="s">
        <v>95</v>
      </c>
      <c r="F7" s="2" t="s">
        <v>84</v>
      </c>
      <c r="H7" s="38" t="s">
        <v>96</v>
      </c>
      <c r="J7" s="2" t="s">
        <v>97</v>
      </c>
      <c r="L7" s="32"/>
    </row>
    <row r="8" spans="1:15" ht="18.75" x14ac:dyDescent="0.2">
      <c r="A8" s="50" t="s">
        <v>98</v>
      </c>
      <c r="B8" s="50"/>
      <c r="D8" s="5" t="s">
        <v>99</v>
      </c>
      <c r="F8" s="6">
        <v>-5851313140</v>
      </c>
      <c r="H8" s="40">
        <f>F8/F$11</f>
        <v>1.0415504635082464</v>
      </c>
      <c r="J8" s="40">
        <v>-1.0784858305600716E-3</v>
      </c>
      <c r="O8" s="39"/>
    </row>
    <row r="9" spans="1:15" ht="18.75" x14ac:dyDescent="0.2">
      <c r="A9" s="52" t="s">
        <v>102</v>
      </c>
      <c r="B9" s="52"/>
      <c r="D9" s="8" t="s">
        <v>100</v>
      </c>
      <c r="F9" s="9">
        <v>31617148</v>
      </c>
      <c r="H9" s="40">
        <f t="shared" ref="H9:H10" si="0">F9/F$11</f>
        <v>-5.627942714104826E-3</v>
      </c>
      <c r="J9" s="40">
        <v>5.8275203026855451E-6</v>
      </c>
    </row>
    <row r="10" spans="1:15" ht="18.75" x14ac:dyDescent="0.2">
      <c r="A10" s="54" t="s">
        <v>103</v>
      </c>
      <c r="B10" s="54"/>
      <c r="D10" s="8" t="s">
        <v>101</v>
      </c>
      <c r="F10" s="12">
        <v>201808674</v>
      </c>
      <c r="H10" s="40">
        <f t="shared" si="0"/>
        <v>-3.592252079414171E-2</v>
      </c>
      <c r="J10" s="40">
        <v>3.7196401933313164E-5</v>
      </c>
    </row>
    <row r="11" spans="1:15" ht="21.75" thickBot="1" x14ac:dyDescent="0.25">
      <c r="A11" s="56" t="s">
        <v>55</v>
      </c>
      <c r="B11" s="56"/>
      <c r="D11" s="25"/>
      <c r="F11" s="15">
        <f>SUM(F8:F10)</f>
        <v>-5617887318</v>
      </c>
      <c r="H11" s="44">
        <f>SUM(H8:H10)</f>
        <v>0.99999999999999989</v>
      </c>
      <c r="J11" s="41">
        <f>SUM(J8:J10)</f>
        <v>-1.0354619083240727E-3</v>
      </c>
    </row>
    <row r="12" spans="1:15" ht="13.5" thickTop="1" x14ac:dyDescent="0.2"/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67"/>
  <sheetViews>
    <sheetView rightToLeft="1" view="pageBreakPreview" zoomScaleNormal="100" zoomScaleSheetLayoutView="100" workbookViewId="0">
      <selection activeCell="H55" sqref="H55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9.85546875" customWidth="1"/>
    <col min="5" max="5" width="1.28515625" customWidth="1"/>
    <col min="6" max="6" width="21.28515625" customWidth="1"/>
    <col min="7" max="7" width="1.28515625" customWidth="1"/>
    <col min="8" max="8" width="22.140625" customWidth="1"/>
    <col min="9" max="9" width="1.28515625" customWidth="1"/>
    <col min="10" max="10" width="21.42578125" customWidth="1"/>
    <col min="11" max="11" width="1.28515625" customWidth="1"/>
    <col min="12" max="12" width="17.28515625" bestFit="1" customWidth="1"/>
    <col min="13" max="13" width="1.28515625" customWidth="1"/>
    <col min="14" max="14" width="16" bestFit="1" customWidth="1"/>
    <col min="15" max="16" width="1.28515625" customWidth="1"/>
    <col min="17" max="17" width="17.7109375" bestFit="1" customWidth="1"/>
    <col min="18" max="18" width="1.28515625" customWidth="1"/>
    <col min="19" max="19" width="16.140625" bestFit="1" customWidth="1"/>
    <col min="20" max="20" width="1.28515625" customWidth="1"/>
    <col min="21" max="21" width="17.570312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5.5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</row>
    <row r="2" spans="1:23" ht="25.5" x14ac:dyDescent="0.2">
      <c r="A2" s="46" t="s">
        <v>91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</row>
    <row r="3" spans="1:23" ht="25.5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</row>
    <row r="5" spans="1:23" ht="24" x14ac:dyDescent="0.2">
      <c r="A5" s="1" t="s">
        <v>104</v>
      </c>
      <c r="B5" s="47" t="s">
        <v>105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</row>
    <row r="6" spans="1:23" ht="21" x14ac:dyDescent="0.2">
      <c r="D6" s="48" t="s">
        <v>106</v>
      </c>
      <c r="E6" s="48"/>
      <c r="F6" s="48"/>
      <c r="G6" s="48"/>
      <c r="H6" s="48"/>
      <c r="I6" s="48"/>
      <c r="J6" s="48"/>
      <c r="K6" s="48"/>
      <c r="L6" s="48"/>
      <c r="N6" s="48" t="s">
        <v>107</v>
      </c>
      <c r="O6" s="48"/>
      <c r="P6" s="48"/>
      <c r="Q6" s="48"/>
      <c r="R6" s="48"/>
      <c r="S6" s="48"/>
      <c r="T6" s="48"/>
      <c r="U6" s="48"/>
      <c r="V6" s="48"/>
      <c r="W6" s="48"/>
    </row>
    <row r="7" spans="1:23" ht="21" x14ac:dyDescent="0.2">
      <c r="A7" s="48" t="s">
        <v>108</v>
      </c>
      <c r="B7" s="48"/>
      <c r="D7" s="2" t="s">
        <v>109</v>
      </c>
      <c r="F7" s="2" t="s">
        <v>110</v>
      </c>
      <c r="H7" s="2" t="s">
        <v>111</v>
      </c>
      <c r="J7" s="4" t="s">
        <v>84</v>
      </c>
      <c r="K7" s="3"/>
      <c r="L7" s="4" t="s">
        <v>96</v>
      </c>
      <c r="N7" s="2" t="s">
        <v>109</v>
      </c>
      <c r="P7" s="48" t="s">
        <v>110</v>
      </c>
      <c r="Q7" s="48"/>
      <c r="S7" s="2" t="s">
        <v>111</v>
      </c>
      <c r="U7" s="4" t="s">
        <v>84</v>
      </c>
      <c r="V7" s="3"/>
      <c r="W7" s="4" t="s">
        <v>96</v>
      </c>
    </row>
    <row r="8" spans="1:23" ht="18.75" x14ac:dyDescent="0.2">
      <c r="A8" s="50" t="s">
        <v>26</v>
      </c>
      <c r="B8" s="50"/>
      <c r="D8" s="6">
        <v>0</v>
      </c>
      <c r="F8" s="6">
        <v>0</v>
      </c>
      <c r="H8" s="6">
        <v>0</v>
      </c>
      <c r="J8" s="6">
        <v>0</v>
      </c>
      <c r="L8" s="7">
        <v>0</v>
      </c>
      <c r="N8" s="6">
        <v>0</v>
      </c>
      <c r="P8" s="51">
        <v>0</v>
      </c>
      <c r="Q8" s="51"/>
      <c r="S8" s="6">
        <v>0</v>
      </c>
      <c r="U8" s="6">
        <v>0</v>
      </c>
      <c r="W8" s="7">
        <v>0</v>
      </c>
    </row>
    <row r="9" spans="1:23" ht="18.75" x14ac:dyDescent="0.2">
      <c r="A9" s="52" t="s">
        <v>32</v>
      </c>
      <c r="B9" s="52"/>
      <c r="D9" s="9">
        <v>0</v>
      </c>
      <c r="F9" s="9">
        <v>-8350087113</v>
      </c>
      <c r="H9" s="9">
        <v>-11730103681</v>
      </c>
      <c r="J9" s="9">
        <v>-20080190794</v>
      </c>
      <c r="L9" s="10">
        <v>113.1</v>
      </c>
      <c r="N9" s="9">
        <v>39883800000</v>
      </c>
      <c r="P9" s="53">
        <v>-5678080898</v>
      </c>
      <c r="Q9" s="53"/>
      <c r="S9" s="9">
        <v>-11730103681</v>
      </c>
      <c r="U9" s="9">
        <f>N9+P9+S9</f>
        <v>22475615421</v>
      </c>
      <c r="W9" s="10">
        <v>1.03</v>
      </c>
    </row>
    <row r="10" spans="1:23" ht="18.75" x14ac:dyDescent="0.2">
      <c r="A10" s="52" t="s">
        <v>53</v>
      </c>
      <c r="B10" s="52"/>
      <c r="D10" s="9">
        <v>257763000</v>
      </c>
      <c r="F10" s="9">
        <v>-1438147054</v>
      </c>
      <c r="H10" s="9">
        <v>838512089</v>
      </c>
      <c r="J10" s="9">
        <v>-341871965</v>
      </c>
      <c r="L10" s="10">
        <v>1.93</v>
      </c>
      <c r="N10" s="9">
        <v>257763000</v>
      </c>
      <c r="P10" s="53">
        <v>625418384</v>
      </c>
      <c r="Q10" s="53"/>
      <c r="S10" s="9">
        <v>838512089</v>
      </c>
      <c r="U10" s="20">
        <f t="shared" ref="U10:U53" si="0">N10+P10+S10</f>
        <v>1721693473</v>
      </c>
      <c r="W10" s="10">
        <v>0.08</v>
      </c>
    </row>
    <row r="11" spans="1:23" ht="18.75" x14ac:dyDescent="0.2">
      <c r="A11" s="52" t="s">
        <v>25</v>
      </c>
      <c r="B11" s="52"/>
      <c r="D11" s="9">
        <v>7767204800</v>
      </c>
      <c r="F11" s="9">
        <v>0</v>
      </c>
      <c r="H11" s="9">
        <v>1587176097</v>
      </c>
      <c r="J11" s="9">
        <v>9354380897</v>
      </c>
      <c r="L11" s="10">
        <v>-52.69</v>
      </c>
      <c r="N11" s="9">
        <v>7767204800</v>
      </c>
      <c r="P11" s="53">
        <v>0</v>
      </c>
      <c r="Q11" s="53"/>
      <c r="S11" s="9">
        <v>21183804611</v>
      </c>
      <c r="U11" s="20">
        <f t="shared" si="0"/>
        <v>28951009411</v>
      </c>
      <c r="W11" s="10">
        <v>1.33</v>
      </c>
    </row>
    <row r="12" spans="1:23" ht="18.75" x14ac:dyDescent="0.2">
      <c r="A12" s="52" t="s">
        <v>52</v>
      </c>
      <c r="B12" s="52"/>
      <c r="D12" s="9">
        <v>239516645</v>
      </c>
      <c r="F12" s="9">
        <v>729297213</v>
      </c>
      <c r="H12" s="9">
        <v>1329663185</v>
      </c>
      <c r="J12" s="9">
        <v>2298477043</v>
      </c>
      <c r="L12" s="10">
        <v>-12.95</v>
      </c>
      <c r="N12" s="9">
        <v>239516645</v>
      </c>
      <c r="P12" s="53">
        <v>491194888</v>
      </c>
      <c r="Q12" s="53"/>
      <c r="S12" s="9">
        <v>1329663185</v>
      </c>
      <c r="U12" s="20">
        <f t="shared" si="0"/>
        <v>2060374718</v>
      </c>
      <c r="W12" s="10">
        <v>0.09</v>
      </c>
    </row>
    <row r="13" spans="1:23" ht="18.75" x14ac:dyDescent="0.2">
      <c r="A13" s="52" t="s">
        <v>49</v>
      </c>
      <c r="B13" s="52"/>
      <c r="D13" s="9">
        <v>0</v>
      </c>
      <c r="F13" s="9">
        <v>0</v>
      </c>
      <c r="H13" s="9">
        <v>4900808680</v>
      </c>
      <c r="J13" s="9">
        <v>4900808680</v>
      </c>
      <c r="L13" s="10">
        <v>-27.6</v>
      </c>
      <c r="N13" s="9">
        <v>0</v>
      </c>
      <c r="P13" s="53">
        <v>0</v>
      </c>
      <c r="Q13" s="53"/>
      <c r="S13" s="9">
        <v>6056552398</v>
      </c>
      <c r="U13" s="20">
        <f t="shared" si="0"/>
        <v>6056552398</v>
      </c>
      <c r="W13" s="10">
        <v>0.28000000000000003</v>
      </c>
    </row>
    <row r="14" spans="1:23" ht="18.75" x14ac:dyDescent="0.2">
      <c r="A14" s="52" t="s">
        <v>46</v>
      </c>
      <c r="B14" s="52"/>
      <c r="D14" s="9">
        <v>0</v>
      </c>
      <c r="F14" s="9">
        <v>-112019589743</v>
      </c>
      <c r="H14" s="9">
        <v>45201407683</v>
      </c>
      <c r="J14" s="9">
        <v>-66818182060</v>
      </c>
      <c r="L14" s="10">
        <v>376.35</v>
      </c>
      <c r="N14" s="9">
        <v>0</v>
      </c>
      <c r="P14" s="53">
        <v>414366353465</v>
      </c>
      <c r="Q14" s="53"/>
      <c r="S14" s="9">
        <v>45201407683</v>
      </c>
      <c r="U14" s="20">
        <f t="shared" si="0"/>
        <v>459567761148</v>
      </c>
      <c r="W14" s="10">
        <v>21.16</v>
      </c>
    </row>
    <row r="15" spans="1:23" ht="18.75" x14ac:dyDescent="0.2">
      <c r="A15" s="52" t="s">
        <v>30</v>
      </c>
      <c r="B15" s="52"/>
      <c r="D15" s="9">
        <v>0</v>
      </c>
      <c r="F15" s="9">
        <v>685775803</v>
      </c>
      <c r="H15" s="9">
        <v>2214827992</v>
      </c>
      <c r="J15" s="9">
        <v>2900603795</v>
      </c>
      <c r="L15" s="10">
        <v>-16.34</v>
      </c>
      <c r="N15" s="9">
        <v>0</v>
      </c>
      <c r="P15" s="53">
        <v>1524207940</v>
      </c>
      <c r="Q15" s="53"/>
      <c r="S15" s="9">
        <v>2214827992</v>
      </c>
      <c r="U15" s="20">
        <f t="shared" si="0"/>
        <v>3739035932</v>
      </c>
      <c r="W15" s="10">
        <v>0.17</v>
      </c>
    </row>
    <row r="16" spans="1:23" ht="18.75" x14ac:dyDescent="0.2">
      <c r="A16" s="52" t="s">
        <v>112</v>
      </c>
      <c r="B16" s="52"/>
      <c r="D16" s="9">
        <v>0</v>
      </c>
      <c r="F16" s="9">
        <v>0</v>
      </c>
      <c r="H16" s="9">
        <v>0</v>
      </c>
      <c r="J16" s="9">
        <v>0</v>
      </c>
      <c r="L16" s="10">
        <v>0</v>
      </c>
      <c r="N16" s="9">
        <v>353463349</v>
      </c>
      <c r="P16" s="53">
        <v>0</v>
      </c>
      <c r="Q16" s="53"/>
      <c r="S16" s="9">
        <v>2413691680</v>
      </c>
      <c r="U16" s="20">
        <f t="shared" si="0"/>
        <v>2767155029</v>
      </c>
      <c r="W16" s="10">
        <v>0.13</v>
      </c>
    </row>
    <row r="17" spans="1:23" ht="18.75" x14ac:dyDescent="0.2">
      <c r="A17" s="52" t="s">
        <v>21</v>
      </c>
      <c r="B17" s="52"/>
      <c r="D17" s="9">
        <v>0</v>
      </c>
      <c r="F17" s="9">
        <v>-60549858031</v>
      </c>
      <c r="H17" s="9">
        <v>0</v>
      </c>
      <c r="J17" s="9">
        <v>-60549858031</v>
      </c>
      <c r="L17" s="10">
        <v>341.04</v>
      </c>
      <c r="N17" s="9">
        <v>7667957000</v>
      </c>
      <c r="P17" s="53">
        <v>79152673256</v>
      </c>
      <c r="Q17" s="53"/>
      <c r="S17" s="9">
        <v>13149811522</v>
      </c>
      <c r="U17" s="20">
        <f t="shared" si="0"/>
        <v>99970441778</v>
      </c>
      <c r="W17" s="10">
        <v>4.5999999999999996</v>
      </c>
    </row>
    <row r="18" spans="1:23" ht="18.75" x14ac:dyDescent="0.2">
      <c r="A18" s="52" t="s">
        <v>24</v>
      </c>
      <c r="B18" s="52"/>
      <c r="D18" s="9">
        <v>10535918346</v>
      </c>
      <c r="F18" s="9">
        <v>-7000960538</v>
      </c>
      <c r="H18" s="9">
        <v>0</v>
      </c>
      <c r="J18" s="9">
        <v>3534957808</v>
      </c>
      <c r="L18" s="10">
        <v>-19.91</v>
      </c>
      <c r="N18" s="9">
        <v>10535918346</v>
      </c>
      <c r="P18" s="53">
        <v>27936815114</v>
      </c>
      <c r="Q18" s="53"/>
      <c r="S18" s="9">
        <v>25571355341</v>
      </c>
      <c r="U18" s="20">
        <f t="shared" si="0"/>
        <v>64044088801</v>
      </c>
      <c r="W18" s="10">
        <v>2.95</v>
      </c>
    </row>
    <row r="19" spans="1:23" ht="18.75" x14ac:dyDescent="0.2">
      <c r="A19" s="52" t="s">
        <v>113</v>
      </c>
      <c r="B19" s="52"/>
      <c r="D19" s="9">
        <v>0</v>
      </c>
      <c r="F19" s="9">
        <v>0</v>
      </c>
      <c r="H19" s="9">
        <v>0</v>
      </c>
      <c r="J19" s="9">
        <v>0</v>
      </c>
      <c r="L19" s="10">
        <v>0</v>
      </c>
      <c r="N19" s="9">
        <v>0</v>
      </c>
      <c r="P19" s="53">
        <v>0</v>
      </c>
      <c r="Q19" s="53"/>
      <c r="S19" s="9">
        <v>-3550922428</v>
      </c>
      <c r="U19" s="20">
        <f t="shared" si="0"/>
        <v>-3550922428</v>
      </c>
      <c r="W19" s="10">
        <v>-0.16</v>
      </c>
    </row>
    <row r="20" spans="1:23" ht="18.75" x14ac:dyDescent="0.2">
      <c r="A20" s="52" t="s">
        <v>114</v>
      </c>
      <c r="B20" s="52"/>
      <c r="D20" s="9">
        <v>0</v>
      </c>
      <c r="F20" s="9">
        <v>0</v>
      </c>
      <c r="H20" s="9">
        <v>0</v>
      </c>
      <c r="J20" s="9">
        <v>0</v>
      </c>
      <c r="L20" s="10">
        <v>0</v>
      </c>
      <c r="N20" s="9">
        <v>0</v>
      </c>
      <c r="P20" s="53">
        <v>0</v>
      </c>
      <c r="Q20" s="53"/>
      <c r="S20" s="9">
        <v>197438481</v>
      </c>
      <c r="U20" s="20">
        <f t="shared" si="0"/>
        <v>197438481</v>
      </c>
      <c r="W20" s="10">
        <v>0.01</v>
      </c>
    </row>
    <row r="21" spans="1:23" ht="18.75" x14ac:dyDescent="0.2">
      <c r="A21" s="52" t="s">
        <v>115</v>
      </c>
      <c r="B21" s="52"/>
      <c r="D21" s="9">
        <v>0</v>
      </c>
      <c r="F21" s="9">
        <v>0</v>
      </c>
      <c r="H21" s="9">
        <v>0</v>
      </c>
      <c r="J21" s="9">
        <v>0</v>
      </c>
      <c r="L21" s="10">
        <v>0</v>
      </c>
      <c r="N21" s="9">
        <v>0</v>
      </c>
      <c r="P21" s="53">
        <v>0</v>
      </c>
      <c r="Q21" s="53"/>
      <c r="S21" s="9">
        <v>1988304097</v>
      </c>
      <c r="U21" s="20">
        <f t="shared" si="0"/>
        <v>1988304097</v>
      </c>
      <c r="W21" s="10">
        <v>0.09</v>
      </c>
    </row>
    <row r="22" spans="1:23" ht="18.75" x14ac:dyDescent="0.2">
      <c r="A22" s="52" t="s">
        <v>20</v>
      </c>
      <c r="B22" s="52"/>
      <c r="D22" s="9">
        <v>0</v>
      </c>
      <c r="F22" s="9">
        <v>-14356768855</v>
      </c>
      <c r="H22" s="9">
        <v>0</v>
      </c>
      <c r="J22" s="9">
        <v>-14356768855</v>
      </c>
      <c r="L22" s="10">
        <v>80.86</v>
      </c>
      <c r="N22" s="9">
        <v>0</v>
      </c>
      <c r="P22" s="53">
        <v>203003721783</v>
      </c>
      <c r="Q22" s="53"/>
      <c r="S22" s="9">
        <v>-4118</v>
      </c>
      <c r="U22" s="20">
        <f t="shared" si="0"/>
        <v>203003717665</v>
      </c>
      <c r="W22" s="10">
        <v>9.35</v>
      </c>
    </row>
    <row r="23" spans="1:23" ht="18.75" x14ac:dyDescent="0.2">
      <c r="A23" s="52" t="s">
        <v>116</v>
      </c>
      <c r="B23" s="52"/>
      <c r="D23" s="9">
        <v>0</v>
      </c>
      <c r="F23" s="9">
        <v>0</v>
      </c>
      <c r="H23" s="9">
        <v>0</v>
      </c>
      <c r="J23" s="9">
        <v>0</v>
      </c>
      <c r="L23" s="10">
        <v>0</v>
      </c>
      <c r="N23" s="9">
        <v>0</v>
      </c>
      <c r="P23" s="53">
        <v>0</v>
      </c>
      <c r="Q23" s="53"/>
      <c r="S23" s="9">
        <v>6652167096</v>
      </c>
      <c r="U23" s="20">
        <f t="shared" si="0"/>
        <v>6652167096</v>
      </c>
      <c r="W23" s="10">
        <v>0.31</v>
      </c>
    </row>
    <row r="24" spans="1:23" ht="18.75" x14ac:dyDescent="0.2">
      <c r="A24" s="52" t="s">
        <v>117</v>
      </c>
      <c r="B24" s="52"/>
      <c r="D24" s="9">
        <v>0</v>
      </c>
      <c r="F24" s="9">
        <v>0</v>
      </c>
      <c r="H24" s="9">
        <v>0</v>
      </c>
      <c r="J24" s="9">
        <v>0</v>
      </c>
      <c r="L24" s="10">
        <v>0</v>
      </c>
      <c r="N24" s="9">
        <v>0</v>
      </c>
      <c r="P24" s="53">
        <v>0</v>
      </c>
      <c r="Q24" s="53"/>
      <c r="S24" s="9">
        <v>1227421593</v>
      </c>
      <c r="U24" s="20">
        <f t="shared" si="0"/>
        <v>1227421593</v>
      </c>
      <c r="W24" s="10">
        <v>0.06</v>
      </c>
    </row>
    <row r="25" spans="1:23" ht="18.75" x14ac:dyDescent="0.2">
      <c r="A25" s="52" t="s">
        <v>118</v>
      </c>
      <c r="B25" s="52"/>
      <c r="D25" s="9">
        <v>0</v>
      </c>
      <c r="F25" s="9">
        <v>0</v>
      </c>
      <c r="H25" s="9">
        <v>0</v>
      </c>
      <c r="J25" s="9">
        <v>0</v>
      </c>
      <c r="L25" s="10">
        <v>0</v>
      </c>
      <c r="N25" s="9">
        <v>0</v>
      </c>
      <c r="P25" s="53">
        <v>0</v>
      </c>
      <c r="Q25" s="53"/>
      <c r="S25" s="9">
        <v>10878615726</v>
      </c>
      <c r="U25" s="20">
        <f t="shared" si="0"/>
        <v>10878615726</v>
      </c>
      <c r="W25" s="10">
        <v>0.5</v>
      </c>
    </row>
    <row r="26" spans="1:23" ht="18.75" x14ac:dyDescent="0.2">
      <c r="A26" s="52" t="s">
        <v>23</v>
      </c>
      <c r="B26" s="52"/>
      <c r="D26" s="9">
        <v>44500279045</v>
      </c>
      <c r="F26" s="9">
        <v>-73346690621</v>
      </c>
      <c r="H26" s="9">
        <v>0</v>
      </c>
      <c r="J26" s="9">
        <v>-28846411576</v>
      </c>
      <c r="L26" s="10">
        <v>162.47</v>
      </c>
      <c r="N26" s="9">
        <v>44500279045</v>
      </c>
      <c r="P26" s="53">
        <v>81829968262</v>
      </c>
      <c r="Q26" s="53"/>
      <c r="S26" s="9">
        <v>13924856514</v>
      </c>
      <c r="U26" s="20">
        <f t="shared" si="0"/>
        <v>140255103821</v>
      </c>
      <c r="W26" s="10">
        <v>6.46</v>
      </c>
    </row>
    <row r="27" spans="1:23" ht="18.75" x14ac:dyDescent="0.2">
      <c r="A27" s="52" t="s">
        <v>35</v>
      </c>
      <c r="B27" s="52"/>
      <c r="D27" s="9">
        <v>0</v>
      </c>
      <c r="F27" s="9">
        <v>-5009102234</v>
      </c>
      <c r="H27" s="9">
        <v>0</v>
      </c>
      <c r="J27" s="9">
        <v>-5009102234</v>
      </c>
      <c r="L27" s="10">
        <v>28.21</v>
      </c>
      <c r="N27" s="9">
        <v>10644462600</v>
      </c>
      <c r="P27" s="53">
        <v>-22975741398</v>
      </c>
      <c r="Q27" s="53"/>
      <c r="S27" s="9">
        <v>-7765</v>
      </c>
      <c r="U27" s="20">
        <f t="shared" si="0"/>
        <v>-12331286563</v>
      </c>
      <c r="W27" s="10">
        <v>-0.56999999999999995</v>
      </c>
    </row>
    <row r="28" spans="1:23" ht="18.75" x14ac:dyDescent="0.2">
      <c r="A28" s="52" t="s">
        <v>119</v>
      </c>
      <c r="B28" s="52"/>
      <c r="D28" s="9">
        <v>0</v>
      </c>
      <c r="F28" s="9">
        <v>0</v>
      </c>
      <c r="H28" s="9">
        <v>0</v>
      </c>
      <c r="J28" s="9">
        <v>0</v>
      </c>
      <c r="L28" s="10">
        <v>0</v>
      </c>
      <c r="N28" s="9">
        <v>0</v>
      </c>
      <c r="P28" s="53">
        <v>0</v>
      </c>
      <c r="Q28" s="53"/>
      <c r="S28" s="9">
        <v>657806623</v>
      </c>
      <c r="U28" s="20">
        <f t="shared" si="0"/>
        <v>657806623</v>
      </c>
      <c r="W28" s="10">
        <v>0.03</v>
      </c>
    </row>
    <row r="29" spans="1:23" ht="18.75" x14ac:dyDescent="0.2">
      <c r="A29" s="52" t="s">
        <v>120</v>
      </c>
      <c r="B29" s="52"/>
      <c r="D29" s="9">
        <v>0</v>
      </c>
      <c r="F29" s="9">
        <v>0</v>
      </c>
      <c r="H29" s="9">
        <v>0</v>
      </c>
      <c r="J29" s="9">
        <v>0</v>
      </c>
      <c r="L29" s="10">
        <v>0</v>
      </c>
      <c r="N29" s="9">
        <v>0</v>
      </c>
      <c r="P29" s="53">
        <v>0</v>
      </c>
      <c r="Q29" s="53"/>
      <c r="S29" s="9">
        <v>7318465504</v>
      </c>
      <c r="U29" s="20">
        <f t="shared" si="0"/>
        <v>7318465504</v>
      </c>
      <c r="W29" s="10">
        <v>0.34</v>
      </c>
    </row>
    <row r="30" spans="1:23" ht="18.75" x14ac:dyDescent="0.2">
      <c r="A30" s="52" t="s">
        <v>45</v>
      </c>
      <c r="B30" s="52"/>
      <c r="D30" s="9">
        <v>0</v>
      </c>
      <c r="F30" s="9">
        <v>9720865366</v>
      </c>
      <c r="H30" s="9">
        <v>0</v>
      </c>
      <c r="J30" s="9">
        <v>9720865366</v>
      </c>
      <c r="L30" s="10">
        <v>-54.75</v>
      </c>
      <c r="N30" s="9">
        <v>8153691209</v>
      </c>
      <c r="P30" s="53">
        <v>55781818234</v>
      </c>
      <c r="Q30" s="53"/>
      <c r="S30" s="9">
        <v>8882819885</v>
      </c>
      <c r="U30" s="20">
        <f t="shared" si="0"/>
        <v>72818329328</v>
      </c>
      <c r="W30" s="10">
        <v>3.35</v>
      </c>
    </row>
    <row r="31" spans="1:23" ht="18.75" x14ac:dyDescent="0.2">
      <c r="A31" s="52" t="s">
        <v>37</v>
      </c>
      <c r="B31" s="52"/>
      <c r="D31" s="9">
        <v>0</v>
      </c>
      <c r="F31" s="9">
        <v>17012706739</v>
      </c>
      <c r="H31" s="9">
        <v>0</v>
      </c>
      <c r="J31" s="9">
        <v>17012706739</v>
      </c>
      <c r="L31" s="10">
        <v>-95.82</v>
      </c>
      <c r="N31" s="9">
        <v>28516799746</v>
      </c>
      <c r="P31" s="53">
        <v>52544761009</v>
      </c>
      <c r="Q31" s="53"/>
      <c r="S31" s="9">
        <v>-8733092679</v>
      </c>
      <c r="U31" s="20">
        <f t="shared" si="0"/>
        <v>72328468076</v>
      </c>
      <c r="W31" s="10">
        <v>3.33</v>
      </c>
    </row>
    <row r="32" spans="1:23" ht="18.75" x14ac:dyDescent="0.2">
      <c r="A32" s="52" t="s">
        <v>44</v>
      </c>
      <c r="B32" s="52"/>
      <c r="D32" s="9">
        <v>0</v>
      </c>
      <c r="F32" s="9">
        <v>3926731634</v>
      </c>
      <c r="H32" s="9">
        <v>0</v>
      </c>
      <c r="J32" s="9">
        <v>3926731634</v>
      </c>
      <c r="L32" s="10">
        <v>-22.12</v>
      </c>
      <c r="N32" s="9">
        <v>0</v>
      </c>
      <c r="P32" s="53">
        <v>30934060321</v>
      </c>
      <c r="Q32" s="53"/>
      <c r="S32" s="9">
        <v>-27985754</v>
      </c>
      <c r="U32" s="20">
        <f t="shared" si="0"/>
        <v>30906074567</v>
      </c>
      <c r="W32" s="10">
        <v>1.42</v>
      </c>
    </row>
    <row r="33" spans="1:23" ht="18.75" x14ac:dyDescent="0.2">
      <c r="A33" s="52" t="s">
        <v>121</v>
      </c>
      <c r="B33" s="52"/>
      <c r="D33" s="9">
        <v>0</v>
      </c>
      <c r="F33" s="9">
        <v>0</v>
      </c>
      <c r="H33" s="9">
        <v>0</v>
      </c>
      <c r="J33" s="9">
        <v>0</v>
      </c>
      <c r="L33" s="10">
        <v>0</v>
      </c>
      <c r="N33" s="9">
        <v>0</v>
      </c>
      <c r="P33" s="53">
        <v>0</v>
      </c>
      <c r="Q33" s="53"/>
      <c r="S33" s="9">
        <v>3137949896</v>
      </c>
      <c r="U33" s="20">
        <f>N33+P33+S33</f>
        <v>3137949896</v>
      </c>
      <c r="W33" s="10">
        <v>0.14000000000000001</v>
      </c>
    </row>
    <row r="34" spans="1:23" ht="18.75" x14ac:dyDescent="0.2">
      <c r="A34" s="52" t="s">
        <v>41</v>
      </c>
      <c r="B34" s="52"/>
      <c r="D34" s="9">
        <v>0</v>
      </c>
      <c r="F34" s="9">
        <v>0</v>
      </c>
      <c r="H34" s="9">
        <v>0</v>
      </c>
      <c r="J34" s="9">
        <v>0</v>
      </c>
      <c r="L34" s="10">
        <v>0</v>
      </c>
      <c r="N34" s="9">
        <v>0</v>
      </c>
      <c r="P34" s="53">
        <v>-112609323620</v>
      </c>
      <c r="Q34" s="53"/>
      <c r="S34" s="9">
        <v>-2267</v>
      </c>
      <c r="U34" s="20">
        <f t="shared" si="0"/>
        <v>-112609325887</v>
      </c>
      <c r="W34" s="10">
        <v>-5.18</v>
      </c>
    </row>
    <row r="35" spans="1:23" ht="18.75" x14ac:dyDescent="0.2">
      <c r="A35" s="52" t="s">
        <v>33</v>
      </c>
      <c r="B35" s="52"/>
      <c r="D35" s="9">
        <v>17651828983</v>
      </c>
      <c r="F35" s="9">
        <v>-21999197744</v>
      </c>
      <c r="H35" s="9">
        <v>0</v>
      </c>
      <c r="J35" s="9">
        <v>-4347368761</v>
      </c>
      <c r="L35" s="10">
        <v>24.49</v>
      </c>
      <c r="N35" s="9">
        <v>17651828983</v>
      </c>
      <c r="P35" s="53">
        <v>-5424619107</v>
      </c>
      <c r="Q35" s="53"/>
      <c r="S35" s="9">
        <v>0</v>
      </c>
      <c r="U35" s="20">
        <f t="shared" si="0"/>
        <v>12227209876</v>
      </c>
      <c r="W35" s="10">
        <v>0.56000000000000005</v>
      </c>
    </row>
    <row r="36" spans="1:23" ht="18.75" x14ac:dyDescent="0.2">
      <c r="A36" s="52" t="s">
        <v>34</v>
      </c>
      <c r="B36" s="52"/>
      <c r="D36" s="9">
        <v>0</v>
      </c>
      <c r="F36" s="9">
        <v>-11598921994</v>
      </c>
      <c r="H36" s="9">
        <v>0</v>
      </c>
      <c r="J36" s="9">
        <v>-11598921994</v>
      </c>
      <c r="L36" s="10">
        <v>65.33</v>
      </c>
      <c r="N36" s="9">
        <v>15796324500</v>
      </c>
      <c r="P36" s="53">
        <v>17064735898</v>
      </c>
      <c r="Q36" s="53"/>
      <c r="S36" s="9">
        <v>0</v>
      </c>
      <c r="U36" s="20">
        <f t="shared" si="0"/>
        <v>32861060398</v>
      </c>
      <c r="W36" s="10">
        <v>1.51</v>
      </c>
    </row>
    <row r="37" spans="1:23" ht="18.75" x14ac:dyDescent="0.2">
      <c r="A37" s="52" t="s">
        <v>43</v>
      </c>
      <c r="B37" s="52"/>
      <c r="D37" s="9">
        <v>11776860571</v>
      </c>
      <c r="F37" s="9">
        <v>-16539444990</v>
      </c>
      <c r="H37" s="9">
        <v>0</v>
      </c>
      <c r="J37" s="9">
        <v>-4762584419</v>
      </c>
      <c r="L37" s="10">
        <v>26.82</v>
      </c>
      <c r="N37" s="9">
        <v>11776860571</v>
      </c>
      <c r="P37" s="53">
        <v>1664333926</v>
      </c>
      <c r="Q37" s="53"/>
      <c r="S37" s="9">
        <v>0</v>
      </c>
      <c r="U37" s="20">
        <f t="shared" si="0"/>
        <v>13441194497</v>
      </c>
      <c r="W37" s="10">
        <v>0.62</v>
      </c>
    </row>
    <row r="38" spans="1:23" ht="18.75" x14ac:dyDescent="0.2">
      <c r="A38" s="52" t="s">
        <v>28</v>
      </c>
      <c r="B38" s="52"/>
      <c r="D38" s="9">
        <v>14789342130</v>
      </c>
      <c r="F38" s="9">
        <v>16585215777</v>
      </c>
      <c r="H38" s="9">
        <v>0</v>
      </c>
      <c r="J38" s="9">
        <v>31374557907</v>
      </c>
      <c r="L38" s="10">
        <v>-176.71</v>
      </c>
      <c r="N38" s="9">
        <v>14789342130</v>
      </c>
      <c r="P38" s="53">
        <v>127539630221</v>
      </c>
      <c r="Q38" s="53"/>
      <c r="S38" s="9">
        <v>0</v>
      </c>
      <c r="U38" s="20">
        <f t="shared" si="0"/>
        <v>142328972351</v>
      </c>
      <c r="W38" s="10">
        <v>6.55</v>
      </c>
    </row>
    <row r="39" spans="1:23" ht="18.75" x14ac:dyDescent="0.2">
      <c r="A39" s="52" t="s">
        <v>27</v>
      </c>
      <c r="B39" s="52"/>
      <c r="D39" s="9">
        <v>1157999837</v>
      </c>
      <c r="F39" s="9">
        <v>12276633025</v>
      </c>
      <c r="H39" s="9">
        <v>0</v>
      </c>
      <c r="J39" s="9">
        <v>13434632862</v>
      </c>
      <c r="L39" s="10">
        <v>-75.67</v>
      </c>
      <c r="N39" s="9">
        <v>1157999837</v>
      </c>
      <c r="P39" s="53">
        <v>15591270284</v>
      </c>
      <c r="Q39" s="53"/>
      <c r="S39" s="9">
        <v>0</v>
      </c>
      <c r="U39" s="20">
        <f t="shared" si="0"/>
        <v>16749270121</v>
      </c>
      <c r="W39" s="10">
        <v>0.77</v>
      </c>
    </row>
    <row r="40" spans="1:23" ht="18.75" x14ac:dyDescent="0.2">
      <c r="A40" s="52" t="s">
        <v>48</v>
      </c>
      <c r="B40" s="52"/>
      <c r="D40" s="9">
        <v>0</v>
      </c>
      <c r="F40" s="9">
        <v>-6130443903</v>
      </c>
      <c r="H40" s="9">
        <v>0</v>
      </c>
      <c r="J40" s="9">
        <v>-6130443903</v>
      </c>
      <c r="L40" s="10">
        <v>34.53</v>
      </c>
      <c r="N40" s="9">
        <v>10944242480</v>
      </c>
      <c r="P40" s="53">
        <v>54273538161</v>
      </c>
      <c r="Q40" s="53"/>
      <c r="S40" s="9">
        <v>0</v>
      </c>
      <c r="U40" s="20">
        <f t="shared" si="0"/>
        <v>65217780641</v>
      </c>
      <c r="W40" s="10">
        <v>3</v>
      </c>
    </row>
    <row r="41" spans="1:23" ht="18.75" x14ac:dyDescent="0.2">
      <c r="A41" s="52" t="s">
        <v>19</v>
      </c>
      <c r="B41" s="52"/>
      <c r="D41" s="9">
        <v>33400168109</v>
      </c>
      <c r="F41" s="9">
        <v>1849128882</v>
      </c>
      <c r="H41" s="9">
        <v>0</v>
      </c>
      <c r="J41" s="9">
        <v>35249296991</v>
      </c>
      <c r="L41" s="10">
        <v>-198.54</v>
      </c>
      <c r="N41" s="9">
        <v>33400168109</v>
      </c>
      <c r="P41" s="53">
        <v>234215750347</v>
      </c>
      <c r="Q41" s="53"/>
      <c r="S41" s="9">
        <v>0</v>
      </c>
      <c r="U41" s="20">
        <f t="shared" si="0"/>
        <v>267615918456</v>
      </c>
      <c r="W41" s="10">
        <v>12.32</v>
      </c>
    </row>
    <row r="42" spans="1:23" ht="18.75" x14ac:dyDescent="0.2">
      <c r="A42" s="52" t="s">
        <v>42</v>
      </c>
      <c r="B42" s="52"/>
      <c r="D42" s="9">
        <v>0</v>
      </c>
      <c r="F42" s="9">
        <v>-7491078541</v>
      </c>
      <c r="H42" s="9">
        <v>0</v>
      </c>
      <c r="J42" s="9">
        <v>-7491078541</v>
      </c>
      <c r="L42" s="10">
        <v>42.19</v>
      </c>
      <c r="N42" s="9">
        <v>5762928000</v>
      </c>
      <c r="P42" s="53">
        <v>54407947897</v>
      </c>
      <c r="Q42" s="53"/>
      <c r="S42" s="9">
        <v>0</v>
      </c>
      <c r="U42" s="20">
        <f t="shared" si="0"/>
        <v>60170875897</v>
      </c>
      <c r="W42" s="10">
        <v>2.77</v>
      </c>
    </row>
    <row r="43" spans="1:23" ht="18.75" x14ac:dyDescent="0.2">
      <c r="A43" s="52" t="s">
        <v>36</v>
      </c>
      <c r="B43" s="52"/>
      <c r="D43" s="9">
        <v>0</v>
      </c>
      <c r="F43" s="9">
        <v>-27840615525</v>
      </c>
      <c r="H43" s="9">
        <v>0</v>
      </c>
      <c r="J43" s="9">
        <v>-27840615525</v>
      </c>
      <c r="L43" s="10">
        <v>156.81</v>
      </c>
      <c r="N43" s="9">
        <v>35346000000</v>
      </c>
      <c r="P43" s="53">
        <v>27436352744</v>
      </c>
      <c r="Q43" s="53"/>
      <c r="S43" s="9">
        <v>0</v>
      </c>
      <c r="U43" s="20">
        <f t="shared" si="0"/>
        <v>62782352744</v>
      </c>
      <c r="W43" s="10">
        <v>2.89</v>
      </c>
    </row>
    <row r="44" spans="1:23" ht="18.75" x14ac:dyDescent="0.2">
      <c r="A44" s="52" t="s">
        <v>31</v>
      </c>
      <c r="B44" s="52"/>
      <c r="D44" s="9">
        <v>0</v>
      </c>
      <c r="F44" s="9">
        <v>12752654039</v>
      </c>
      <c r="H44" s="9">
        <v>0</v>
      </c>
      <c r="J44" s="9">
        <v>12752654039</v>
      </c>
      <c r="L44" s="10">
        <v>-71.83</v>
      </c>
      <c r="N44" s="9">
        <v>4410000000</v>
      </c>
      <c r="P44" s="53">
        <v>24696227893</v>
      </c>
      <c r="Q44" s="53"/>
      <c r="S44" s="9">
        <v>0</v>
      </c>
      <c r="U44" s="20">
        <f t="shared" si="0"/>
        <v>29106227893</v>
      </c>
      <c r="W44" s="10">
        <v>1.34</v>
      </c>
    </row>
    <row r="45" spans="1:23" ht="18.75" x14ac:dyDescent="0.2">
      <c r="A45" s="52" t="s">
        <v>54</v>
      </c>
      <c r="B45" s="52"/>
      <c r="D45" s="9">
        <v>1702408112</v>
      </c>
      <c r="F45" s="9">
        <v>-3101050060</v>
      </c>
      <c r="H45" s="9">
        <v>0</v>
      </c>
      <c r="J45" s="9">
        <v>-1398641948</v>
      </c>
      <c r="L45" s="10">
        <v>7.88</v>
      </c>
      <c r="N45" s="9">
        <v>1702408112</v>
      </c>
      <c r="P45" s="53">
        <f>'درآمد ناشی از تغییر قیمت اوراق'!Q40</f>
        <v>-3101050064</v>
      </c>
      <c r="Q45" s="53"/>
      <c r="S45" s="9">
        <v>0</v>
      </c>
      <c r="U45" s="20">
        <f t="shared" si="0"/>
        <v>-1398641952</v>
      </c>
      <c r="W45" s="10">
        <v>-0.06</v>
      </c>
    </row>
    <row r="46" spans="1:23" ht="18.75" x14ac:dyDescent="0.2">
      <c r="A46" s="52" t="s">
        <v>50</v>
      </c>
      <c r="B46" s="52"/>
      <c r="D46" s="9">
        <v>4807003487</v>
      </c>
      <c r="F46" s="9">
        <v>-11961203968</v>
      </c>
      <c r="H46" s="9">
        <v>0</v>
      </c>
      <c r="J46" s="9">
        <v>-7154200481</v>
      </c>
      <c r="L46" s="10">
        <v>40.299999999999997</v>
      </c>
      <c r="N46" s="9">
        <v>4807003487</v>
      </c>
      <c r="P46" s="53">
        <v>10723149318</v>
      </c>
      <c r="Q46" s="53"/>
      <c r="S46" s="9">
        <v>0</v>
      </c>
      <c r="U46" s="20">
        <f t="shared" si="0"/>
        <v>15530152805</v>
      </c>
      <c r="W46" s="10">
        <v>0.72</v>
      </c>
    </row>
    <row r="47" spans="1:23" ht="18.75" x14ac:dyDescent="0.2">
      <c r="A47" s="52" t="s">
        <v>38</v>
      </c>
      <c r="B47" s="52"/>
      <c r="D47" s="9">
        <v>0</v>
      </c>
      <c r="F47" s="9">
        <v>84168745431</v>
      </c>
      <c r="H47" s="9">
        <v>0</v>
      </c>
      <c r="J47" s="9">
        <v>84168745431</v>
      </c>
      <c r="L47" s="10">
        <v>-474.07</v>
      </c>
      <c r="N47" s="9">
        <v>10240365745</v>
      </c>
      <c r="P47" s="53">
        <v>162811663273</v>
      </c>
      <c r="Q47" s="53"/>
      <c r="S47" s="9">
        <v>0</v>
      </c>
      <c r="U47" s="20">
        <f t="shared" si="0"/>
        <v>173052029018</v>
      </c>
      <c r="W47" s="10">
        <v>7.97</v>
      </c>
    </row>
    <row r="48" spans="1:23" ht="18.75" x14ac:dyDescent="0.2">
      <c r="A48" s="52" t="s">
        <v>40</v>
      </c>
      <c r="B48" s="52"/>
      <c r="D48" s="9">
        <v>10018181444</v>
      </c>
      <c r="F48" s="9">
        <v>0</v>
      </c>
      <c r="H48" s="9">
        <v>0</v>
      </c>
      <c r="J48" s="9">
        <v>10018181444</v>
      </c>
      <c r="L48" s="10">
        <v>-56.43</v>
      </c>
      <c r="N48" s="9">
        <v>10018181444</v>
      </c>
      <c r="P48" s="53">
        <v>-70103271765</v>
      </c>
      <c r="Q48" s="53"/>
      <c r="S48" s="9">
        <v>0</v>
      </c>
      <c r="U48" s="20">
        <f t="shared" si="0"/>
        <v>-60085090321</v>
      </c>
      <c r="W48" s="10">
        <v>-2.77</v>
      </c>
    </row>
    <row r="49" spans="1:23" ht="18.75" x14ac:dyDescent="0.2">
      <c r="A49" s="52" t="s">
        <v>51</v>
      </c>
      <c r="B49" s="52"/>
      <c r="D49" s="9">
        <v>7890130885</v>
      </c>
      <c r="F49" s="9">
        <v>-8170355386</v>
      </c>
      <c r="H49" s="9">
        <v>0</v>
      </c>
      <c r="J49" s="9">
        <v>-280224501</v>
      </c>
      <c r="L49" s="10">
        <v>1.58</v>
      </c>
      <c r="N49" s="9">
        <v>7890130885</v>
      </c>
      <c r="P49" s="53">
        <v>40967988797</v>
      </c>
      <c r="Q49" s="53"/>
      <c r="S49" s="9">
        <v>0</v>
      </c>
      <c r="U49" s="20">
        <f t="shared" si="0"/>
        <v>48858119682</v>
      </c>
      <c r="W49" s="10">
        <v>2.25</v>
      </c>
    </row>
    <row r="50" spans="1:23" ht="18.75" x14ac:dyDescent="0.2">
      <c r="A50" s="52" t="s">
        <v>29</v>
      </c>
      <c r="B50" s="52"/>
      <c r="D50" s="9">
        <v>224506286</v>
      </c>
      <c r="F50" s="9">
        <v>-240317870</v>
      </c>
      <c r="H50" s="9">
        <v>0</v>
      </c>
      <c r="J50" s="9">
        <v>-15811584</v>
      </c>
      <c r="L50" s="10">
        <v>0.09</v>
      </c>
      <c r="N50" s="9">
        <v>224506286</v>
      </c>
      <c r="P50" s="53">
        <v>-424776489</v>
      </c>
      <c r="Q50" s="53"/>
      <c r="S50" s="9">
        <v>0</v>
      </c>
      <c r="U50" s="20">
        <f t="shared" si="0"/>
        <v>-200270203</v>
      </c>
      <c r="W50" s="10">
        <v>-0.01</v>
      </c>
    </row>
    <row r="51" spans="1:23" ht="18.75" x14ac:dyDescent="0.2">
      <c r="A51" s="52" t="s">
        <v>39</v>
      </c>
      <c r="B51" s="52"/>
      <c r="D51" s="9">
        <v>0</v>
      </c>
      <c r="F51" s="9">
        <v>14212670492</v>
      </c>
      <c r="H51" s="9">
        <v>0</v>
      </c>
      <c r="J51" s="9">
        <v>14212670492</v>
      </c>
      <c r="L51" s="10">
        <v>-80.05</v>
      </c>
      <c r="N51" s="9">
        <v>0</v>
      </c>
      <c r="P51" s="53">
        <v>13485208426</v>
      </c>
      <c r="Q51" s="53"/>
      <c r="S51" s="9">
        <v>0</v>
      </c>
      <c r="U51" s="20">
        <f t="shared" si="0"/>
        <v>13485208426</v>
      </c>
      <c r="W51" s="10">
        <v>0.62</v>
      </c>
    </row>
    <row r="52" spans="1:23" ht="18.75" x14ac:dyDescent="0.2">
      <c r="A52" s="52" t="s">
        <v>22</v>
      </c>
      <c r="B52" s="52"/>
      <c r="D52" s="9">
        <v>0</v>
      </c>
      <c r="F52" s="9">
        <v>-35390108079</v>
      </c>
      <c r="H52" s="9">
        <v>0</v>
      </c>
      <c r="J52" s="9">
        <v>-35390108079</v>
      </c>
      <c r="L52" s="10">
        <v>199.33</v>
      </c>
      <c r="N52" s="9">
        <v>0</v>
      </c>
      <c r="P52" s="53">
        <v>11942825551</v>
      </c>
      <c r="Q52" s="53"/>
      <c r="S52" s="9">
        <v>0</v>
      </c>
      <c r="U52" s="20">
        <f t="shared" si="0"/>
        <v>11942825551</v>
      </c>
      <c r="W52" s="10">
        <v>0.55000000000000004</v>
      </c>
    </row>
    <row r="53" spans="1:23" ht="18.75" x14ac:dyDescent="0.2">
      <c r="A53" s="54" t="s">
        <v>47</v>
      </c>
      <c r="B53" s="54"/>
      <c r="D53" s="12">
        <v>0</v>
      </c>
      <c r="F53" s="12">
        <v>41700800983</v>
      </c>
      <c r="H53" s="12">
        <v>0</v>
      </c>
      <c r="J53" s="12">
        <v>41700800983</v>
      </c>
      <c r="L53" s="13">
        <v>-234.88</v>
      </c>
      <c r="N53" s="12">
        <v>0</v>
      </c>
      <c r="P53" s="53">
        <v>133728037274</v>
      </c>
      <c r="Q53" s="55"/>
      <c r="S53" s="12">
        <v>0</v>
      </c>
      <c r="U53" s="20">
        <f t="shared" si="0"/>
        <v>133728037274</v>
      </c>
      <c r="W53" s="13">
        <v>6.16</v>
      </c>
    </row>
    <row r="54" spans="1:23" ht="21.75" thickBot="1" x14ac:dyDescent="0.25">
      <c r="A54" s="56" t="s">
        <v>55</v>
      </c>
      <c r="B54" s="56"/>
      <c r="D54" s="15">
        <f>SUM(D8:D53)</f>
        <v>166719111680</v>
      </c>
      <c r="F54" s="15">
        <f>SUM(F8:F53)</f>
        <v>-216912716865</v>
      </c>
      <c r="H54" s="15">
        <f>SUM(H8:H53)</f>
        <v>44342292045</v>
      </c>
      <c r="J54" s="15">
        <v>-5851313140</v>
      </c>
      <c r="L54" s="16">
        <v>32.950000000000003</v>
      </c>
      <c r="N54" s="15">
        <v>344439146309</v>
      </c>
      <c r="P54" s="59">
        <f>SUM(P8:Q53)</f>
        <v>1658422789325</v>
      </c>
      <c r="Q54" s="59"/>
      <c r="S54" s="15">
        <v>148783353224</v>
      </c>
      <c r="U54" s="15">
        <f>SUM(U8:U53)</f>
        <v>2151645288858</v>
      </c>
      <c r="W54" s="16">
        <v>99.06</v>
      </c>
    </row>
    <row r="55" spans="1:23" ht="13.5" thickTop="1" x14ac:dyDescent="0.2">
      <c r="D55" s="32"/>
      <c r="F55" s="32"/>
      <c r="H55" s="32"/>
      <c r="N55" s="32"/>
      <c r="Q55" s="32"/>
      <c r="S55" s="32"/>
    </row>
    <row r="56" spans="1:23" x14ac:dyDescent="0.2">
      <c r="J56" s="32"/>
    </row>
    <row r="57" spans="1:23" ht="18.75" x14ac:dyDescent="0.2">
      <c r="H57" s="28"/>
      <c r="J57" s="32"/>
    </row>
    <row r="58" spans="1:23" ht="18.75" x14ac:dyDescent="0.2">
      <c r="H58" s="28"/>
      <c r="U58" s="20"/>
      <c r="V58" s="20"/>
      <c r="W58" s="20"/>
    </row>
    <row r="59" spans="1:23" ht="18.75" x14ac:dyDescent="0.2">
      <c r="H59" s="28"/>
      <c r="U59" s="20"/>
      <c r="V59" s="20"/>
      <c r="W59" s="20"/>
    </row>
    <row r="67" spans="21:21" x14ac:dyDescent="0.2">
      <c r="U67" s="32"/>
    </row>
  </sheetData>
  <mergeCells count="102">
    <mergeCell ref="A54:B54"/>
    <mergeCell ref="A48:B48"/>
    <mergeCell ref="P48:Q48"/>
    <mergeCell ref="A49:B49"/>
    <mergeCell ref="P49:Q49"/>
    <mergeCell ref="A50:B50"/>
    <mergeCell ref="P50:Q50"/>
    <mergeCell ref="A51:B51"/>
    <mergeCell ref="P51:Q51"/>
    <mergeCell ref="A52:B52"/>
    <mergeCell ref="P52:Q52"/>
    <mergeCell ref="P54:Q54"/>
    <mergeCell ref="A44:B44"/>
    <mergeCell ref="P44:Q44"/>
    <mergeCell ref="A45:B45"/>
    <mergeCell ref="P45:Q45"/>
    <mergeCell ref="A46:B46"/>
    <mergeCell ref="P46:Q46"/>
    <mergeCell ref="A47:B47"/>
    <mergeCell ref="P47:Q47"/>
    <mergeCell ref="A53:B53"/>
    <mergeCell ref="P53:Q53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A7:B7"/>
    <mergeCell ref="P7:Q7"/>
    <mergeCell ref="A8:B8"/>
    <mergeCell ref="P8:Q8"/>
  </mergeCells>
  <pageMargins left="0.39" right="0.39" top="0.39" bottom="0.39" header="0" footer="0"/>
  <pageSetup scale="5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F10"/>
  <sheetViews>
    <sheetView rightToLeft="1" view="pageBreakPreview" zoomScale="145" zoomScaleNormal="100" zoomScaleSheetLayoutView="145" workbookViewId="0">
      <selection activeCell="C15" sqref="C15"/>
    </sheetView>
  </sheetViews>
  <sheetFormatPr defaultRowHeight="12.75" x14ac:dyDescent="0.2"/>
  <cols>
    <col min="1" max="1" width="6.5703125" bestFit="1" customWidth="1"/>
    <col min="2" max="2" width="40.28515625" customWidth="1"/>
    <col min="3" max="3" width="1.28515625" customWidth="1"/>
    <col min="4" max="4" width="27.7109375" bestFit="1" customWidth="1"/>
    <col min="5" max="5" width="1.28515625" customWidth="1"/>
    <col min="6" max="6" width="27.7109375" bestFit="1" customWidth="1"/>
  </cols>
  <sheetData>
    <row r="1" spans="1:6" ht="25.5" x14ac:dyDescent="0.2">
      <c r="A1" s="46" t="s">
        <v>0</v>
      </c>
      <c r="B1" s="46"/>
      <c r="C1" s="46"/>
      <c r="D1" s="46"/>
      <c r="E1" s="46"/>
      <c r="F1" s="46"/>
    </row>
    <row r="2" spans="1:6" ht="25.5" x14ac:dyDescent="0.2">
      <c r="A2" s="46" t="s">
        <v>91</v>
      </c>
      <c r="B2" s="46"/>
      <c r="C2" s="46"/>
      <c r="D2" s="46"/>
      <c r="E2" s="46"/>
      <c r="F2" s="46"/>
    </row>
    <row r="3" spans="1:6" ht="25.5" x14ac:dyDescent="0.2">
      <c r="A3" s="46" t="s">
        <v>2</v>
      </c>
      <c r="B3" s="46"/>
      <c r="C3" s="46"/>
      <c r="D3" s="46"/>
      <c r="E3" s="46"/>
      <c r="F3" s="46"/>
    </row>
    <row r="5" spans="1:6" ht="24" x14ac:dyDescent="0.2">
      <c r="A5" s="1" t="s">
        <v>122</v>
      </c>
      <c r="B5" s="47" t="s">
        <v>123</v>
      </c>
      <c r="C5" s="47"/>
      <c r="D5" s="47"/>
      <c r="E5" s="47"/>
      <c r="F5" s="47"/>
    </row>
    <row r="6" spans="1:6" ht="21" x14ac:dyDescent="0.2">
      <c r="D6" s="48" t="s">
        <v>106</v>
      </c>
      <c r="E6" s="48"/>
      <c r="F6" s="18" t="s">
        <v>107</v>
      </c>
    </row>
    <row r="7" spans="1:6" ht="21" x14ac:dyDescent="0.2">
      <c r="A7" s="48" t="s">
        <v>124</v>
      </c>
      <c r="B7" s="48"/>
      <c r="D7" s="17" t="s">
        <v>125</v>
      </c>
      <c r="E7" s="3"/>
      <c r="F7" s="17" t="s">
        <v>125</v>
      </c>
    </row>
    <row r="8" spans="1:6" ht="18.75" x14ac:dyDescent="0.2">
      <c r="A8" s="50" t="s">
        <v>164</v>
      </c>
      <c r="B8" s="50"/>
      <c r="D8" s="6">
        <v>21823629</v>
      </c>
      <c r="F8" s="6">
        <v>374195800</v>
      </c>
    </row>
    <row r="9" spans="1:6" ht="18.75" x14ac:dyDescent="0.2">
      <c r="A9" s="52" t="s">
        <v>165</v>
      </c>
      <c r="B9" s="52"/>
      <c r="D9" s="9">
        <v>9793519</v>
      </c>
      <c r="F9" s="9">
        <v>91172889</v>
      </c>
    </row>
    <row r="10" spans="1:6" ht="21.75" thickBot="1" x14ac:dyDescent="0.25">
      <c r="A10" s="56" t="s">
        <v>55</v>
      </c>
      <c r="B10" s="56"/>
      <c r="D10" s="15">
        <f>SUM(D8:D9)</f>
        <v>31617148</v>
      </c>
      <c r="F10" s="15">
        <f>SUM(F8:F9)</f>
        <v>465368689</v>
      </c>
    </row>
  </sheetData>
  <mergeCells count="9">
    <mergeCell ref="A10:B10"/>
    <mergeCell ref="A7:B7"/>
    <mergeCell ref="A8:B8"/>
    <mergeCell ref="A9:B9"/>
    <mergeCell ref="A1:F1"/>
    <mergeCell ref="A2:F2"/>
    <mergeCell ref="A3:F3"/>
    <mergeCell ref="B5:F5"/>
    <mergeCell ref="D6:E6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0"/>
  <sheetViews>
    <sheetView rightToLeft="1" view="pageBreakPreview" zoomScale="145" zoomScaleNormal="100" zoomScaleSheetLayoutView="145" workbookViewId="0">
      <selection activeCell="C22" sqref="C22"/>
    </sheetView>
  </sheetViews>
  <sheetFormatPr defaultRowHeight="12.75" x14ac:dyDescent="0.2"/>
  <cols>
    <col min="1" max="1" width="6.5703125" bestFit="1" customWidth="1"/>
    <col min="2" max="2" width="41.5703125" customWidth="1"/>
    <col min="3" max="3" width="1.28515625" customWidth="1"/>
    <col min="4" max="4" width="12.140625" bestFit="1" customWidth="1"/>
    <col min="5" max="5" width="1.28515625" customWidth="1"/>
    <col min="6" max="6" width="13.85546875" bestFit="1" customWidth="1"/>
    <col min="7" max="7" width="0.28515625" customWidth="1"/>
  </cols>
  <sheetData>
    <row r="1" spans="1:6" ht="25.5" x14ac:dyDescent="0.2">
      <c r="A1" s="46" t="s">
        <v>0</v>
      </c>
      <c r="B1" s="46"/>
      <c r="C1" s="46"/>
      <c r="D1" s="46"/>
      <c r="E1" s="46"/>
      <c r="F1" s="46"/>
    </row>
    <row r="2" spans="1:6" ht="25.5" x14ac:dyDescent="0.2">
      <c r="A2" s="46" t="s">
        <v>91</v>
      </c>
      <c r="B2" s="46"/>
      <c r="C2" s="46"/>
      <c r="D2" s="46"/>
      <c r="E2" s="46"/>
      <c r="F2" s="46"/>
    </row>
    <row r="3" spans="1:6" ht="25.5" x14ac:dyDescent="0.2">
      <c r="A3" s="46" t="s">
        <v>2</v>
      </c>
      <c r="B3" s="46"/>
      <c r="C3" s="46"/>
      <c r="D3" s="46"/>
      <c r="E3" s="46"/>
      <c r="F3" s="46"/>
    </row>
    <row r="5" spans="1:6" ht="24" x14ac:dyDescent="0.2">
      <c r="A5" s="1" t="s">
        <v>126</v>
      </c>
      <c r="B5" s="47" t="s">
        <v>103</v>
      </c>
      <c r="C5" s="47"/>
      <c r="D5" s="47"/>
      <c r="E5" s="47"/>
      <c r="F5" s="47"/>
    </row>
    <row r="6" spans="1:6" ht="21" x14ac:dyDescent="0.2">
      <c r="D6" s="2" t="s">
        <v>106</v>
      </c>
      <c r="F6" s="2" t="s">
        <v>9</v>
      </c>
    </row>
    <row r="7" spans="1:6" ht="21" x14ac:dyDescent="0.2">
      <c r="A7" s="48" t="s">
        <v>103</v>
      </c>
      <c r="B7" s="48"/>
      <c r="D7" s="4" t="s">
        <v>84</v>
      </c>
      <c r="F7" s="4" t="s">
        <v>84</v>
      </c>
    </row>
    <row r="8" spans="1:6" ht="18.75" x14ac:dyDescent="0.2">
      <c r="A8" s="50" t="s">
        <v>103</v>
      </c>
      <c r="B8" s="50"/>
      <c r="D8" s="6">
        <v>-335</v>
      </c>
      <c r="F8" s="6">
        <v>3277059471</v>
      </c>
    </row>
    <row r="9" spans="1:6" ht="18.75" x14ac:dyDescent="0.2">
      <c r="A9" s="54" t="s">
        <v>127</v>
      </c>
      <c r="B9" s="54"/>
      <c r="D9" s="12">
        <v>201809009</v>
      </c>
      <c r="F9" s="12">
        <v>896694168</v>
      </c>
    </row>
    <row r="10" spans="1:6" ht="21" x14ac:dyDescent="0.2">
      <c r="A10" s="56" t="s">
        <v>55</v>
      </c>
      <c r="B10" s="56"/>
      <c r="D10" s="15">
        <f>SUM(D8:D9)</f>
        <v>201808674</v>
      </c>
      <c r="F10" s="15">
        <f>SUM(F8:F9)</f>
        <v>4173753639</v>
      </c>
    </row>
  </sheetData>
  <mergeCells count="8">
    <mergeCell ref="A8:B8"/>
    <mergeCell ref="A9:B9"/>
    <mergeCell ref="A10:B10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44"/>
  <sheetViews>
    <sheetView rightToLeft="1" view="pageBreakPreview" zoomScaleNormal="100" zoomScaleSheetLayoutView="100" workbookViewId="0">
      <selection activeCell="K28" sqref="K28"/>
    </sheetView>
  </sheetViews>
  <sheetFormatPr defaultRowHeight="12.75" x14ac:dyDescent="0.2"/>
  <cols>
    <col min="1" max="1" width="27.2851562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3.855468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3.8554687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5.5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</row>
    <row r="2" spans="1:19" ht="25.5" x14ac:dyDescent="0.2">
      <c r="A2" s="46" t="s">
        <v>91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</row>
    <row r="3" spans="1:19" ht="25.5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</row>
    <row r="5" spans="1:19" ht="24" x14ac:dyDescent="0.2">
      <c r="A5" s="47" t="s">
        <v>109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</row>
    <row r="6" spans="1:19" ht="21" x14ac:dyDescent="0.2">
      <c r="A6" s="48" t="s">
        <v>57</v>
      </c>
      <c r="C6" s="48" t="s">
        <v>128</v>
      </c>
      <c r="D6" s="48"/>
      <c r="E6" s="48"/>
      <c r="F6" s="48"/>
      <c r="G6" s="48"/>
      <c r="I6" s="48" t="s">
        <v>106</v>
      </c>
      <c r="J6" s="48"/>
      <c r="K6" s="48"/>
      <c r="L6" s="48"/>
      <c r="M6" s="48"/>
      <c r="O6" s="48" t="s">
        <v>107</v>
      </c>
      <c r="P6" s="48"/>
      <c r="Q6" s="48"/>
      <c r="R6" s="48"/>
      <c r="S6" s="48"/>
    </row>
    <row r="7" spans="1:19" ht="21" x14ac:dyDescent="0.2">
      <c r="A7" s="48"/>
      <c r="C7" s="17" t="s">
        <v>129</v>
      </c>
      <c r="D7" s="3"/>
      <c r="E7" s="17" t="s">
        <v>130</v>
      </c>
      <c r="F7" s="3"/>
      <c r="G7" s="17" t="s">
        <v>131</v>
      </c>
      <c r="I7" s="17" t="s">
        <v>132</v>
      </c>
      <c r="J7" s="3"/>
      <c r="K7" s="17" t="s">
        <v>133</v>
      </c>
      <c r="L7" s="3"/>
      <c r="M7" s="17" t="s">
        <v>134</v>
      </c>
      <c r="O7" s="17" t="s">
        <v>132</v>
      </c>
      <c r="P7" s="3"/>
      <c r="Q7" s="17" t="s">
        <v>133</v>
      </c>
      <c r="R7" s="3"/>
      <c r="S7" s="17" t="s">
        <v>134</v>
      </c>
    </row>
    <row r="8" spans="1:19" ht="18.75" x14ac:dyDescent="0.2">
      <c r="A8" s="5" t="s">
        <v>24</v>
      </c>
      <c r="C8" s="5" t="s">
        <v>135</v>
      </c>
      <c r="E8" s="6">
        <v>12828181</v>
      </c>
      <c r="G8" s="6">
        <v>850</v>
      </c>
      <c r="I8" s="6">
        <v>10903953850</v>
      </c>
      <c r="K8" s="6">
        <v>368035504</v>
      </c>
      <c r="M8" s="6">
        <v>10535918346</v>
      </c>
      <c r="O8" s="6">
        <v>10903953850</v>
      </c>
      <c r="Q8" s="6">
        <v>368035504</v>
      </c>
      <c r="S8" s="6">
        <v>10535918346</v>
      </c>
    </row>
    <row r="9" spans="1:19" ht="18.75" x14ac:dyDescent="0.2">
      <c r="A9" s="8" t="s">
        <v>32</v>
      </c>
      <c r="C9" s="8" t="s">
        <v>136</v>
      </c>
      <c r="E9" s="9">
        <v>24172000</v>
      </c>
      <c r="G9" s="9">
        <v>1650</v>
      </c>
      <c r="I9" s="9">
        <v>0</v>
      </c>
      <c r="K9" s="9">
        <v>0</v>
      </c>
      <c r="M9" s="9">
        <v>0</v>
      </c>
      <c r="O9" s="9">
        <v>39883800000</v>
      </c>
      <c r="Q9" s="9">
        <v>0</v>
      </c>
      <c r="S9" s="9">
        <v>39883800000</v>
      </c>
    </row>
    <row r="10" spans="1:19" ht="18.75" x14ac:dyDescent="0.2">
      <c r="A10" s="8" t="s">
        <v>33</v>
      </c>
      <c r="C10" s="8" t="s">
        <v>137</v>
      </c>
      <c r="E10" s="9">
        <v>9639381</v>
      </c>
      <c r="G10" s="9">
        <v>1840</v>
      </c>
      <c r="I10" s="9">
        <v>17736461040</v>
      </c>
      <c r="K10" s="9">
        <v>84632057</v>
      </c>
      <c r="M10" s="9">
        <v>17651828983</v>
      </c>
      <c r="O10" s="9">
        <v>17736461040</v>
      </c>
      <c r="Q10" s="9">
        <v>84632057</v>
      </c>
      <c r="S10" s="9">
        <v>17651828983</v>
      </c>
    </row>
    <row r="11" spans="1:19" ht="18.75" x14ac:dyDescent="0.2">
      <c r="A11" s="8" t="s">
        <v>34</v>
      </c>
      <c r="C11" s="8" t="s">
        <v>138</v>
      </c>
      <c r="E11" s="9">
        <v>10530883</v>
      </c>
      <c r="G11" s="9">
        <v>1500</v>
      </c>
      <c r="I11" s="9">
        <v>0</v>
      </c>
      <c r="K11" s="9">
        <v>0</v>
      </c>
      <c r="M11" s="9">
        <v>0</v>
      </c>
      <c r="O11" s="9">
        <v>15796324500</v>
      </c>
      <c r="Q11" s="9">
        <v>0</v>
      </c>
      <c r="S11" s="9">
        <v>15796324500</v>
      </c>
    </row>
    <row r="12" spans="1:19" ht="18.75" x14ac:dyDescent="0.2">
      <c r="A12" s="8" t="s">
        <v>43</v>
      </c>
      <c r="C12" s="8" t="s">
        <v>9</v>
      </c>
      <c r="E12" s="9">
        <v>50817960</v>
      </c>
      <c r="G12" s="9">
        <v>250</v>
      </c>
      <c r="I12" s="9">
        <v>12704490000</v>
      </c>
      <c r="K12" s="9">
        <v>927629429</v>
      </c>
      <c r="M12" s="9">
        <v>11776860571</v>
      </c>
      <c r="O12" s="9">
        <v>12704490000</v>
      </c>
      <c r="Q12" s="9">
        <v>927629429</v>
      </c>
      <c r="S12" s="9">
        <v>11776860571</v>
      </c>
    </row>
    <row r="13" spans="1:19" ht="18.75" x14ac:dyDescent="0.2">
      <c r="A13" s="8" t="s">
        <v>28</v>
      </c>
      <c r="C13" s="8" t="s">
        <v>137</v>
      </c>
      <c r="E13" s="9">
        <v>17231359</v>
      </c>
      <c r="G13" s="9">
        <v>930</v>
      </c>
      <c r="I13" s="9">
        <v>16025163870</v>
      </c>
      <c r="K13" s="9">
        <v>1235821740</v>
      </c>
      <c r="M13" s="9">
        <v>14789342130</v>
      </c>
      <c r="O13" s="9">
        <v>16025163870</v>
      </c>
      <c r="Q13" s="9">
        <v>1235821740</v>
      </c>
      <c r="S13" s="9">
        <v>14789342130</v>
      </c>
    </row>
    <row r="14" spans="1:19" ht="18.75" x14ac:dyDescent="0.2">
      <c r="A14" s="8" t="s">
        <v>27</v>
      </c>
      <c r="C14" s="8" t="s">
        <v>139</v>
      </c>
      <c r="E14" s="9">
        <v>1310386</v>
      </c>
      <c r="G14" s="9">
        <v>940</v>
      </c>
      <c r="I14" s="9">
        <v>1231762840</v>
      </c>
      <c r="K14" s="9">
        <v>73763003</v>
      </c>
      <c r="M14" s="9">
        <v>1157999837</v>
      </c>
      <c r="O14" s="9">
        <v>1231762840</v>
      </c>
      <c r="Q14" s="9">
        <v>73763003</v>
      </c>
      <c r="S14" s="9">
        <v>1157999837</v>
      </c>
    </row>
    <row r="15" spans="1:19" ht="18.75" x14ac:dyDescent="0.2">
      <c r="A15" s="8" t="s">
        <v>37</v>
      </c>
      <c r="C15" s="8" t="s">
        <v>140</v>
      </c>
      <c r="E15" s="9">
        <v>987629</v>
      </c>
      <c r="G15" s="9">
        <v>28874</v>
      </c>
      <c r="I15" s="9">
        <v>0</v>
      </c>
      <c r="K15" s="9">
        <v>0</v>
      </c>
      <c r="M15" s="9">
        <v>0</v>
      </c>
      <c r="O15" s="9">
        <v>28516799746</v>
      </c>
      <c r="Q15" s="9">
        <v>0</v>
      </c>
      <c r="S15" s="9">
        <v>28516799746</v>
      </c>
    </row>
    <row r="16" spans="1:19" ht="18.75" x14ac:dyDescent="0.2">
      <c r="A16" s="8" t="s">
        <v>48</v>
      </c>
      <c r="C16" s="8" t="s">
        <v>141</v>
      </c>
      <c r="E16" s="9">
        <v>8826002</v>
      </c>
      <c r="G16" s="9">
        <v>1240</v>
      </c>
      <c r="I16" s="9">
        <v>0</v>
      </c>
      <c r="K16" s="9">
        <v>0</v>
      </c>
      <c r="M16" s="9">
        <v>0</v>
      </c>
      <c r="O16" s="9">
        <v>10944242480</v>
      </c>
      <c r="Q16" s="9">
        <v>0</v>
      </c>
      <c r="S16" s="9">
        <v>10944242480</v>
      </c>
    </row>
    <row r="17" spans="1:19" ht="18.75" x14ac:dyDescent="0.2">
      <c r="A17" s="8" t="s">
        <v>19</v>
      </c>
      <c r="C17" s="8" t="s">
        <v>137</v>
      </c>
      <c r="E17" s="9">
        <v>46588350</v>
      </c>
      <c r="G17" s="9">
        <v>740</v>
      </c>
      <c r="I17" s="9">
        <v>34475379000</v>
      </c>
      <c r="K17" s="9">
        <v>1075210891</v>
      </c>
      <c r="M17" s="9">
        <v>33400168109</v>
      </c>
      <c r="O17" s="9">
        <v>34475379000</v>
      </c>
      <c r="Q17" s="9">
        <v>1075210891</v>
      </c>
      <c r="S17" s="9">
        <v>33400168109</v>
      </c>
    </row>
    <row r="18" spans="1:19" ht="18.75" x14ac:dyDescent="0.2">
      <c r="A18" s="8" t="s">
        <v>42</v>
      </c>
      <c r="C18" s="8" t="s">
        <v>142</v>
      </c>
      <c r="E18" s="9">
        <v>5762928</v>
      </c>
      <c r="G18" s="9">
        <v>1000</v>
      </c>
      <c r="I18" s="9">
        <v>0</v>
      </c>
      <c r="K18" s="9">
        <v>0</v>
      </c>
      <c r="M18" s="9">
        <v>0</v>
      </c>
      <c r="O18" s="9">
        <v>5762928000</v>
      </c>
      <c r="Q18" s="9">
        <v>0</v>
      </c>
      <c r="S18" s="9">
        <v>5762928000</v>
      </c>
    </row>
    <row r="19" spans="1:19" ht="18.75" x14ac:dyDescent="0.2">
      <c r="A19" s="8" t="s">
        <v>36</v>
      </c>
      <c r="C19" s="8" t="s">
        <v>143</v>
      </c>
      <c r="E19" s="9">
        <v>1290000</v>
      </c>
      <c r="G19" s="9">
        <v>27400</v>
      </c>
      <c r="I19" s="9">
        <v>0</v>
      </c>
      <c r="K19" s="9">
        <v>0</v>
      </c>
      <c r="M19" s="9">
        <v>0</v>
      </c>
      <c r="O19" s="9">
        <v>35346000000</v>
      </c>
      <c r="Q19" s="9">
        <v>0</v>
      </c>
      <c r="S19" s="9">
        <v>35346000000</v>
      </c>
    </row>
    <row r="20" spans="1:19" ht="18.75" x14ac:dyDescent="0.2">
      <c r="A20" s="8" t="s">
        <v>31</v>
      </c>
      <c r="C20" s="8" t="s">
        <v>144</v>
      </c>
      <c r="E20" s="9">
        <v>12600000</v>
      </c>
      <c r="G20" s="9">
        <v>350</v>
      </c>
      <c r="I20" s="9">
        <v>0</v>
      </c>
      <c r="K20" s="9">
        <v>0</v>
      </c>
      <c r="M20" s="9">
        <v>0</v>
      </c>
      <c r="O20" s="9">
        <v>4410000000</v>
      </c>
      <c r="Q20" s="9">
        <v>0</v>
      </c>
      <c r="S20" s="9">
        <v>4410000000</v>
      </c>
    </row>
    <row r="21" spans="1:19" ht="18.75" x14ac:dyDescent="0.2">
      <c r="A21" s="8" t="s">
        <v>54</v>
      </c>
      <c r="C21" s="8" t="s">
        <v>135</v>
      </c>
      <c r="E21" s="9">
        <v>2300000</v>
      </c>
      <c r="G21" s="9">
        <v>800</v>
      </c>
      <c r="I21" s="9">
        <v>1840000000</v>
      </c>
      <c r="K21" s="9">
        <v>137591888</v>
      </c>
      <c r="M21" s="9">
        <v>1702408112</v>
      </c>
      <c r="O21" s="9">
        <v>1840000000</v>
      </c>
      <c r="Q21" s="9">
        <v>137591888</v>
      </c>
      <c r="S21" s="9">
        <v>1702408112</v>
      </c>
    </row>
    <row r="22" spans="1:19" ht="18.75" x14ac:dyDescent="0.2">
      <c r="A22" s="8" t="s">
        <v>45</v>
      </c>
      <c r="C22" s="8" t="s">
        <v>145</v>
      </c>
      <c r="E22" s="9">
        <v>4514559</v>
      </c>
      <c r="G22" s="9">
        <v>1910</v>
      </c>
      <c r="I22" s="9">
        <v>0</v>
      </c>
      <c r="K22" s="9">
        <v>0</v>
      </c>
      <c r="M22" s="9">
        <v>0</v>
      </c>
      <c r="O22" s="9">
        <v>8622807690</v>
      </c>
      <c r="Q22" s="9">
        <v>469116481</v>
      </c>
      <c r="S22" s="9">
        <v>8153691209</v>
      </c>
    </row>
    <row r="23" spans="1:19" ht="18.75" x14ac:dyDescent="0.2">
      <c r="A23" s="8" t="s">
        <v>50</v>
      </c>
      <c r="C23" s="8" t="s">
        <v>9</v>
      </c>
      <c r="E23" s="9">
        <v>14881956</v>
      </c>
      <c r="G23" s="9">
        <v>350</v>
      </c>
      <c r="I23" s="9">
        <v>5208684600</v>
      </c>
      <c r="K23" s="9">
        <v>401681113</v>
      </c>
      <c r="M23" s="9">
        <v>4807003487</v>
      </c>
      <c r="O23" s="9">
        <v>5208684600</v>
      </c>
      <c r="Q23" s="9">
        <v>401681113</v>
      </c>
      <c r="S23" s="9">
        <v>4807003487</v>
      </c>
    </row>
    <row r="24" spans="1:19" ht="18.75" x14ac:dyDescent="0.2">
      <c r="A24" s="8" t="s">
        <v>23</v>
      </c>
      <c r="C24" s="8" t="s">
        <v>135</v>
      </c>
      <c r="E24" s="9">
        <v>40392392</v>
      </c>
      <c r="G24" s="9">
        <v>1110</v>
      </c>
      <c r="I24" s="9">
        <v>44835555120</v>
      </c>
      <c r="K24" s="9">
        <v>335276075</v>
      </c>
      <c r="M24" s="9">
        <v>44500279045</v>
      </c>
      <c r="O24" s="9">
        <v>44835555120</v>
      </c>
      <c r="Q24" s="9">
        <v>335276075</v>
      </c>
      <c r="S24" s="9">
        <v>44500279045</v>
      </c>
    </row>
    <row r="25" spans="1:19" ht="18.75" x14ac:dyDescent="0.2">
      <c r="A25" s="8" t="s">
        <v>21</v>
      </c>
      <c r="C25" s="8" t="s">
        <v>146</v>
      </c>
      <c r="E25" s="9">
        <v>697087</v>
      </c>
      <c r="G25" s="9">
        <v>11000</v>
      </c>
      <c r="I25" s="9">
        <v>0</v>
      </c>
      <c r="K25" s="9">
        <v>0</v>
      </c>
      <c r="M25" s="9">
        <v>0</v>
      </c>
      <c r="O25" s="9">
        <v>7667957000</v>
      </c>
      <c r="Q25" s="9">
        <v>0</v>
      </c>
      <c r="S25" s="9">
        <v>7667957000</v>
      </c>
    </row>
    <row r="26" spans="1:19" ht="18.75" x14ac:dyDescent="0.2">
      <c r="A26" s="8" t="s">
        <v>38</v>
      </c>
      <c r="C26" s="8" t="s">
        <v>147</v>
      </c>
      <c r="E26" s="9">
        <v>34481479</v>
      </c>
      <c r="G26" s="9">
        <v>310</v>
      </c>
      <c r="I26" s="9">
        <v>0</v>
      </c>
      <c r="K26" s="9">
        <v>0</v>
      </c>
      <c r="M26" s="9">
        <v>0</v>
      </c>
      <c r="O26" s="9">
        <v>10689258490</v>
      </c>
      <c r="Q26" s="9">
        <v>448892745</v>
      </c>
      <c r="S26" s="9">
        <v>10240365745</v>
      </c>
    </row>
    <row r="27" spans="1:19" ht="18.75" x14ac:dyDescent="0.2">
      <c r="A27" s="8" t="s">
        <v>25</v>
      </c>
      <c r="C27" s="8" t="s">
        <v>139</v>
      </c>
      <c r="E27" s="9">
        <v>4854503</v>
      </c>
      <c r="G27" s="9">
        <v>1600</v>
      </c>
      <c r="I27" s="9">
        <v>7767204800</v>
      </c>
      <c r="K27" s="9">
        <v>0</v>
      </c>
      <c r="M27" s="9">
        <v>7767204800</v>
      </c>
      <c r="O27" s="9">
        <v>7767204800</v>
      </c>
      <c r="Q27" s="9">
        <v>0</v>
      </c>
      <c r="S27" s="9">
        <v>7767204800</v>
      </c>
    </row>
    <row r="28" spans="1:19" ht="18.75" x14ac:dyDescent="0.2">
      <c r="A28" s="8" t="s">
        <v>40</v>
      </c>
      <c r="C28" s="8" t="s">
        <v>9</v>
      </c>
      <c r="E28" s="9">
        <v>6328972</v>
      </c>
      <c r="G28" s="9">
        <v>1700</v>
      </c>
      <c r="I28" s="9">
        <v>10759252400</v>
      </c>
      <c r="K28" s="9">
        <v>741070956</v>
      </c>
      <c r="M28" s="9">
        <v>10018181444</v>
      </c>
      <c r="O28" s="9">
        <v>10759252400</v>
      </c>
      <c r="Q28" s="9">
        <v>741070956</v>
      </c>
      <c r="S28" s="9">
        <v>10018181444</v>
      </c>
    </row>
    <row r="29" spans="1:19" ht="18.75" x14ac:dyDescent="0.2">
      <c r="A29" s="8" t="s">
        <v>35</v>
      </c>
      <c r="C29" s="8" t="s">
        <v>148</v>
      </c>
      <c r="E29" s="9">
        <v>14465250</v>
      </c>
      <c r="G29" s="9">
        <v>740</v>
      </c>
      <c r="I29" s="9">
        <v>0</v>
      </c>
      <c r="K29" s="9">
        <v>0</v>
      </c>
      <c r="M29" s="9">
        <v>0</v>
      </c>
      <c r="O29" s="9">
        <v>10704285000</v>
      </c>
      <c r="Q29" s="9">
        <v>59822400</v>
      </c>
      <c r="S29" s="9">
        <v>10644462600</v>
      </c>
    </row>
    <row r="30" spans="1:19" ht="18.75" x14ac:dyDescent="0.2">
      <c r="A30" s="8" t="s">
        <v>51</v>
      </c>
      <c r="C30" s="8" t="s">
        <v>149</v>
      </c>
      <c r="E30" s="9">
        <v>13069848</v>
      </c>
      <c r="G30" s="9">
        <v>650</v>
      </c>
      <c r="I30" s="9">
        <v>8495401200</v>
      </c>
      <c r="K30" s="9">
        <v>605270315</v>
      </c>
      <c r="M30" s="9">
        <v>7890130885</v>
      </c>
      <c r="O30" s="9">
        <v>8495401200</v>
      </c>
      <c r="Q30" s="9">
        <v>605270315</v>
      </c>
      <c r="S30" s="9">
        <v>7890130885</v>
      </c>
    </row>
    <row r="31" spans="1:19" ht="18.75" x14ac:dyDescent="0.2">
      <c r="A31" s="8" t="s">
        <v>52</v>
      </c>
      <c r="C31" s="8" t="s">
        <v>150</v>
      </c>
      <c r="E31" s="9">
        <v>125000</v>
      </c>
      <c r="G31" s="9">
        <v>2050</v>
      </c>
      <c r="I31" s="9">
        <v>256250000</v>
      </c>
      <c r="K31" s="9">
        <v>16733355</v>
      </c>
      <c r="M31" s="9">
        <v>239516645</v>
      </c>
      <c r="O31" s="9">
        <v>256250000</v>
      </c>
      <c r="Q31" s="9">
        <v>16733355</v>
      </c>
      <c r="S31" s="9">
        <v>239516645</v>
      </c>
    </row>
    <row r="32" spans="1:19" ht="18.75" x14ac:dyDescent="0.2">
      <c r="A32" s="8" t="s">
        <v>112</v>
      </c>
      <c r="C32" s="8" t="s">
        <v>151</v>
      </c>
      <c r="E32" s="9">
        <v>360000</v>
      </c>
      <c r="G32" s="9">
        <v>1000</v>
      </c>
      <c r="I32" s="9">
        <v>0</v>
      </c>
      <c r="K32" s="9">
        <v>0</v>
      </c>
      <c r="M32" s="9">
        <v>0</v>
      </c>
      <c r="O32" s="9">
        <v>360000000</v>
      </c>
      <c r="Q32" s="9">
        <v>6536651</v>
      </c>
      <c r="S32" s="9">
        <v>353463349</v>
      </c>
    </row>
    <row r="33" spans="1:19" ht="18.75" x14ac:dyDescent="0.2">
      <c r="A33" s="8" t="s">
        <v>53</v>
      </c>
      <c r="C33" s="8" t="s">
        <v>152</v>
      </c>
      <c r="E33" s="9">
        <v>219000</v>
      </c>
      <c r="G33" s="9">
        <v>1177</v>
      </c>
      <c r="I33" s="9">
        <v>257763000</v>
      </c>
      <c r="K33" s="9">
        <v>0</v>
      </c>
      <c r="M33" s="9">
        <v>257763000</v>
      </c>
      <c r="O33" s="9">
        <v>257763000</v>
      </c>
      <c r="Q33" s="9">
        <v>0</v>
      </c>
      <c r="S33" s="9">
        <v>257763000</v>
      </c>
    </row>
    <row r="34" spans="1:19" ht="18.75" x14ac:dyDescent="0.2">
      <c r="A34" s="11" t="s">
        <v>29</v>
      </c>
      <c r="C34" s="31" t="s">
        <v>9</v>
      </c>
      <c r="E34" s="25">
        <v>585000</v>
      </c>
      <c r="G34" s="25">
        <v>414</v>
      </c>
      <c r="I34" s="12">
        <v>242190000</v>
      </c>
      <c r="K34" s="12">
        <v>17683714</v>
      </c>
      <c r="M34" s="12">
        <v>224506286</v>
      </c>
      <c r="O34" s="12">
        <v>242190000</v>
      </c>
      <c r="Q34" s="12">
        <v>17683714</v>
      </c>
      <c r="S34" s="12">
        <v>224506286</v>
      </c>
    </row>
    <row r="35" spans="1:19" ht="21" x14ac:dyDescent="0.2">
      <c r="A35" s="14" t="s">
        <v>55</v>
      </c>
      <c r="C35" s="25"/>
      <c r="D35" s="26"/>
      <c r="E35" s="25"/>
      <c r="F35" s="26"/>
      <c r="G35" s="25"/>
      <c r="I35" s="15">
        <v>172739511720</v>
      </c>
      <c r="K35" s="15">
        <v>6020400040</v>
      </c>
      <c r="M35" s="15">
        <v>166719111680</v>
      </c>
      <c r="O35" s="15">
        <v>351443914626</v>
      </c>
      <c r="Q35" s="15">
        <v>7004768317</v>
      </c>
      <c r="S35" s="15">
        <v>344439146309</v>
      </c>
    </row>
    <row r="36" spans="1:19" x14ac:dyDescent="0.2">
      <c r="C36" s="26"/>
      <c r="D36" s="26"/>
      <c r="E36" s="26"/>
      <c r="F36" s="26"/>
      <c r="G36" s="26"/>
      <c r="K36" s="32"/>
    </row>
    <row r="37" spans="1:19" x14ac:dyDescent="0.2">
      <c r="C37" s="26"/>
      <c r="D37" s="26"/>
      <c r="E37" s="26"/>
      <c r="F37" s="26"/>
      <c r="G37" s="26"/>
      <c r="K37" s="32"/>
    </row>
    <row r="38" spans="1:19" x14ac:dyDescent="0.2">
      <c r="C38" s="26"/>
      <c r="D38" s="26"/>
      <c r="E38" s="26"/>
      <c r="F38" s="26"/>
      <c r="G38" s="26"/>
    </row>
    <row r="39" spans="1:19" x14ac:dyDescent="0.2">
      <c r="C39" s="26"/>
      <c r="D39" s="26"/>
      <c r="E39" s="26"/>
      <c r="F39" s="26"/>
      <c r="G39" s="26"/>
    </row>
    <row r="40" spans="1:19" x14ac:dyDescent="0.2">
      <c r="C40" s="26"/>
      <c r="D40" s="26"/>
      <c r="E40" s="26"/>
      <c r="F40" s="26"/>
      <c r="G40" s="26"/>
    </row>
    <row r="41" spans="1:19" x14ac:dyDescent="0.2">
      <c r="C41" s="26"/>
      <c r="D41" s="26"/>
      <c r="E41" s="26"/>
      <c r="F41" s="26"/>
      <c r="G41" s="26"/>
    </row>
    <row r="42" spans="1:19" x14ac:dyDescent="0.2">
      <c r="C42" s="26"/>
      <c r="D42" s="26"/>
      <c r="E42" s="26"/>
      <c r="F42" s="26"/>
      <c r="G42" s="26"/>
    </row>
    <row r="43" spans="1:19" x14ac:dyDescent="0.2">
      <c r="C43" s="26"/>
      <c r="D43" s="26"/>
      <c r="E43" s="26"/>
      <c r="F43" s="26"/>
      <c r="G43" s="26"/>
    </row>
    <row r="44" spans="1:19" x14ac:dyDescent="0.2">
      <c r="C44" s="26"/>
      <c r="D44" s="26"/>
      <c r="E44" s="26"/>
      <c r="F44" s="26"/>
      <c r="G44" s="26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سهام</vt:lpstr>
      <vt:lpstr>اوراق مشتقه</vt:lpstr>
      <vt:lpstr>تعدیل قیمت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'اوراق مشتقه'!Print_Area</vt:lpstr>
      <vt:lpstr>'تعدیل قیمت'!Print_Area</vt:lpstr>
      <vt:lpstr>درآمد!Print_Area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Mahsa Behnia</dc:creator>
  <dc:description/>
  <cp:lastModifiedBy>Mahsa Behnia</cp:lastModifiedBy>
  <dcterms:created xsi:type="dcterms:W3CDTF">2026-07-28T06:48:32Z</dcterms:created>
  <dcterms:modified xsi:type="dcterms:W3CDTF">2026-07-29T08:57:22Z</dcterms:modified>
</cp:coreProperties>
</file>