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رشد سامان\افشای پرتفو\1405\"/>
    </mc:Choice>
  </mc:AlternateContent>
  <xr:revisionPtr revIDLastSave="0" documentId="13_ncr:1_{ED1DB8B8-1317-4400-95EE-1AB804F99C10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سهام" sheetId="2" r:id="rId1"/>
    <sheet name="اوراق مشتقه" sheetId="3" r:id="rId2"/>
    <sheet name="تعدیل قیمت" sheetId="6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14" r:id="rId8"/>
    <sheet name="درآمد سود سهام" sheetId="15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1">'اوراق مشتقه'!$A$1:$AX$16</definedName>
    <definedName name="_xlnm.Print_Area" localSheetId="2">'تعدیل قیمت'!$A$1:$N$11</definedName>
    <definedName name="_xlnm.Print_Area" localSheetId="4">درآمد!$A$1:$K$11</definedName>
    <definedName name="_xlnm.Print_Area" localSheetId="6">'درآمد سپرده بانکی'!$A$1:$F$10</definedName>
    <definedName name="_xlnm.Print_Area" localSheetId="5">'درآمد سرمایه گذاری در سهام'!$A$1:$X$56</definedName>
    <definedName name="_xlnm.Print_Area" localSheetId="8">'درآمد سود سهام'!$A$1:$T$20</definedName>
    <definedName name="_xlnm.Print_Area" localSheetId="11">'درآمد ناشی از تغییر قیمت اوراق'!$A$1:$Q$43</definedName>
    <definedName name="_xlnm.Print_Area" localSheetId="10">'درآمد ناشی از فروش'!$A$1:$Q$29</definedName>
    <definedName name="_xlnm.Print_Area" localSheetId="7">'سایر درآمدها'!$A$1:$G$9</definedName>
    <definedName name="_xlnm.Print_Area" localSheetId="3">سپرده!$A$1:$M$10</definedName>
    <definedName name="_xlnm.Print_Area" localSheetId="0">سهام!$A$1:$AC$49</definedName>
    <definedName name="_xlnm.Print_Area" localSheetId="9">'سود سپرده بانکی'!$A$1:$N$10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8" l="1"/>
  <c r="F11" i="8"/>
  <c r="L53" i="9" s="1"/>
  <c r="F10" i="8"/>
  <c r="W54" i="9"/>
  <c r="W53" i="9"/>
  <c r="W52" i="9"/>
  <c r="W51" i="9"/>
  <c r="W50" i="9"/>
  <c r="W49" i="9"/>
  <c r="W48" i="9"/>
  <c r="W47" i="9"/>
  <c r="W46" i="9"/>
  <c r="W45" i="9"/>
  <c r="W44" i="9"/>
  <c r="W43" i="9"/>
  <c r="W42" i="9"/>
  <c r="W41" i="9"/>
  <c r="W40" i="9"/>
  <c r="W39" i="9"/>
  <c r="W38" i="9"/>
  <c r="W37" i="9"/>
  <c r="W36" i="9"/>
  <c r="W35" i="9"/>
  <c r="W34" i="9"/>
  <c r="W33" i="9"/>
  <c r="W32" i="9"/>
  <c r="W31" i="9"/>
  <c r="W30" i="9"/>
  <c r="W29" i="9"/>
  <c r="W28" i="9"/>
  <c r="W27" i="9"/>
  <c r="W26" i="9"/>
  <c r="W25" i="9"/>
  <c r="W24" i="9"/>
  <c r="W23" i="9"/>
  <c r="W22" i="9"/>
  <c r="W21" i="9"/>
  <c r="W20" i="9"/>
  <c r="W19" i="9"/>
  <c r="W18" i="9"/>
  <c r="W17" i="9"/>
  <c r="W16" i="9"/>
  <c r="W15" i="9"/>
  <c r="W14" i="9"/>
  <c r="W13" i="9"/>
  <c r="W12" i="9"/>
  <c r="W11" i="9"/>
  <c r="W10" i="9"/>
  <c r="W9" i="9"/>
  <c r="H54" i="9"/>
  <c r="I46" i="21"/>
  <c r="L15" i="9" l="1"/>
  <c r="L23" i="9"/>
  <c r="L31" i="9"/>
  <c r="L39" i="9"/>
  <c r="L47" i="9"/>
  <c r="L14" i="9"/>
  <c r="L46" i="9"/>
  <c r="L16" i="9"/>
  <c r="L24" i="9"/>
  <c r="L32" i="9"/>
  <c r="L40" i="9"/>
  <c r="L48" i="9"/>
  <c r="L9" i="9"/>
  <c r="L17" i="9"/>
  <c r="L25" i="9"/>
  <c r="L33" i="9"/>
  <c r="L41" i="9"/>
  <c r="L49" i="9"/>
  <c r="L10" i="9"/>
  <c r="L18" i="9"/>
  <c r="L26" i="9"/>
  <c r="L34" i="9"/>
  <c r="L42" i="9"/>
  <c r="L50" i="9"/>
  <c r="L11" i="9"/>
  <c r="L19" i="9"/>
  <c r="L27" i="9"/>
  <c r="L35" i="9"/>
  <c r="L43" i="9"/>
  <c r="L51" i="9"/>
  <c r="L22" i="9"/>
  <c r="L30" i="9"/>
  <c r="L38" i="9"/>
  <c r="L12" i="9"/>
  <c r="L20" i="9"/>
  <c r="L28" i="9"/>
  <c r="L36" i="9"/>
  <c r="L44" i="9"/>
  <c r="L52" i="9"/>
  <c r="L13" i="9"/>
  <c r="L21" i="9"/>
  <c r="L29" i="9"/>
  <c r="L37" i="9"/>
  <c r="L45" i="9"/>
  <c r="I29" i="19"/>
  <c r="L54" i="9" l="1"/>
  <c r="I43" i="21"/>
  <c r="I45" i="21" s="1"/>
  <c r="Q43" i="21" l="1"/>
  <c r="M10" i="18"/>
  <c r="I10" i="18"/>
  <c r="M8" i="18"/>
  <c r="G8" i="18"/>
  <c r="D10" i="13"/>
  <c r="L10" i="7"/>
  <c r="J10" i="7"/>
  <c r="H10" i="7"/>
  <c r="F10" i="7"/>
  <c r="D10" i="7"/>
  <c r="N48" i="2"/>
  <c r="J48" i="2"/>
  <c r="J41" i="2"/>
  <c r="Z48" i="2"/>
</calcChain>
</file>

<file path=xl/sharedStrings.xml><?xml version="1.0" encoding="utf-8"?>
<sst xmlns="http://schemas.openxmlformats.org/spreadsheetml/2006/main" count="401" uniqueCount="156">
  <si>
    <t>صندوق سرمایه‌گذاری مشترک رشد سامان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</si>
  <si>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</si>
  <si>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</si>
  <si>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</si>
  <si>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</si>
  <si>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</si>
  <si>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</si>
  <si>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</si>
  <si>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</si>
  <si>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</si>
  <si>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</si>
  <si>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</si>
  <si>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</si>
  <si>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</si>
  <si>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</si>
  <si>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</si>
  <si>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</si>
  <si>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</si>
  <si>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</si>
  <si>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</si>
  <si>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</si>
  <si>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</si>
  <si>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</si>
  <si>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</si>
  <si>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</si>
  <si>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تولیدات پتروشیمی قائد بصیر</t>
  </si>
  <si>
    <t>داروسازی‌ اکسیر</t>
  </si>
  <si>
    <t>داروسازی‌ فارابی‌</t>
  </si>
  <si>
    <t>س. صنایع‌شیمیایی‌ایران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</si>
  <si>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</si>
  <si>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</si>
  <si>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</si>
  <si>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</si>
  <si>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سیمان‌ صوفیان‌</t>
  </si>
  <si>
    <t>سیمان‌ارومیه‌</t>
  </si>
  <si>
    <t>شرکت صنایع غذایی مینو شرق</t>
  </si>
  <si>
    <t>فجر انرژی خلیج فارس</t>
  </si>
  <si>
    <t>فولاد مبارکه اصفهان</t>
  </si>
  <si>
    <t>قند لرستان‌</t>
  </si>
  <si>
    <t>گروه‌بهمن‌</t>
  </si>
  <si>
    <t>مجتمع پترو صنعت گامرون</t>
  </si>
  <si>
    <t>مجتمع کاشی و سنگ پرسپولیس یزد</t>
  </si>
  <si>
    <t>معدنی‌ املاح‌  ایران‌</t>
  </si>
  <si>
    <t>ملی‌ صنایع‌ مس‌ ایران‌</t>
  </si>
  <si>
    <t>نفت‌ بهران‌</t>
  </si>
  <si>
    <t>نیان باتری خاوران</t>
  </si>
  <si>
    <t>نیروکلر</t>
  </si>
  <si>
    <t>کارخانجات تولیدی نیروترانسفو</t>
  </si>
  <si>
    <t>کاشی‌ الوند</t>
  </si>
  <si>
    <t>کشت و دامداری فکا</t>
  </si>
  <si>
    <t>کشت وصنعت و دامپروری پگاه فارس</t>
  </si>
  <si>
    <t>کیمیا کالای رازی</t>
  </si>
  <si>
    <t>شیشه‌ همدان‌</t>
  </si>
  <si>
    <t>زرین ذرت شاهرود</t>
  </si>
  <si>
    <t>کشت و صنعت هلال</t>
  </si>
  <si>
    <t>رهیاب پیام گستران</t>
  </si>
  <si>
    <t>کولان سل</t>
  </si>
  <si>
    <t>ح . سنگ آهن گهرزمین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</si>
  <si>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</si>
  <si>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</si>
  <si>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</si>
  <si>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</si>
  <si>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</si>
  <si>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</si>
  <si>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</si>
  <si>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اختیارف.ت.شگامرن-27574-050906</t>
  </si>
  <si>
    <t>1405/09/06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</si>
  <si>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</si>
  <si>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</si>
  <si>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</si>
  <si>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</si>
  <si>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</si>
  <si>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</si>
  <si>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</si>
  <si>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</si>
  <si>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</si>
  <si>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</si>
  <si>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</si>
  <si>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</si>
  <si>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</si>
  <si>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</si>
  <si>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-50.00%</t>
  </si>
  <si>
    <t>-70.00%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</si>
  <si>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</si>
  <si>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</si>
  <si>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</si>
  <si>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</si>
  <si>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</si>
  <si>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</si>
  <si>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</si>
  <si>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جام جم</t>
  </si>
  <si>
    <t>سپرده کوتاه مدت بانک تجارت مطهری مهرداد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</si>
  <si>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</si>
  <si>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</si>
  <si>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</si>
  <si>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</si>
  <si>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</si>
  <si>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</si>
  <si>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</si>
  <si>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</si>
  <si>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</si>
  <si>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</si>
  <si>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</si>
  <si>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</si>
  <si>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</si>
  <si>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</si>
  <si>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</si>
  <si>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</si>
  <si>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</si>
  <si>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</si>
  <si>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</si>
  <si>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</si>
  <si>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</si>
  <si>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مدیریت نیروگاهی ایرانیان مپنا</t>
  </si>
  <si>
    <t>ح . سرمایه‌گذاری‌ سپه‌</t>
  </si>
  <si>
    <t>سرمایه گذاری گروه توسعه ملی</t>
  </si>
  <si>
    <t>کربن‌ ایران‌</t>
  </si>
  <si>
    <t>ح . کاشی‌ الوند</t>
  </si>
  <si>
    <t>سرمایه گذاری صدرتامین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</si>
  <si>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</si>
  <si>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</si>
  <si>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</si>
  <si>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</si>
  <si>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</si>
  <si>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</si>
  <si>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</si>
  <si>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</si>
  <si>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</si>
  <si>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</si>
  <si>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</si>
  <si>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</si>
  <si>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</si>
  <si>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1404/12/03</t>
  </si>
  <si>
    <t>1404/12/10</t>
  </si>
  <si>
    <t>1405/03/20</t>
  </si>
  <si>
    <t>1404/11/21</t>
  </si>
  <si>
    <t>1404/08/24</t>
  </si>
  <si>
    <t>1405/03/19</t>
  </si>
  <si>
    <t>1405/02/30</t>
  </si>
  <si>
    <t>1405/03/24</t>
  </si>
  <si>
    <t>1404/09/22</t>
  </si>
  <si>
    <t>1405/03/03</t>
  </si>
  <si>
    <t>1405/02/14</t>
  </si>
  <si>
    <t>1405/01/30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</si>
  <si>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</si>
  <si>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</si>
  <si>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</si>
  <si>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</si>
  <si>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</si>
  <si>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</si>
  <si>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</si>
  <si>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</si>
  <si>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</si>
  <si>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کوتاه مدت بانک سامان</t>
  </si>
  <si>
    <t xml:space="preserve">سپرده کوتاه مدت بانک تجارت  </t>
  </si>
  <si>
    <t xml:space="preserve">سپرده کوتاه مدت بانک تجارت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</si>
</sst>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0"/>
      <color rgb="FFFFFFFF"/>
      <name val="IRANSans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0" fillId="0" borderId="0" xfId="0" applyNumberFormat="1" applyAlignment="1">
      <alignment horizontal="left"/>
    </xf>
    <xf numFmtId="3" fontId="4" fillId="0" borderId="0" xfId="0" applyNumberFormat="1" applyFont="1" applyFill="1" applyBorder="1" applyAlignment="1">
      <alignment horizontal="right" vertical="top"/>
    </xf>
    <xf numFmtId="3" fontId="5" fillId="0" borderId="0" xfId="0" applyNumberFormat="1" applyFont="1" applyAlignment="1">
      <alignment horizontal="left"/>
    </xf>
    <xf numFmtId="0" fontId="4" fillId="0" borderId="0" xfId="0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4" fontId="4" fillId="0" borderId="2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4" fontId="4" fillId="0" borderId="0" xfId="0" applyNumberFormat="1" applyFont="1" applyFill="1" applyAlignment="1">
      <alignment horizontal="center" vertical="top"/>
    </xf>
    <xf numFmtId="4" fontId="4" fillId="0" borderId="5" xfId="0" applyNumberFormat="1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4" fontId="4" fillId="0" borderId="2" xfId="0" applyNumberFormat="1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0"/>
  <sheetViews>
    <sheetView rightToLeft="1" tabSelected="1" view="pageBreakPreview" zoomScaleNormal="100" zoomScaleSheetLayoutView="100" workbookViewId="0">
      <selection activeCell="N15" sqref="N15"/>
    </sheetView>
  </sheetViews>
  <sheetFormatPr defaultRowHeight="12.75"/>
  <cols>
    <col min="1" max="1" width="3.85546875" bestFit="1" customWidth="1"/>
    <col min="2" max="2" width="2.5703125" customWidth="1"/>
    <col min="3" max="3" width="23.42578125" customWidth="1"/>
    <col min="4" max="5" width="1.28515625" customWidth="1"/>
    <col min="6" max="6" width="12.7109375" bestFit="1" customWidth="1"/>
    <col min="7" max="7" width="1.28515625" customWidth="1"/>
    <col min="8" max="8" width="18.28515625" bestFit="1" customWidth="1"/>
    <col min="9" max="9" width="1.28515625" customWidth="1"/>
    <col min="10" max="10" width="18.5703125" bestFit="1" customWidth="1"/>
    <col min="11" max="11" width="1.28515625" customWidth="1"/>
    <col min="12" max="12" width="10.42578125" bestFit="1" customWidth="1"/>
    <col min="13" max="13" width="1.28515625" customWidth="1"/>
    <col min="14" max="14" width="15.7109375" bestFit="1" customWidth="1"/>
    <col min="15" max="15" width="1.28515625" customWidth="1"/>
    <col min="16" max="16" width="12.28515625" bestFit="1" customWidth="1"/>
    <col min="17" max="17" width="1.28515625" customWidth="1"/>
    <col min="18" max="18" width="16.7109375" bestFit="1" customWidth="1"/>
    <col min="19" max="19" width="1.28515625" customWidth="1"/>
    <col min="20" max="20" width="12.7109375" bestFit="1" customWidth="1"/>
    <col min="21" max="21" width="1.28515625" customWidth="1"/>
    <col min="22" max="22" width="16.42578125" bestFit="1" customWidth="1"/>
    <col min="23" max="23" width="1.28515625" customWidth="1"/>
    <col min="24" max="24" width="18.42578125" bestFit="1" customWidth="1"/>
    <col min="25" max="25" width="1.28515625" customWidth="1"/>
    <col min="26" max="26" width="18.85546875" bestFit="1" customWidth="1"/>
    <col min="27" max="27" width="1.28515625" customWidth="1"/>
    <col min="28" max="28" width="19.140625" bestFit="1" customWidth="1"/>
    <col min="29" max="29" width="0.28515625" customWidth="1"/>
  </cols>
  <sheetData>
    <row r="1" spans="1:28" ht="25.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</row>
    <row r="2" spans="1:28" ht="25.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28" ht="25.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</row>
    <row r="4" spans="1:28" ht="24">
      <c r="A4" s="1" t="s">
        <v>3</v>
      </c>
      <c r="B4" s="42" t="s">
        <v>4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</row>
    <row r="5" spans="1:28" ht="24">
      <c r="A5" s="42" t="s">
        <v>5</v>
      </c>
      <c r="B5" s="42"/>
      <c r="C5" s="42" t="s">
        <v>6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</row>
    <row r="6" spans="1:28" ht="21">
      <c r="F6" s="37" t="s">
        <v>7</v>
      </c>
      <c r="G6" s="37"/>
      <c r="H6" s="37"/>
      <c r="I6" s="37"/>
      <c r="J6" s="37"/>
      <c r="L6" s="37" t="s">
        <v>8</v>
      </c>
      <c r="M6" s="37"/>
      <c r="N6" s="37"/>
      <c r="O6" s="37"/>
      <c r="P6" s="37"/>
      <c r="Q6" s="37"/>
      <c r="R6" s="37"/>
      <c r="T6" s="37" t="s">
        <v>9</v>
      </c>
      <c r="U6" s="37"/>
      <c r="V6" s="37"/>
      <c r="W6" s="37"/>
      <c r="X6" s="37"/>
      <c r="Y6" s="37"/>
      <c r="Z6" s="37"/>
      <c r="AA6" s="37"/>
      <c r="AB6" s="37"/>
    </row>
    <row r="7" spans="1:28" ht="21">
      <c r="F7" s="3"/>
      <c r="G7" s="3"/>
      <c r="H7" s="3"/>
      <c r="I7" s="3"/>
      <c r="J7" s="3"/>
      <c r="L7" s="40" t="s">
        <v>10</v>
      </c>
      <c r="M7" s="40"/>
      <c r="N7" s="40"/>
      <c r="O7" s="3"/>
      <c r="P7" s="40" t="s">
        <v>11</v>
      </c>
      <c r="Q7" s="40"/>
      <c r="R7" s="40"/>
      <c r="T7" s="3"/>
      <c r="U7" s="3"/>
      <c r="V7" s="3"/>
      <c r="W7" s="3"/>
      <c r="X7" s="3"/>
      <c r="Y7" s="3"/>
      <c r="Z7" s="3"/>
      <c r="AA7" s="3"/>
      <c r="AB7" s="3"/>
    </row>
    <row r="8" spans="1:28" ht="21">
      <c r="A8" s="37" t="s">
        <v>12</v>
      </c>
      <c r="B8" s="37"/>
      <c r="C8" s="37"/>
      <c r="E8" s="37" t="s">
        <v>13</v>
      </c>
      <c r="F8" s="3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>
      <c r="A9" s="38" t="s">
        <v>19</v>
      </c>
      <c r="B9" s="38"/>
      <c r="C9" s="38"/>
      <c r="E9" s="39">
        <v>46588350</v>
      </c>
      <c r="F9" s="39"/>
      <c r="H9" s="6">
        <v>141358031562</v>
      </c>
      <c r="J9" s="6">
        <v>238999908021.76501</v>
      </c>
      <c r="L9" s="6">
        <v>0</v>
      </c>
      <c r="N9" s="6">
        <v>0</v>
      </c>
      <c r="P9" s="6">
        <v>0</v>
      </c>
      <c r="R9" s="6">
        <v>0</v>
      </c>
      <c r="T9" s="6">
        <v>46588350</v>
      </c>
      <c r="V9" s="6">
        <v>9120</v>
      </c>
      <c r="X9" s="6">
        <v>141358031562</v>
      </c>
      <c r="Z9" s="6">
        <v>421601385137.03998</v>
      </c>
      <c r="AB9" s="7">
        <v>7.6</v>
      </c>
    </row>
    <row r="10" spans="1:28" ht="18.75">
      <c r="A10" s="36" t="s">
        <v>20</v>
      </c>
      <c r="B10" s="36"/>
      <c r="C10" s="36"/>
      <c r="E10" s="33">
        <v>29527778</v>
      </c>
      <c r="F10" s="33"/>
      <c r="H10" s="9">
        <v>102081871884</v>
      </c>
      <c r="J10" s="9">
        <v>201873749822.05301</v>
      </c>
      <c r="L10" s="9">
        <v>0</v>
      </c>
      <c r="N10" s="9">
        <v>0</v>
      </c>
      <c r="P10" s="9">
        <v>0</v>
      </c>
      <c r="R10" s="9">
        <v>0</v>
      </c>
      <c r="T10" s="9">
        <v>29527778</v>
      </c>
      <c r="V10" s="9">
        <v>11570</v>
      </c>
      <c r="X10" s="9">
        <v>102081871884</v>
      </c>
      <c r="Z10" s="9">
        <v>338995542154.01398</v>
      </c>
      <c r="AB10" s="10">
        <v>6.11</v>
      </c>
    </row>
    <row r="11" spans="1:28" ht="18.75">
      <c r="A11" s="36" t="s">
        <v>21</v>
      </c>
      <c r="B11" s="36"/>
      <c r="C11" s="36"/>
      <c r="E11" s="33">
        <v>27136757</v>
      </c>
      <c r="F11" s="33"/>
      <c r="H11" s="9">
        <v>118749362374</v>
      </c>
      <c r="J11" s="9">
        <v>281333190144.93903</v>
      </c>
      <c r="L11" s="9">
        <v>0</v>
      </c>
      <c r="N11" s="9">
        <v>0</v>
      </c>
      <c r="P11" s="9">
        <v>-2230000</v>
      </c>
      <c r="R11" s="9">
        <v>29230587497</v>
      </c>
      <c r="T11" s="9">
        <v>24906757</v>
      </c>
      <c r="V11" s="9">
        <v>12920</v>
      </c>
      <c r="X11" s="9">
        <v>108990971637</v>
      </c>
      <c r="Z11" s="9">
        <v>319307822767.599</v>
      </c>
      <c r="AB11" s="10">
        <v>5.76</v>
      </c>
    </row>
    <row r="12" spans="1:28" ht="18.75">
      <c r="A12" s="36" t="s">
        <v>22</v>
      </c>
      <c r="B12" s="36"/>
      <c r="C12" s="36"/>
      <c r="E12" s="33">
        <v>3380645</v>
      </c>
      <c r="F12" s="33"/>
      <c r="H12" s="9">
        <v>129286228612</v>
      </c>
      <c r="J12" s="9">
        <v>106911671525.575</v>
      </c>
      <c r="L12" s="9">
        <v>0</v>
      </c>
      <c r="N12" s="9">
        <v>0</v>
      </c>
      <c r="P12" s="9">
        <v>0</v>
      </c>
      <c r="R12" s="9">
        <v>0</v>
      </c>
      <c r="T12" s="9">
        <v>3380645</v>
      </c>
      <c r="V12" s="9">
        <v>58660</v>
      </c>
      <c r="X12" s="9">
        <v>129286228612</v>
      </c>
      <c r="Z12" s="9">
        <v>196775709946.039</v>
      </c>
      <c r="AB12" s="10">
        <v>3.55</v>
      </c>
    </row>
    <row r="13" spans="1:28" ht="18.75">
      <c r="A13" s="36" t="s">
        <v>23</v>
      </c>
      <c r="B13" s="36"/>
      <c r="C13" s="36"/>
      <c r="E13" s="33">
        <v>47232392</v>
      </c>
      <c r="F13" s="33"/>
      <c r="H13" s="9">
        <v>176982104960</v>
      </c>
      <c r="J13" s="9">
        <v>223416350502.10699</v>
      </c>
      <c r="L13" s="9">
        <v>0</v>
      </c>
      <c r="N13" s="9">
        <v>0</v>
      </c>
      <c r="P13" s="9">
        <v>-6840000</v>
      </c>
      <c r="R13" s="9">
        <v>50088996058</v>
      </c>
      <c r="T13" s="9">
        <v>40392392</v>
      </c>
      <c r="V13" s="9">
        <v>9200</v>
      </c>
      <c r="X13" s="9">
        <v>151352287226</v>
      </c>
      <c r="Z13" s="9">
        <v>368737461050.52802</v>
      </c>
      <c r="AB13" s="10">
        <v>6.65</v>
      </c>
    </row>
    <row r="14" spans="1:28" ht="18.75">
      <c r="A14" s="36" t="s">
        <v>24</v>
      </c>
      <c r="B14" s="36"/>
      <c r="C14" s="36"/>
      <c r="E14" s="33">
        <v>12828181</v>
      </c>
      <c r="F14" s="33"/>
      <c r="H14" s="9">
        <v>55157188404</v>
      </c>
      <c r="J14" s="9">
        <v>78398029011.798294</v>
      </c>
      <c r="L14" s="9">
        <v>0</v>
      </c>
      <c r="N14" s="9">
        <v>0</v>
      </c>
      <c r="P14" s="9">
        <v>0</v>
      </c>
      <c r="R14" s="9">
        <v>0</v>
      </c>
      <c r="T14" s="9">
        <v>12828181</v>
      </c>
      <c r="V14" s="9">
        <v>7970</v>
      </c>
      <c r="X14" s="9">
        <v>55157188404</v>
      </c>
      <c r="Z14" s="9">
        <v>101450282712.134</v>
      </c>
      <c r="AB14" s="10">
        <v>1.83</v>
      </c>
    </row>
    <row r="15" spans="1:28" ht="18.75">
      <c r="A15" s="36" t="s">
        <v>25</v>
      </c>
      <c r="B15" s="36"/>
      <c r="C15" s="36"/>
      <c r="E15" s="33">
        <v>11094016</v>
      </c>
      <c r="F15" s="33"/>
      <c r="H15" s="9">
        <v>91153585732</v>
      </c>
      <c r="J15" s="9">
        <v>107660775526.81</v>
      </c>
      <c r="L15" s="9">
        <v>0</v>
      </c>
      <c r="N15" s="9">
        <v>0</v>
      </c>
      <c r="P15" s="9">
        <v>-6239513</v>
      </c>
      <c r="R15" s="9">
        <v>68015577027</v>
      </c>
      <c r="T15" s="9">
        <v>4854503</v>
      </c>
      <c r="V15" s="9">
        <v>12030</v>
      </c>
      <c r="X15" s="9">
        <v>39886850314</v>
      </c>
      <c r="Z15" s="9">
        <v>57948241632.474297</v>
      </c>
      <c r="AB15" s="10">
        <v>1.04</v>
      </c>
    </row>
    <row r="16" spans="1:28" ht="18.75">
      <c r="A16" s="36" t="s">
        <v>26</v>
      </c>
      <c r="B16" s="36"/>
      <c r="C16" s="36"/>
      <c r="E16" s="33">
        <v>1310386</v>
      </c>
      <c r="F16" s="33"/>
      <c r="H16" s="9">
        <v>15903157006</v>
      </c>
      <c r="J16" s="9">
        <v>11026176953.545601</v>
      </c>
      <c r="L16" s="9">
        <v>0</v>
      </c>
      <c r="N16" s="9">
        <v>0</v>
      </c>
      <c r="P16" s="9">
        <v>0</v>
      </c>
      <c r="R16" s="9">
        <v>0</v>
      </c>
      <c r="T16" s="9">
        <v>1310386</v>
      </c>
      <c r="V16" s="9">
        <v>14780</v>
      </c>
      <c r="X16" s="9">
        <v>15903157006</v>
      </c>
      <c r="Z16" s="9">
        <v>19217794265.731602</v>
      </c>
      <c r="AB16" s="10">
        <v>0.35</v>
      </c>
    </row>
    <row r="17" spans="1:28" ht="18.75">
      <c r="A17" s="36" t="s">
        <v>27</v>
      </c>
      <c r="B17" s="36"/>
      <c r="C17" s="36"/>
      <c r="E17" s="33">
        <v>17231359</v>
      </c>
      <c r="F17" s="33"/>
      <c r="H17" s="9">
        <v>95210492929</v>
      </c>
      <c r="J17" s="9">
        <v>112163933502.741</v>
      </c>
      <c r="L17" s="9">
        <v>0</v>
      </c>
      <c r="N17" s="9">
        <v>0</v>
      </c>
      <c r="P17" s="9">
        <v>0</v>
      </c>
      <c r="R17" s="9">
        <v>0</v>
      </c>
      <c r="T17" s="9">
        <v>17231359</v>
      </c>
      <c r="V17" s="9">
        <v>11370</v>
      </c>
      <c r="X17" s="9">
        <v>95210492929</v>
      </c>
      <c r="Z17" s="9">
        <v>194406085964.354</v>
      </c>
      <c r="AB17" s="10">
        <v>3.5</v>
      </c>
    </row>
    <row r="18" spans="1:28" ht="18.75">
      <c r="A18" s="36" t="s">
        <v>28</v>
      </c>
      <c r="B18" s="36"/>
      <c r="C18" s="36"/>
      <c r="E18" s="33">
        <v>12600000</v>
      </c>
      <c r="F18" s="33"/>
      <c r="H18" s="9">
        <v>94703621207</v>
      </c>
      <c r="J18" s="9">
        <v>72390065580</v>
      </c>
      <c r="L18" s="9">
        <v>0</v>
      </c>
      <c r="N18" s="9">
        <v>0</v>
      </c>
      <c r="P18" s="9">
        <v>0</v>
      </c>
      <c r="R18" s="9">
        <v>0</v>
      </c>
      <c r="T18" s="9">
        <v>12600000</v>
      </c>
      <c r="V18" s="9">
        <v>8530</v>
      </c>
      <c r="X18" s="9">
        <v>94703621207</v>
      </c>
      <c r="Z18" s="9">
        <v>106647195060</v>
      </c>
      <c r="AB18" s="10">
        <v>1.92</v>
      </c>
    </row>
    <row r="19" spans="1:28" ht="18.75">
      <c r="A19" s="36" t="s">
        <v>29</v>
      </c>
      <c r="B19" s="36"/>
      <c r="C19" s="36"/>
      <c r="E19" s="33">
        <v>26261342</v>
      </c>
      <c r="F19" s="33"/>
      <c r="H19" s="9">
        <v>100999623938</v>
      </c>
      <c r="J19" s="9">
        <v>120910706074.218</v>
      </c>
      <c r="L19" s="9">
        <v>0</v>
      </c>
      <c r="N19" s="9">
        <v>0</v>
      </c>
      <c r="P19" s="9">
        <v>0</v>
      </c>
      <c r="R19" s="9">
        <v>0</v>
      </c>
      <c r="T19" s="9">
        <v>26261342</v>
      </c>
      <c r="V19" s="9">
        <v>5080</v>
      </c>
      <c r="X19" s="9">
        <v>100999623938</v>
      </c>
      <c r="Z19" s="9">
        <v>132376376477.80701</v>
      </c>
      <c r="AB19" s="10">
        <v>2.39</v>
      </c>
    </row>
    <row r="20" spans="1:28" ht="18.75">
      <c r="A20" s="36" t="s">
        <v>30</v>
      </c>
      <c r="B20" s="36"/>
      <c r="C20" s="36"/>
      <c r="E20" s="33">
        <v>9639381</v>
      </c>
      <c r="F20" s="33"/>
      <c r="H20" s="9">
        <v>169555169557</v>
      </c>
      <c r="J20" s="9">
        <v>152464005242.828</v>
      </c>
      <c r="L20" s="9">
        <v>0</v>
      </c>
      <c r="N20" s="9">
        <v>0</v>
      </c>
      <c r="P20" s="9">
        <v>0</v>
      </c>
      <c r="R20" s="9">
        <v>0</v>
      </c>
      <c r="T20" s="9">
        <v>9639381</v>
      </c>
      <c r="V20" s="9">
        <v>17010</v>
      </c>
      <c r="X20" s="9">
        <v>169555169557</v>
      </c>
      <c r="Z20" s="9">
        <v>162698414628.63901</v>
      </c>
      <c r="AB20" s="10">
        <v>2.93</v>
      </c>
    </row>
    <row r="21" spans="1:28" ht="18.75">
      <c r="A21" s="36" t="s">
        <v>31</v>
      </c>
      <c r="B21" s="36"/>
      <c r="C21" s="36"/>
      <c r="E21" s="33">
        <v>10530883</v>
      </c>
      <c r="F21" s="33"/>
      <c r="H21" s="9">
        <v>128392015601</v>
      </c>
      <c r="J21" s="9">
        <v>113439547002.995</v>
      </c>
      <c r="L21" s="9">
        <v>0</v>
      </c>
      <c r="N21" s="9">
        <v>0</v>
      </c>
      <c r="P21" s="9">
        <v>0</v>
      </c>
      <c r="R21" s="9">
        <v>0</v>
      </c>
      <c r="T21" s="9">
        <v>10530883</v>
      </c>
      <c r="V21" s="9">
        <v>15030</v>
      </c>
      <c r="X21" s="9">
        <v>128392015601</v>
      </c>
      <c r="Z21" s="9">
        <v>157055673494.38199</v>
      </c>
      <c r="AB21" s="10">
        <v>2.83</v>
      </c>
    </row>
    <row r="22" spans="1:28" ht="18.75">
      <c r="A22" s="36" t="s">
        <v>32</v>
      </c>
      <c r="B22" s="36"/>
      <c r="C22" s="36"/>
      <c r="E22" s="33">
        <v>15429599</v>
      </c>
      <c r="F22" s="33"/>
      <c r="H22" s="9">
        <v>119833706103</v>
      </c>
      <c r="J22" s="9">
        <v>86258389077.278793</v>
      </c>
      <c r="L22" s="9">
        <v>0</v>
      </c>
      <c r="N22" s="9">
        <v>0</v>
      </c>
      <c r="P22" s="9">
        <v>0</v>
      </c>
      <c r="R22" s="9">
        <v>0</v>
      </c>
      <c r="T22" s="9">
        <v>15429599</v>
      </c>
      <c r="V22" s="9">
        <v>5030</v>
      </c>
      <c r="X22" s="9">
        <v>94977590008</v>
      </c>
      <c r="Z22" s="9">
        <v>77010950844.641907</v>
      </c>
      <c r="AB22" s="10">
        <v>1.39</v>
      </c>
    </row>
    <row r="23" spans="1:28" ht="18.75">
      <c r="A23" s="36" t="s">
        <v>33</v>
      </c>
      <c r="B23" s="36"/>
      <c r="C23" s="36"/>
      <c r="E23" s="33">
        <v>1290000</v>
      </c>
      <c r="F23" s="33"/>
      <c r="H23" s="9">
        <v>49756136592</v>
      </c>
      <c r="J23" s="9">
        <v>171446990502</v>
      </c>
      <c r="L23" s="9">
        <v>0</v>
      </c>
      <c r="N23" s="9">
        <v>0</v>
      </c>
      <c r="P23" s="9">
        <v>0</v>
      </c>
      <c r="R23" s="9">
        <v>0</v>
      </c>
      <c r="T23" s="9">
        <v>1290000</v>
      </c>
      <c r="V23" s="9">
        <v>186050</v>
      </c>
      <c r="X23" s="9">
        <v>49756136592</v>
      </c>
      <c r="Z23" s="9">
        <v>238149265215</v>
      </c>
      <c r="AB23" s="10">
        <v>4.29</v>
      </c>
    </row>
    <row r="24" spans="1:28" ht="18.75">
      <c r="A24" s="36" t="s">
        <v>34</v>
      </c>
      <c r="B24" s="36"/>
      <c r="C24" s="36"/>
      <c r="E24" s="33">
        <v>987629</v>
      </c>
      <c r="F24" s="33"/>
      <c r="H24" s="9">
        <v>64077076209</v>
      </c>
      <c r="J24" s="9">
        <v>130378485286.50301</v>
      </c>
      <c r="L24" s="9">
        <v>0</v>
      </c>
      <c r="N24" s="9">
        <v>0</v>
      </c>
      <c r="P24" s="9">
        <v>0</v>
      </c>
      <c r="R24" s="9">
        <v>0</v>
      </c>
      <c r="T24" s="9">
        <v>987629</v>
      </c>
      <c r="V24" s="9">
        <v>171740</v>
      </c>
      <c r="X24" s="9">
        <v>64077076209</v>
      </c>
      <c r="Z24" s="9">
        <v>168304277383.52399</v>
      </c>
      <c r="AB24" s="10">
        <v>3.03</v>
      </c>
    </row>
    <row r="25" spans="1:28" ht="18.75">
      <c r="A25" s="36" t="s">
        <v>35</v>
      </c>
      <c r="B25" s="36"/>
      <c r="C25" s="36"/>
      <c r="E25" s="33">
        <v>34481479</v>
      </c>
      <c r="F25" s="33"/>
      <c r="H25" s="9">
        <v>68875984199</v>
      </c>
      <c r="J25" s="9">
        <v>121326167195.35201</v>
      </c>
      <c r="L25" s="9">
        <v>0</v>
      </c>
      <c r="N25" s="9">
        <v>0</v>
      </c>
      <c r="P25" s="9">
        <v>0</v>
      </c>
      <c r="R25" s="9">
        <v>0</v>
      </c>
      <c r="T25" s="9">
        <v>34481479</v>
      </c>
      <c r="V25" s="9">
        <v>5320</v>
      </c>
      <c r="X25" s="9">
        <v>68875984199</v>
      </c>
      <c r="Z25" s="9">
        <v>182023465730.19601</v>
      </c>
      <c r="AB25" s="10">
        <v>3.28</v>
      </c>
    </row>
    <row r="26" spans="1:28" ht="18.75">
      <c r="A26" s="36" t="s">
        <v>36</v>
      </c>
      <c r="B26" s="36"/>
      <c r="C26" s="36"/>
      <c r="E26" s="33">
        <v>6328972</v>
      </c>
      <c r="F26" s="33"/>
      <c r="H26" s="9">
        <v>85955556315</v>
      </c>
      <c r="J26" s="9">
        <v>24077708044.050999</v>
      </c>
      <c r="L26" s="9">
        <v>0</v>
      </c>
      <c r="N26" s="9">
        <v>0</v>
      </c>
      <c r="P26" s="9">
        <v>0</v>
      </c>
      <c r="R26" s="9">
        <v>0</v>
      </c>
      <c r="T26" s="9">
        <v>6328972</v>
      </c>
      <c r="V26" s="9">
        <v>3834</v>
      </c>
      <c r="X26" s="9">
        <v>85955556315</v>
      </c>
      <c r="Z26" s="9">
        <v>24077708044.050999</v>
      </c>
      <c r="AB26" s="10">
        <v>0.43</v>
      </c>
    </row>
    <row r="27" spans="1:28" ht="18.75">
      <c r="A27" s="36" t="s">
        <v>37</v>
      </c>
      <c r="B27" s="36"/>
      <c r="C27" s="36"/>
      <c r="E27" s="33">
        <v>115253349</v>
      </c>
      <c r="F27" s="33"/>
      <c r="H27" s="9">
        <v>226114663854</v>
      </c>
      <c r="J27" s="9">
        <v>148899897677.12299</v>
      </c>
      <c r="L27" s="9">
        <v>0</v>
      </c>
      <c r="N27" s="9">
        <v>0</v>
      </c>
      <c r="P27" s="9">
        <v>0</v>
      </c>
      <c r="R27" s="9">
        <v>0</v>
      </c>
      <c r="T27" s="9">
        <v>115253349</v>
      </c>
      <c r="V27" s="9">
        <v>1302</v>
      </c>
      <c r="X27" s="9">
        <v>226114663854</v>
      </c>
      <c r="Z27" s="9">
        <v>148899897677.12299</v>
      </c>
      <c r="AB27" s="10">
        <v>2.68</v>
      </c>
    </row>
    <row r="28" spans="1:28" ht="18.75">
      <c r="A28" s="36" t="s">
        <v>38</v>
      </c>
      <c r="B28" s="36"/>
      <c r="C28" s="36"/>
      <c r="E28" s="33">
        <v>5762928</v>
      </c>
      <c r="F28" s="33"/>
      <c r="H28" s="9">
        <v>53707308112</v>
      </c>
      <c r="J28" s="9">
        <v>79714225097.846405</v>
      </c>
      <c r="L28" s="9">
        <v>0</v>
      </c>
      <c r="N28" s="9">
        <v>0</v>
      </c>
      <c r="P28" s="9">
        <v>0</v>
      </c>
      <c r="R28" s="9">
        <v>0</v>
      </c>
      <c r="T28" s="9">
        <v>5762928</v>
      </c>
      <c r="V28" s="9">
        <v>19440</v>
      </c>
      <c r="X28" s="9">
        <v>53707308112</v>
      </c>
      <c r="Z28" s="9">
        <v>111165318213.92599</v>
      </c>
      <c r="AB28" s="10">
        <v>2</v>
      </c>
    </row>
    <row r="29" spans="1:28" ht="18.75">
      <c r="A29" s="36" t="s">
        <v>39</v>
      </c>
      <c r="B29" s="36"/>
      <c r="C29" s="36"/>
      <c r="E29" s="33">
        <v>50817960</v>
      </c>
      <c r="F29" s="33"/>
      <c r="H29" s="9">
        <v>91665751778</v>
      </c>
      <c r="J29" s="9">
        <v>71099443408.572006</v>
      </c>
      <c r="L29" s="9">
        <v>0</v>
      </c>
      <c r="N29" s="9">
        <v>0</v>
      </c>
      <c r="P29" s="9">
        <v>0</v>
      </c>
      <c r="R29" s="9">
        <v>0</v>
      </c>
      <c r="T29" s="9">
        <v>50817960</v>
      </c>
      <c r="V29" s="9">
        <v>2033</v>
      </c>
      <c r="X29" s="9">
        <v>91665751778</v>
      </c>
      <c r="Z29" s="9">
        <v>102514303864.98399</v>
      </c>
      <c r="AB29" s="10">
        <v>1.85</v>
      </c>
    </row>
    <row r="30" spans="1:28" ht="18.75">
      <c r="A30" s="36" t="s">
        <v>40</v>
      </c>
      <c r="B30" s="36"/>
      <c r="C30" s="36"/>
      <c r="E30" s="33">
        <v>5986871</v>
      </c>
      <c r="F30" s="33"/>
      <c r="H30" s="9">
        <v>101812816694</v>
      </c>
      <c r="J30" s="9">
        <v>138516795023.34299</v>
      </c>
      <c r="L30" s="9">
        <v>0</v>
      </c>
      <c r="N30" s="9">
        <v>0</v>
      </c>
      <c r="P30" s="9">
        <v>0</v>
      </c>
      <c r="R30" s="9">
        <v>0</v>
      </c>
      <c r="T30" s="9">
        <v>5986871</v>
      </c>
      <c r="V30" s="9">
        <v>23961</v>
      </c>
      <c r="X30" s="9">
        <v>101812816694</v>
      </c>
      <c r="Z30" s="9">
        <v>142342536585.07999</v>
      </c>
      <c r="AB30" s="10">
        <v>2.57</v>
      </c>
    </row>
    <row r="31" spans="1:28" ht="18.75">
      <c r="A31" s="36" t="s">
        <v>41</v>
      </c>
      <c r="B31" s="36"/>
      <c r="C31" s="36"/>
      <c r="E31" s="33">
        <v>1256499</v>
      </c>
      <c r="F31" s="33"/>
      <c r="H31" s="9">
        <v>7911677027</v>
      </c>
      <c r="J31" s="9">
        <v>7518121164.2618999</v>
      </c>
      <c r="L31" s="9">
        <v>0</v>
      </c>
      <c r="N31" s="9">
        <v>0</v>
      </c>
      <c r="P31" s="9">
        <v>-1256499</v>
      </c>
      <c r="R31" s="9">
        <v>8111657898</v>
      </c>
      <c r="T31" s="9">
        <v>0</v>
      </c>
      <c r="V31" s="9">
        <v>0</v>
      </c>
      <c r="X31" s="9">
        <v>0</v>
      </c>
      <c r="Z31" s="9">
        <v>0</v>
      </c>
      <c r="AB31" s="10">
        <v>0</v>
      </c>
    </row>
    <row r="32" spans="1:28" ht="18.75">
      <c r="A32" s="36" t="s">
        <v>42</v>
      </c>
      <c r="B32" s="36"/>
      <c r="C32" s="36"/>
      <c r="E32" s="33">
        <v>4514559</v>
      </c>
      <c r="F32" s="33"/>
      <c r="H32" s="9">
        <v>62816317522</v>
      </c>
      <c r="J32" s="9">
        <v>88876483345.171204</v>
      </c>
      <c r="L32" s="9">
        <v>0</v>
      </c>
      <c r="N32" s="9">
        <v>0</v>
      </c>
      <c r="P32" s="9">
        <v>0</v>
      </c>
      <c r="R32" s="9">
        <v>0</v>
      </c>
      <c r="T32" s="9">
        <v>4514559</v>
      </c>
      <c r="V32" s="9">
        <v>26860</v>
      </c>
      <c r="X32" s="9">
        <v>62816317522</v>
      </c>
      <c r="Z32" s="9">
        <v>120323706786.86</v>
      </c>
      <c r="AB32" s="10">
        <v>2.17</v>
      </c>
    </row>
    <row r="33" spans="1:28" ht="18.75">
      <c r="A33" s="36" t="s">
        <v>43</v>
      </c>
      <c r="B33" s="36"/>
      <c r="C33" s="36"/>
      <c r="E33" s="33">
        <v>38812377</v>
      </c>
      <c r="F33" s="33"/>
      <c r="H33" s="9">
        <v>205246147609</v>
      </c>
      <c r="J33" s="9">
        <v>548030844745.992</v>
      </c>
      <c r="L33" s="9">
        <v>0</v>
      </c>
      <c r="N33" s="9">
        <v>0</v>
      </c>
      <c r="P33" s="9">
        <v>0</v>
      </c>
      <c r="R33" s="9">
        <v>0</v>
      </c>
      <c r="T33" s="9">
        <v>38812377</v>
      </c>
      <c r="V33" s="9">
        <v>22080</v>
      </c>
      <c r="X33" s="9">
        <v>205246147609</v>
      </c>
      <c r="Z33" s="9">
        <v>850352849753.44299</v>
      </c>
      <c r="AB33" s="10">
        <v>15.33</v>
      </c>
    </row>
    <row r="34" spans="1:28" ht="18.75">
      <c r="A34" s="36" t="s">
        <v>44</v>
      </c>
      <c r="B34" s="36"/>
      <c r="C34" s="36"/>
      <c r="E34" s="33">
        <v>6091506</v>
      </c>
      <c r="F34" s="33"/>
      <c r="H34" s="9">
        <v>71396235439</v>
      </c>
      <c r="J34" s="9">
        <v>127053680204.192</v>
      </c>
      <c r="L34" s="9">
        <v>1242815</v>
      </c>
      <c r="N34" s="9">
        <v>29505614607</v>
      </c>
      <c r="P34" s="9">
        <v>0</v>
      </c>
      <c r="R34" s="9">
        <v>0</v>
      </c>
      <c r="T34" s="9">
        <v>7334321</v>
      </c>
      <c r="V34" s="9">
        <v>30060</v>
      </c>
      <c r="X34" s="9">
        <v>100901850046</v>
      </c>
      <c r="Z34" s="9">
        <v>218765458562.01999</v>
      </c>
      <c r="AB34" s="10">
        <v>3.94</v>
      </c>
    </row>
    <row r="35" spans="1:28" ht="18.75">
      <c r="A35" s="36" t="s">
        <v>45</v>
      </c>
      <c r="B35" s="36"/>
      <c r="C35" s="36"/>
      <c r="E35" s="33">
        <v>257500</v>
      </c>
      <c r="F35" s="33"/>
      <c r="H35" s="9">
        <v>4208347534</v>
      </c>
      <c r="J35" s="9">
        <v>3927181399.25</v>
      </c>
      <c r="L35" s="9">
        <v>0</v>
      </c>
      <c r="N35" s="9">
        <v>0</v>
      </c>
      <c r="P35" s="9">
        <v>-257500</v>
      </c>
      <c r="R35" s="9">
        <v>4088152480</v>
      </c>
      <c r="T35" s="9">
        <v>0</v>
      </c>
      <c r="V35" s="9">
        <v>0</v>
      </c>
      <c r="X35" s="9">
        <v>0</v>
      </c>
      <c r="Z35" s="9">
        <v>0</v>
      </c>
      <c r="AB35" s="10">
        <v>0</v>
      </c>
    </row>
    <row r="36" spans="1:28" ht="18.75">
      <c r="A36" s="36" t="s">
        <v>46</v>
      </c>
      <c r="B36" s="36"/>
      <c r="C36" s="36"/>
      <c r="E36" s="33">
        <v>8826002</v>
      </c>
      <c r="F36" s="33"/>
      <c r="H36" s="9">
        <v>89131482114</v>
      </c>
      <c r="J36" s="9">
        <v>111749234577.92999</v>
      </c>
      <c r="L36" s="9">
        <v>0</v>
      </c>
      <c r="N36" s="9">
        <v>0</v>
      </c>
      <c r="P36" s="9">
        <v>0</v>
      </c>
      <c r="R36" s="9">
        <v>0</v>
      </c>
      <c r="T36" s="9">
        <v>8826002</v>
      </c>
      <c r="V36" s="9">
        <v>19640</v>
      </c>
      <c r="X36" s="9">
        <v>89131482114</v>
      </c>
      <c r="Z36" s="9">
        <v>172002740369.16599</v>
      </c>
      <c r="AB36" s="10">
        <v>3.1</v>
      </c>
    </row>
    <row r="37" spans="1:28" ht="18.75">
      <c r="A37" s="36" t="s">
        <v>47</v>
      </c>
      <c r="B37" s="36"/>
      <c r="C37" s="36"/>
      <c r="E37" s="33">
        <v>750000</v>
      </c>
      <c r="F37" s="33"/>
      <c r="H37" s="9">
        <v>6091062301</v>
      </c>
      <c r="J37" s="9">
        <v>6757358700</v>
      </c>
      <c r="L37" s="9">
        <v>0</v>
      </c>
      <c r="N37" s="9">
        <v>0</v>
      </c>
      <c r="P37" s="9">
        <v>0</v>
      </c>
      <c r="R37" s="9">
        <v>0</v>
      </c>
      <c r="T37" s="9">
        <v>750000</v>
      </c>
      <c r="V37" s="9">
        <v>15220</v>
      </c>
      <c r="X37" s="9">
        <v>6091062301</v>
      </c>
      <c r="Z37" s="9">
        <v>11326762050</v>
      </c>
      <c r="AB37" s="10">
        <v>0.2</v>
      </c>
    </row>
    <row r="38" spans="1:28" ht="18.75">
      <c r="A38" s="36" t="s">
        <v>48</v>
      </c>
      <c r="B38" s="36"/>
      <c r="C38" s="36"/>
      <c r="E38" s="33">
        <v>14881956</v>
      </c>
      <c r="F38" s="33"/>
      <c r="H38" s="9">
        <v>56024819514</v>
      </c>
      <c r="J38" s="9">
        <v>55715583425.492798</v>
      </c>
      <c r="L38" s="9">
        <v>0</v>
      </c>
      <c r="N38" s="9">
        <v>0</v>
      </c>
      <c r="P38" s="9">
        <v>0</v>
      </c>
      <c r="R38" s="9">
        <v>0</v>
      </c>
      <c r="T38" s="9">
        <v>14881956</v>
      </c>
      <c r="V38" s="9">
        <v>5390</v>
      </c>
      <c r="X38" s="9">
        <v>56024819514</v>
      </c>
      <c r="Z38" s="9">
        <v>79593690607.846802</v>
      </c>
      <c r="AB38" s="10">
        <v>1.43</v>
      </c>
    </row>
    <row r="39" spans="1:28" ht="18.75">
      <c r="A39" s="36" t="s">
        <v>49</v>
      </c>
      <c r="B39" s="36"/>
      <c r="C39" s="36"/>
      <c r="E39" s="33">
        <v>13069848</v>
      </c>
      <c r="F39" s="33"/>
      <c r="H39" s="9">
        <v>44610927098</v>
      </c>
      <c r="J39" s="9">
        <v>73144133942.774399</v>
      </c>
      <c r="L39" s="9">
        <v>0</v>
      </c>
      <c r="N39" s="9">
        <v>0</v>
      </c>
      <c r="P39" s="9">
        <v>0</v>
      </c>
      <c r="R39" s="9">
        <v>0</v>
      </c>
      <c r="T39" s="9">
        <v>13069848</v>
      </c>
      <c r="V39" s="9">
        <v>7720</v>
      </c>
      <c r="X39" s="9">
        <v>44610927098</v>
      </c>
      <c r="Z39" s="9">
        <v>100119275538.69099</v>
      </c>
      <c r="AB39" s="10">
        <v>1.8</v>
      </c>
    </row>
    <row r="40" spans="1:28" ht="18.75">
      <c r="A40" s="36" t="s">
        <v>50</v>
      </c>
      <c r="B40" s="36"/>
      <c r="C40" s="36"/>
      <c r="E40" s="33">
        <v>360000</v>
      </c>
      <c r="F40" s="33"/>
      <c r="H40" s="9">
        <v>3549219768</v>
      </c>
      <c r="J40" s="9">
        <v>3522161592</v>
      </c>
      <c r="L40" s="9">
        <v>0</v>
      </c>
      <c r="N40" s="9">
        <v>0</v>
      </c>
      <c r="P40" s="9">
        <v>-360000</v>
      </c>
      <c r="R40" s="9">
        <v>4858153942</v>
      </c>
      <c r="T40" s="9">
        <v>0</v>
      </c>
      <c r="V40" s="9">
        <v>0</v>
      </c>
      <c r="X40" s="9">
        <v>0</v>
      </c>
      <c r="Z40" s="9">
        <v>0</v>
      </c>
      <c r="AB40" s="10">
        <v>0</v>
      </c>
    </row>
    <row r="41" spans="1:28" ht="18.75">
      <c r="A41" s="36" t="s">
        <v>51</v>
      </c>
      <c r="B41" s="36"/>
      <c r="C41" s="36"/>
      <c r="E41" s="33">
        <v>401250</v>
      </c>
      <c r="F41" s="33"/>
      <c r="H41" s="9">
        <v>3821953598</v>
      </c>
      <c r="J41" s="9">
        <f>5036576469.375-15</f>
        <v>5036576454.375</v>
      </c>
      <c r="L41" s="9">
        <v>0</v>
      </c>
      <c r="N41" s="9">
        <v>0</v>
      </c>
      <c r="P41" s="9">
        <v>-401250</v>
      </c>
      <c r="R41" s="9">
        <v>6103614057</v>
      </c>
      <c r="T41" s="9">
        <v>0</v>
      </c>
      <c r="V41" s="9">
        <v>0</v>
      </c>
      <c r="X41" s="9">
        <v>0</v>
      </c>
      <c r="Z41" s="9">
        <v>0</v>
      </c>
      <c r="AB41" s="10">
        <v>0</v>
      </c>
    </row>
    <row r="42" spans="1:28" ht="18.75">
      <c r="A42" s="36" t="s">
        <v>52</v>
      </c>
      <c r="B42" s="36"/>
      <c r="C42" s="36"/>
      <c r="E42" s="33">
        <v>0</v>
      </c>
      <c r="F42" s="33"/>
      <c r="H42" s="9">
        <v>0</v>
      </c>
      <c r="J42" s="9">
        <v>0</v>
      </c>
      <c r="L42" s="9">
        <v>5580000</v>
      </c>
      <c r="N42" s="9">
        <v>19968073501</v>
      </c>
      <c r="P42" s="9">
        <v>0</v>
      </c>
      <c r="R42" s="9">
        <v>0</v>
      </c>
      <c r="T42" s="9">
        <v>5580000</v>
      </c>
      <c r="V42" s="9">
        <v>3475</v>
      </c>
      <c r="X42" s="9">
        <v>19968073501</v>
      </c>
      <c r="Z42" s="9">
        <v>19240611435</v>
      </c>
      <c r="AB42" s="10">
        <v>0.35</v>
      </c>
    </row>
    <row r="43" spans="1:28" ht="18.75">
      <c r="A43" s="36" t="s">
        <v>53</v>
      </c>
      <c r="B43" s="36"/>
      <c r="C43" s="36"/>
      <c r="E43" s="33">
        <v>0</v>
      </c>
      <c r="F43" s="33"/>
      <c r="H43" s="9">
        <v>0</v>
      </c>
      <c r="J43" s="9">
        <v>0</v>
      </c>
      <c r="L43" s="9">
        <v>870000</v>
      </c>
      <c r="N43" s="9">
        <v>14916334788</v>
      </c>
      <c r="P43" s="9">
        <v>0</v>
      </c>
      <c r="R43" s="9">
        <v>0</v>
      </c>
      <c r="T43" s="9">
        <v>870000</v>
      </c>
      <c r="V43" s="9">
        <v>18250</v>
      </c>
      <c r="X43" s="9">
        <v>14916334788</v>
      </c>
      <c r="Z43" s="9">
        <v>15754766925</v>
      </c>
      <c r="AB43" s="10">
        <v>0.28000000000000003</v>
      </c>
    </row>
    <row r="44" spans="1:28" ht="18.75">
      <c r="A44" s="36" t="s">
        <v>54</v>
      </c>
      <c r="B44" s="36"/>
      <c r="C44" s="36"/>
      <c r="E44" s="33">
        <v>0</v>
      </c>
      <c r="F44" s="33"/>
      <c r="H44" s="9">
        <v>0</v>
      </c>
      <c r="J44" s="9">
        <v>0</v>
      </c>
      <c r="L44" s="9">
        <v>250000</v>
      </c>
      <c r="N44" s="9">
        <v>9825911200</v>
      </c>
      <c r="P44" s="9">
        <v>0</v>
      </c>
      <c r="R44" s="9">
        <v>0</v>
      </c>
      <c r="T44" s="9">
        <v>250000</v>
      </c>
      <c r="V44" s="9">
        <v>38650</v>
      </c>
      <c r="X44" s="9">
        <v>9825911200</v>
      </c>
      <c r="Z44" s="9">
        <v>9587808875</v>
      </c>
      <c r="AB44" s="10">
        <v>0.17</v>
      </c>
    </row>
    <row r="45" spans="1:28" ht="18.75">
      <c r="A45" s="36" t="s">
        <v>55</v>
      </c>
      <c r="B45" s="36"/>
      <c r="C45" s="36"/>
      <c r="E45" s="33">
        <v>0</v>
      </c>
      <c r="F45" s="33"/>
      <c r="H45" s="9">
        <v>0</v>
      </c>
      <c r="J45" s="9">
        <v>0</v>
      </c>
      <c r="L45" s="9">
        <v>585000</v>
      </c>
      <c r="N45" s="9">
        <v>4475351625</v>
      </c>
      <c r="P45" s="9">
        <v>0</v>
      </c>
      <c r="R45" s="9">
        <v>0</v>
      </c>
      <c r="T45" s="9">
        <v>585000</v>
      </c>
      <c r="V45" s="9">
        <v>7392</v>
      </c>
      <c r="X45" s="9">
        <v>4475351625</v>
      </c>
      <c r="Z45" s="9">
        <v>4290893006.4000001</v>
      </c>
      <c r="AB45" s="10">
        <v>0.08</v>
      </c>
    </row>
    <row r="46" spans="1:28" ht="18.75">
      <c r="A46" s="36" t="s">
        <v>56</v>
      </c>
      <c r="B46" s="36"/>
      <c r="C46" s="36"/>
      <c r="E46" s="33">
        <v>0</v>
      </c>
      <c r="F46" s="33"/>
      <c r="H46" s="9">
        <v>0</v>
      </c>
      <c r="J46" s="9">
        <v>0</v>
      </c>
      <c r="L46" s="9">
        <v>438000</v>
      </c>
      <c r="N46" s="9">
        <v>10583709527</v>
      </c>
      <c r="P46" s="9">
        <v>0</v>
      </c>
      <c r="R46" s="9">
        <v>0</v>
      </c>
      <c r="T46" s="9">
        <v>438000</v>
      </c>
      <c r="V46" s="9">
        <v>29100</v>
      </c>
      <c r="X46" s="9">
        <v>10583709527</v>
      </c>
      <c r="Z46" s="9">
        <v>12647274966</v>
      </c>
      <c r="AB46" s="10">
        <v>0.23</v>
      </c>
    </row>
    <row r="47" spans="1:28" ht="18.75">
      <c r="A47" s="32" t="s">
        <v>57</v>
      </c>
      <c r="B47" s="32"/>
      <c r="C47" s="32"/>
      <c r="D47" s="12"/>
      <c r="E47" s="33">
        <v>0</v>
      </c>
      <c r="F47" s="34"/>
      <c r="H47" s="13">
        <v>0</v>
      </c>
      <c r="J47" s="13">
        <v>0</v>
      </c>
      <c r="L47" s="22">
        <v>0</v>
      </c>
      <c r="N47" s="13">
        <v>0</v>
      </c>
      <c r="P47" s="13">
        <v>0</v>
      </c>
      <c r="R47" s="13">
        <v>0</v>
      </c>
      <c r="T47" s="22">
        <v>4821749</v>
      </c>
      <c r="V47" s="22">
        <v>4030</v>
      </c>
      <c r="X47" s="13">
        <v>24856116095</v>
      </c>
      <c r="Z47" s="13">
        <v>19281441815.3269</v>
      </c>
      <c r="AB47" s="14">
        <v>0.35</v>
      </c>
    </row>
    <row r="48" spans="1:28" ht="21.75" thickBot="1">
      <c r="A48" s="35" t="s">
        <v>58</v>
      </c>
      <c r="B48" s="35"/>
      <c r="C48" s="35"/>
      <c r="D48" s="35"/>
      <c r="F48" s="22"/>
      <c r="H48" s="16">
        <v>2836139643146</v>
      </c>
      <c r="J48" s="16">
        <f>SUM(J9:J47)</f>
        <v>3824037569774.8828</v>
      </c>
      <c r="L48" s="22"/>
      <c r="N48" s="16">
        <f>SUM(N9:N47)</f>
        <v>89274995248</v>
      </c>
      <c r="P48" s="16">
        <v>-17584762</v>
      </c>
      <c r="R48" s="16">
        <v>170496738959</v>
      </c>
      <c r="T48" s="22"/>
      <c r="V48" s="22"/>
      <c r="X48" s="16">
        <v>2819268496578</v>
      </c>
      <c r="Z48" s="16">
        <f>SUM(Z9:Z47)</f>
        <v>5404992989540.0215</v>
      </c>
      <c r="AB48" s="17">
        <v>97.41</v>
      </c>
    </row>
    <row r="49" spans="10:26" ht="13.5" thickTop="1">
      <c r="J49" s="21"/>
      <c r="N49" s="23"/>
      <c r="Z49" s="21"/>
    </row>
    <row r="50" spans="10:26">
      <c r="J50" s="21"/>
      <c r="Z50" s="21"/>
    </row>
  </sheetData>
  <mergeCells count="9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7:C47"/>
    <mergeCell ref="E47:F47"/>
    <mergeCell ref="A48:D48"/>
    <mergeCell ref="A44:C44"/>
    <mergeCell ref="E44:F44"/>
    <mergeCell ref="A45:C45"/>
    <mergeCell ref="E45:F45"/>
    <mergeCell ref="A46:C46"/>
    <mergeCell ref="E46:F46"/>
  </mergeCells>
  <pageMargins left="0.39" right="0.39" top="0.39" bottom="0.39" header="0" footer="0"/>
  <pageSetup scale="5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view="pageBreakPreview" topLeftCell="A4" zoomScale="160" zoomScaleNormal="100" zoomScaleSheetLayoutView="160" workbookViewId="0">
      <selection activeCell="Y26" sqref="Y26"/>
    </sheetView>
  </sheetViews>
  <sheetFormatPr defaultRowHeight="12.75"/>
  <cols>
    <col min="1" max="1" width="33.85546875" bestFit="1" customWidth="1"/>
    <col min="2" max="2" width="1.28515625" customWidth="1"/>
    <col min="3" max="3" width="9.85546875" bestFit="1" customWidth="1"/>
    <col min="4" max="4" width="1.28515625" customWidth="1"/>
    <col min="5" max="5" width="6.28515625" bestFit="1" customWidth="1"/>
    <col min="6" max="6" width="1.28515625" customWidth="1"/>
    <col min="7" max="7" width="11.140625" bestFit="1" customWidth="1"/>
    <col min="8" max="8" width="1.28515625" customWidth="1"/>
    <col min="9" max="9" width="12.140625" bestFit="1" customWidth="1"/>
    <col min="10" max="10" width="1.28515625" customWidth="1"/>
    <col min="11" max="11" width="6.28515625" bestFit="1" customWidth="1"/>
    <col min="12" max="12" width="1.28515625" customWidth="1"/>
    <col min="13" max="13" width="12.140625" bestFit="1" customWidth="1"/>
    <col min="14" max="14" width="0.28515625" customWidth="1"/>
  </cols>
  <sheetData>
    <row r="1" spans="1:13" ht="25.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25.5">
      <c r="A2" s="41" t="s">
        <v>92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25.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5" spans="1:13" ht="24">
      <c r="A5" s="42" t="s">
        <v>146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21">
      <c r="A6" s="37" t="s">
        <v>95</v>
      </c>
      <c r="C6" s="37" t="s">
        <v>107</v>
      </c>
      <c r="D6" s="37"/>
      <c r="E6" s="37"/>
      <c r="F6" s="37"/>
      <c r="G6" s="37"/>
      <c r="I6" s="37" t="s">
        <v>108</v>
      </c>
      <c r="J6" s="37"/>
      <c r="K6" s="37"/>
      <c r="L6" s="37"/>
      <c r="M6" s="37"/>
    </row>
    <row r="7" spans="1:13" ht="42">
      <c r="A7" s="37"/>
      <c r="C7" s="18" t="s">
        <v>144</v>
      </c>
      <c r="D7" s="3"/>
      <c r="E7" s="18" t="s">
        <v>130</v>
      </c>
      <c r="F7" s="3"/>
      <c r="G7" s="18" t="s">
        <v>145</v>
      </c>
      <c r="I7" s="18" t="s">
        <v>144</v>
      </c>
      <c r="J7" s="3"/>
      <c r="K7" s="18" t="s">
        <v>130</v>
      </c>
      <c r="L7" s="3"/>
      <c r="M7" s="18" t="s">
        <v>145</v>
      </c>
    </row>
    <row r="8" spans="1:13" ht="18.75">
      <c r="A8" s="5" t="s">
        <v>90</v>
      </c>
      <c r="C8" s="6">
        <v>1496358</v>
      </c>
      <c r="E8" s="6">
        <v>0</v>
      </c>
      <c r="G8" s="6">
        <f>C8</f>
        <v>1496358</v>
      </c>
      <c r="I8" s="6">
        <v>352372171</v>
      </c>
      <c r="K8" s="6">
        <v>0</v>
      </c>
      <c r="M8" s="6">
        <f>I8</f>
        <v>352372171</v>
      </c>
    </row>
    <row r="9" spans="1:13" ht="18.75">
      <c r="A9" s="8" t="s">
        <v>91</v>
      </c>
      <c r="C9" s="9">
        <v>0</v>
      </c>
      <c r="E9" s="9">
        <v>0</v>
      </c>
      <c r="G9" s="9">
        <v>0</v>
      </c>
      <c r="I9" s="9">
        <v>81379370</v>
      </c>
      <c r="K9" s="9">
        <v>0</v>
      </c>
      <c r="M9" s="9">
        <v>81379370</v>
      </c>
    </row>
    <row r="10" spans="1:13" ht="21">
      <c r="A10" s="15" t="s">
        <v>58</v>
      </c>
      <c r="C10" s="16">
        <v>1496358</v>
      </c>
      <c r="E10" s="16">
        <v>0</v>
      </c>
      <c r="G10" s="16">
        <v>1496358</v>
      </c>
      <c r="I10" s="16">
        <f>SUM(I8:I9)</f>
        <v>433751541</v>
      </c>
      <c r="K10" s="16">
        <v>0</v>
      </c>
      <c r="M10" s="16">
        <f>SUM(M8:M9)</f>
        <v>433751541</v>
      </c>
    </row>
    <row r="11" spans="1:13">
      <c r="C11" s="21"/>
      <c r="I11" s="2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35"/>
  <sheetViews>
    <sheetView rightToLeft="1" view="pageBreakPreview" topLeftCell="A16" zoomScaleNormal="100" zoomScaleSheetLayoutView="100" workbookViewId="0">
      <selection activeCell="Y26" sqref="Y26"/>
    </sheetView>
  </sheetViews>
  <sheetFormatPr defaultRowHeight="12.75"/>
  <cols>
    <col min="1" max="1" width="27.5703125" bestFit="1" customWidth="1"/>
    <col min="2" max="2" width="1.28515625" customWidth="1"/>
    <col min="3" max="3" width="10.8554687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140625" bestFit="1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6" bestFit="1" customWidth="1"/>
    <col min="16" max="16" width="1.28515625" customWidth="1"/>
    <col min="17" max="17" width="16" bestFit="1" customWidth="1"/>
  </cols>
  <sheetData>
    <row r="1" spans="1:17" ht="25.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25.5">
      <c r="A2" s="41" t="s">
        <v>92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25.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5" spans="1:17" ht="24">
      <c r="A5" s="42" t="s">
        <v>147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17" ht="21">
      <c r="A6" s="37" t="s">
        <v>95</v>
      </c>
      <c r="C6" s="37" t="s">
        <v>107</v>
      </c>
      <c r="D6" s="37"/>
      <c r="E6" s="37"/>
      <c r="F6" s="37"/>
      <c r="G6" s="37"/>
      <c r="H6" s="37"/>
      <c r="I6" s="37"/>
      <c r="K6" s="37" t="s">
        <v>108</v>
      </c>
      <c r="L6" s="37"/>
      <c r="M6" s="37"/>
      <c r="N6" s="37"/>
      <c r="O6" s="37"/>
      <c r="P6" s="37"/>
      <c r="Q6" s="37"/>
    </row>
    <row r="7" spans="1:17" ht="42">
      <c r="A7" s="37"/>
      <c r="C7" s="18" t="s">
        <v>13</v>
      </c>
      <c r="D7" s="3"/>
      <c r="E7" s="18" t="s">
        <v>148</v>
      </c>
      <c r="F7" s="3"/>
      <c r="G7" s="18" t="s">
        <v>149</v>
      </c>
      <c r="H7" s="3"/>
      <c r="I7" s="18" t="s">
        <v>150</v>
      </c>
      <c r="K7" s="18" t="s">
        <v>13</v>
      </c>
      <c r="L7" s="3"/>
      <c r="M7" s="18" t="s">
        <v>148</v>
      </c>
      <c r="N7" s="3"/>
      <c r="O7" s="18" t="s">
        <v>149</v>
      </c>
      <c r="P7" s="3"/>
      <c r="Q7" s="18" t="s">
        <v>150</v>
      </c>
    </row>
    <row r="8" spans="1:17" ht="18.75">
      <c r="A8" s="19" t="s">
        <v>23</v>
      </c>
      <c r="C8" s="6">
        <v>6840000</v>
      </c>
      <c r="E8" s="6">
        <v>50088996058</v>
      </c>
      <c r="G8" s="6">
        <v>36164134258</v>
      </c>
      <c r="I8" s="6">
        <v>13924861800</v>
      </c>
      <c r="K8" s="6">
        <v>6840001</v>
      </c>
      <c r="M8" s="6">
        <v>50088996059</v>
      </c>
      <c r="O8" s="6">
        <v>36164139545</v>
      </c>
      <c r="Q8" s="6">
        <v>13924856514</v>
      </c>
    </row>
    <row r="9" spans="1:17" ht="18.75">
      <c r="A9" s="19" t="s">
        <v>45</v>
      </c>
      <c r="C9" s="9">
        <v>257500</v>
      </c>
      <c r="E9" s="9">
        <v>4088152480</v>
      </c>
      <c r="G9" s="9">
        <v>3927181399</v>
      </c>
      <c r="I9" s="22">
        <v>160971081</v>
      </c>
      <c r="K9" s="9">
        <v>515000</v>
      </c>
      <c r="M9" s="9">
        <v>9644116651</v>
      </c>
      <c r="O9" s="9">
        <v>8416695058</v>
      </c>
      <c r="Q9" s="9">
        <v>1227421593</v>
      </c>
    </row>
    <row r="10" spans="1:17" ht="18.75">
      <c r="A10" s="19" t="s">
        <v>51</v>
      </c>
      <c r="C10" s="9">
        <v>401250</v>
      </c>
      <c r="E10" s="9">
        <v>6103614057</v>
      </c>
      <c r="G10" s="9">
        <v>5036576469</v>
      </c>
      <c r="I10" s="22">
        <v>1067037588</v>
      </c>
      <c r="K10" s="9">
        <v>535000</v>
      </c>
      <c r="M10" s="9">
        <v>10781857091</v>
      </c>
      <c r="O10" s="9">
        <v>7643907195</v>
      </c>
      <c r="Q10" s="9">
        <v>3137949896</v>
      </c>
    </row>
    <row r="11" spans="1:17" ht="18.75">
      <c r="A11" s="19" t="s">
        <v>21</v>
      </c>
      <c r="C11" s="9">
        <v>2230000</v>
      </c>
      <c r="E11" s="9">
        <v>29230587497</v>
      </c>
      <c r="G11" s="9">
        <v>16080768765</v>
      </c>
      <c r="I11" s="22">
        <v>13149818732</v>
      </c>
      <c r="K11" s="9">
        <v>2230001</v>
      </c>
      <c r="M11" s="9">
        <v>29230587498</v>
      </c>
      <c r="O11" s="9">
        <v>16080775976</v>
      </c>
      <c r="Q11" s="9">
        <v>13149811522</v>
      </c>
    </row>
    <row r="12" spans="1:17" ht="18.75">
      <c r="A12" s="19" t="s">
        <v>50</v>
      </c>
      <c r="C12" s="9">
        <v>360000</v>
      </c>
      <c r="E12" s="9">
        <v>4858153942</v>
      </c>
      <c r="G12" s="9">
        <v>3522161592</v>
      </c>
      <c r="I12" s="22">
        <v>1335992350</v>
      </c>
      <c r="K12" s="9">
        <v>720000</v>
      </c>
      <c r="M12" s="9">
        <v>9512131216</v>
      </c>
      <c r="O12" s="9">
        <v>7098439536</v>
      </c>
      <c r="Q12" s="9">
        <v>2413691680</v>
      </c>
    </row>
    <row r="13" spans="1:17" ht="18.75">
      <c r="A13" s="19" t="s">
        <v>41</v>
      </c>
      <c r="C13" s="9">
        <v>1256499</v>
      </c>
      <c r="E13" s="9">
        <v>8111657898</v>
      </c>
      <c r="G13" s="9">
        <v>7518121164</v>
      </c>
      <c r="I13" s="22">
        <v>593536734</v>
      </c>
      <c r="K13" s="9">
        <v>2513000</v>
      </c>
      <c r="M13" s="9">
        <v>17811670749</v>
      </c>
      <c r="O13" s="9">
        <v>15823366652</v>
      </c>
      <c r="Q13" s="9">
        <v>1988304097</v>
      </c>
    </row>
    <row r="14" spans="1:17" ht="18.75">
      <c r="A14" s="19" t="s">
        <v>25</v>
      </c>
      <c r="C14" s="9">
        <v>6239513</v>
      </c>
      <c r="E14" s="9">
        <v>68015577027</v>
      </c>
      <c r="G14" s="9">
        <v>48418940754</v>
      </c>
      <c r="I14" s="22">
        <v>19596636273</v>
      </c>
      <c r="K14" s="9">
        <v>6239514</v>
      </c>
      <c r="M14" s="9">
        <v>68015577028</v>
      </c>
      <c r="O14" s="9">
        <v>48418948514</v>
      </c>
      <c r="Q14" s="9">
        <v>19596628514</v>
      </c>
    </row>
    <row r="15" spans="1:17" ht="18.75">
      <c r="A15" s="8" t="s">
        <v>47</v>
      </c>
      <c r="C15" s="9">
        <v>0</v>
      </c>
      <c r="E15" s="9">
        <v>0</v>
      </c>
      <c r="G15" s="9">
        <v>0</v>
      </c>
      <c r="I15" s="22">
        <v>0</v>
      </c>
      <c r="K15" s="9">
        <v>750000</v>
      </c>
      <c r="M15" s="9">
        <v>7246806017</v>
      </c>
      <c r="O15" s="9">
        <v>6091062299</v>
      </c>
      <c r="Q15" s="9">
        <v>1155743718</v>
      </c>
    </row>
    <row r="16" spans="1:17" ht="18.75">
      <c r="A16" s="8" t="s">
        <v>113</v>
      </c>
      <c r="C16" s="9">
        <v>0</v>
      </c>
      <c r="E16" s="9">
        <v>0</v>
      </c>
      <c r="G16" s="9">
        <v>0</v>
      </c>
      <c r="I16" s="22">
        <v>0</v>
      </c>
      <c r="K16" s="9">
        <v>4587659</v>
      </c>
      <c r="M16" s="9">
        <v>83388378346</v>
      </c>
      <c r="O16" s="9">
        <v>72509762620</v>
      </c>
      <c r="Q16" s="9">
        <v>10878615726</v>
      </c>
    </row>
    <row r="17" spans="1:17" ht="18.75">
      <c r="A17" s="8" t="s">
        <v>114</v>
      </c>
      <c r="C17" s="9">
        <v>0</v>
      </c>
      <c r="E17" s="9">
        <v>0</v>
      </c>
      <c r="G17" s="9">
        <v>0</v>
      </c>
      <c r="I17" s="22">
        <v>0</v>
      </c>
      <c r="K17" s="9">
        <v>12744986</v>
      </c>
      <c r="M17" s="9">
        <v>34239296087</v>
      </c>
      <c r="O17" s="9">
        <v>34041857606</v>
      </c>
      <c r="Q17" s="9">
        <v>197438481</v>
      </c>
    </row>
    <row r="18" spans="1:17" ht="18.75">
      <c r="A18" s="8" t="s">
        <v>37</v>
      </c>
      <c r="C18" s="9">
        <v>0</v>
      </c>
      <c r="E18" s="9">
        <v>0</v>
      </c>
      <c r="G18" s="9">
        <v>0</v>
      </c>
      <c r="I18" s="22">
        <v>0</v>
      </c>
      <c r="K18" s="9">
        <v>1</v>
      </c>
      <c r="M18" s="9">
        <v>1</v>
      </c>
      <c r="O18" s="9">
        <v>2268</v>
      </c>
      <c r="Q18" s="9">
        <v>-2267</v>
      </c>
    </row>
    <row r="19" spans="1:17" ht="18.75">
      <c r="A19" s="8" t="s">
        <v>115</v>
      </c>
      <c r="C19" s="9">
        <v>0</v>
      </c>
      <c r="E19" s="9">
        <v>0</v>
      </c>
      <c r="G19" s="9">
        <v>0</v>
      </c>
      <c r="I19" s="9">
        <v>0</v>
      </c>
      <c r="K19" s="9">
        <v>17516576</v>
      </c>
      <c r="M19" s="9">
        <v>128886880753</v>
      </c>
      <c r="O19" s="9">
        <v>122234713657</v>
      </c>
      <c r="Q19" s="9">
        <v>6652167096</v>
      </c>
    </row>
    <row r="20" spans="1:17" ht="18.75">
      <c r="A20" s="8" t="s">
        <v>40</v>
      </c>
      <c r="C20" s="9">
        <v>0</v>
      </c>
      <c r="E20" s="9">
        <v>0</v>
      </c>
      <c r="G20" s="9">
        <v>0</v>
      </c>
      <c r="I20" s="9">
        <v>0</v>
      </c>
      <c r="K20" s="9">
        <v>13129</v>
      </c>
      <c r="M20" s="9">
        <v>224940348</v>
      </c>
      <c r="O20" s="9">
        <v>252926102</v>
      </c>
      <c r="Q20" s="9">
        <v>-27985754</v>
      </c>
    </row>
    <row r="21" spans="1:17" ht="18.75">
      <c r="A21" s="8" t="s">
        <v>24</v>
      </c>
      <c r="C21" s="9">
        <v>0</v>
      </c>
      <c r="E21" s="9">
        <v>0</v>
      </c>
      <c r="G21" s="9">
        <v>0</v>
      </c>
      <c r="I21" s="9">
        <v>0</v>
      </c>
      <c r="K21" s="9">
        <v>8335687</v>
      </c>
      <c r="M21" s="9">
        <v>81502459041</v>
      </c>
      <c r="O21" s="9">
        <v>55931103700</v>
      </c>
      <c r="Q21" s="9">
        <v>25571355341</v>
      </c>
    </row>
    <row r="22" spans="1:17" ht="18.75">
      <c r="A22" s="8" t="s">
        <v>32</v>
      </c>
      <c r="C22" s="9">
        <v>0</v>
      </c>
      <c r="E22" s="9">
        <v>0</v>
      </c>
      <c r="G22" s="9">
        <v>0</v>
      </c>
      <c r="I22" s="9">
        <v>0</v>
      </c>
      <c r="K22" s="9">
        <v>1</v>
      </c>
      <c r="M22" s="9">
        <v>1</v>
      </c>
      <c r="O22" s="9">
        <v>7766</v>
      </c>
      <c r="Q22" s="9">
        <v>-7765</v>
      </c>
    </row>
    <row r="23" spans="1:17" ht="18.75">
      <c r="A23" s="8" t="s">
        <v>116</v>
      </c>
      <c r="C23" s="9">
        <v>0</v>
      </c>
      <c r="E23" s="9">
        <v>0</v>
      </c>
      <c r="G23" s="9">
        <v>0</v>
      </c>
      <c r="I23" s="9">
        <v>0</v>
      </c>
      <c r="K23" s="9">
        <v>9360000</v>
      </c>
      <c r="M23" s="9">
        <v>65487042932</v>
      </c>
      <c r="O23" s="9">
        <v>69037965360</v>
      </c>
      <c r="Q23" s="9">
        <v>-3550922428</v>
      </c>
    </row>
    <row r="24" spans="1:17" ht="18.75">
      <c r="A24" s="8" t="s">
        <v>42</v>
      </c>
      <c r="C24" s="9">
        <v>0</v>
      </c>
      <c r="E24" s="9">
        <v>0</v>
      </c>
      <c r="G24" s="9">
        <v>0</v>
      </c>
      <c r="I24" s="9">
        <v>0</v>
      </c>
      <c r="K24" s="9">
        <v>2874872</v>
      </c>
      <c r="M24" s="9">
        <v>56173355207</v>
      </c>
      <c r="O24" s="9">
        <v>47290535322</v>
      </c>
      <c r="Q24" s="9">
        <v>8882819885</v>
      </c>
    </row>
    <row r="25" spans="1:17" ht="18.75">
      <c r="A25" s="8" t="s">
        <v>34</v>
      </c>
      <c r="C25" s="9">
        <v>0</v>
      </c>
      <c r="E25" s="9">
        <v>0</v>
      </c>
      <c r="G25" s="9">
        <v>0</v>
      </c>
      <c r="I25" s="9">
        <v>0</v>
      </c>
      <c r="K25" s="9">
        <v>538108</v>
      </c>
      <c r="M25" s="9">
        <v>63607629090</v>
      </c>
      <c r="O25" s="9">
        <v>72340721769</v>
      </c>
      <c r="Q25" s="9">
        <v>-8733092679</v>
      </c>
    </row>
    <row r="26" spans="1:17" ht="18.75">
      <c r="A26" s="8" t="s">
        <v>20</v>
      </c>
      <c r="C26" s="9">
        <v>0</v>
      </c>
      <c r="E26" s="9">
        <v>0</v>
      </c>
      <c r="G26" s="9">
        <v>0</v>
      </c>
      <c r="I26" s="9">
        <v>0</v>
      </c>
      <c r="K26" s="9">
        <v>1</v>
      </c>
      <c r="M26" s="9">
        <v>1</v>
      </c>
      <c r="O26" s="9">
        <v>4119</v>
      </c>
      <c r="Q26" s="9">
        <v>-4118</v>
      </c>
    </row>
    <row r="27" spans="1:17" ht="18.75">
      <c r="A27" s="8" t="s">
        <v>117</v>
      </c>
      <c r="C27" s="9">
        <v>0</v>
      </c>
      <c r="E27" s="9">
        <v>0</v>
      </c>
      <c r="G27" s="9">
        <v>0</v>
      </c>
      <c r="I27" s="9">
        <v>0</v>
      </c>
      <c r="K27" s="9">
        <v>6516805</v>
      </c>
      <c r="M27" s="9">
        <v>18012449020</v>
      </c>
      <c r="O27" s="9">
        <v>17354642397</v>
      </c>
      <c r="Q27" s="9">
        <v>657806623</v>
      </c>
    </row>
    <row r="28" spans="1:17" ht="18.75">
      <c r="A28" s="11" t="s">
        <v>118</v>
      </c>
      <c r="C28" s="13">
        <v>0</v>
      </c>
      <c r="E28" s="13">
        <v>0</v>
      </c>
      <c r="G28" s="13">
        <v>0</v>
      </c>
      <c r="I28" s="13">
        <v>0</v>
      </c>
      <c r="K28" s="13">
        <v>14770141</v>
      </c>
      <c r="M28" s="13">
        <v>167795552669</v>
      </c>
      <c r="O28" s="13">
        <v>160477087165</v>
      </c>
      <c r="Q28" s="13">
        <v>7318465504</v>
      </c>
    </row>
    <row r="29" spans="1:17" ht="21.75" thickBot="1">
      <c r="A29" s="15" t="s">
        <v>58</v>
      </c>
      <c r="C29" s="16">
        <v>17584762</v>
      </c>
      <c r="E29" s="16">
        <v>170496738959</v>
      </c>
      <c r="G29" s="16">
        <v>120155041704</v>
      </c>
      <c r="I29" s="16">
        <f>SUM(I8:I28)</f>
        <v>49828854558</v>
      </c>
      <c r="K29" s="16">
        <v>97600482</v>
      </c>
      <c r="M29" s="16">
        <v>901649725805</v>
      </c>
      <c r="O29" s="16">
        <v>797208664626</v>
      </c>
      <c r="Q29" s="16">
        <v>104441061179</v>
      </c>
    </row>
    <row r="30" spans="1:17" ht="13.5" thickTop="1"/>
    <row r="31" spans="1:17">
      <c r="I31" s="21"/>
      <c r="Q31" s="21"/>
    </row>
    <row r="32" spans="1:17">
      <c r="I32" s="21"/>
      <c r="Q32" s="21"/>
    </row>
    <row r="33" spans="9:17">
      <c r="I33" s="21"/>
      <c r="Q33" s="21"/>
    </row>
    <row r="34" spans="9:17">
      <c r="I34" s="21"/>
      <c r="Q34" s="21"/>
    </row>
    <row r="35" spans="9:17">
      <c r="I35" s="21"/>
      <c r="Q35" s="2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8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61"/>
  <sheetViews>
    <sheetView rightToLeft="1" view="pageBreakPreview" topLeftCell="A19" zoomScale="85" zoomScaleNormal="100" zoomScaleSheetLayoutView="85" workbookViewId="0">
      <selection activeCell="Y26" sqref="Y26"/>
    </sheetView>
  </sheetViews>
  <sheetFormatPr defaultRowHeight="12.75"/>
  <cols>
    <col min="1" max="1" width="25.42578125" bestFit="1" customWidth="1"/>
    <col min="2" max="2" width="1.28515625" customWidth="1"/>
    <col min="3" max="3" width="13.42578125" bestFit="1" customWidth="1"/>
    <col min="4" max="4" width="1.28515625" customWidth="1"/>
    <col min="5" max="5" width="19.42578125" bestFit="1" customWidth="1"/>
    <col min="6" max="6" width="1.28515625" customWidth="1"/>
    <col min="7" max="7" width="23.7109375" customWidth="1"/>
    <col min="8" max="8" width="1.28515625" customWidth="1"/>
    <col min="9" max="9" width="26.28515625" bestFit="1" customWidth="1"/>
    <col min="10" max="10" width="1.28515625" customWidth="1"/>
    <col min="11" max="11" width="13.42578125" bestFit="1" customWidth="1"/>
    <col min="12" max="12" width="1.28515625" customWidth="1"/>
    <col min="13" max="13" width="19.42578125" bestFit="1" customWidth="1"/>
    <col min="14" max="14" width="1.28515625" customWidth="1"/>
    <col min="15" max="15" width="19.42578125" bestFit="1" customWidth="1"/>
    <col min="16" max="16" width="1.28515625" customWidth="1"/>
    <col min="17" max="17" width="26.28515625" bestFit="1" customWidth="1"/>
  </cols>
  <sheetData>
    <row r="1" spans="1:17" ht="25.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25.5">
      <c r="A2" s="41" t="s">
        <v>92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25.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5" spans="1:17" ht="24">
      <c r="A5" s="42" t="s">
        <v>151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17" ht="21">
      <c r="A6" s="37" t="s">
        <v>95</v>
      </c>
      <c r="C6" s="37" t="s">
        <v>107</v>
      </c>
      <c r="D6" s="37"/>
      <c r="E6" s="37"/>
      <c r="F6" s="37"/>
      <c r="G6" s="37"/>
      <c r="H6" s="37"/>
      <c r="I6" s="37"/>
      <c r="K6" s="37" t="s">
        <v>108</v>
      </c>
      <c r="L6" s="37"/>
      <c r="M6" s="37"/>
      <c r="N6" s="37"/>
      <c r="O6" s="37"/>
      <c r="P6" s="37"/>
      <c r="Q6" s="37"/>
    </row>
    <row r="7" spans="1:17" ht="42">
      <c r="A7" s="37"/>
      <c r="C7" s="18" t="s">
        <v>13</v>
      </c>
      <c r="D7" s="3"/>
      <c r="E7" s="18" t="s">
        <v>15</v>
      </c>
      <c r="F7" s="3"/>
      <c r="G7" s="18" t="s">
        <v>149</v>
      </c>
      <c r="H7" s="3"/>
      <c r="I7" s="18" t="s">
        <v>152</v>
      </c>
      <c r="K7" s="18" t="s">
        <v>13</v>
      </c>
      <c r="L7" s="3"/>
      <c r="M7" s="18" t="s">
        <v>15</v>
      </c>
      <c r="N7" s="3"/>
      <c r="O7" s="18" t="s">
        <v>149</v>
      </c>
      <c r="P7" s="3"/>
      <c r="Q7" s="18" t="s">
        <v>152</v>
      </c>
    </row>
    <row r="8" spans="1:17" ht="18.75">
      <c r="A8" s="5" t="s">
        <v>57</v>
      </c>
      <c r="C8" s="6">
        <v>4821749</v>
      </c>
      <c r="E8" s="6">
        <v>19281441827</v>
      </c>
      <c r="G8" s="6">
        <v>24856116095</v>
      </c>
      <c r="I8" s="6">
        <v>-5574674267</v>
      </c>
      <c r="K8" s="6">
        <v>4821749</v>
      </c>
      <c r="M8" s="6">
        <v>19281441827</v>
      </c>
      <c r="O8" s="6">
        <v>24856116095</v>
      </c>
      <c r="Q8" s="6">
        <v>-5574674267</v>
      </c>
    </row>
    <row r="9" spans="1:17" ht="18.75">
      <c r="A9" s="8" t="s">
        <v>25</v>
      </c>
      <c r="C9" s="9">
        <v>4854503</v>
      </c>
      <c r="E9" s="9">
        <v>57948241632</v>
      </c>
      <c r="G9" s="9">
        <v>59241834772</v>
      </c>
      <c r="I9" s="9">
        <v>-1293593139</v>
      </c>
      <c r="K9" s="9">
        <v>4854503</v>
      </c>
      <c r="M9" s="9">
        <v>57948241632</v>
      </c>
      <c r="O9" s="9">
        <v>37671192209</v>
      </c>
      <c r="Q9" s="9">
        <v>20277049423</v>
      </c>
    </row>
    <row r="10" spans="1:17" ht="18.75">
      <c r="A10" s="8" t="s">
        <v>52</v>
      </c>
      <c r="C10" s="9">
        <v>5580000</v>
      </c>
      <c r="E10" s="9">
        <v>19240611435</v>
      </c>
      <c r="G10" s="9">
        <v>19968073501</v>
      </c>
      <c r="I10" s="9">
        <v>-727462066</v>
      </c>
      <c r="K10" s="9">
        <v>5580000</v>
      </c>
      <c r="M10" s="9">
        <v>19240611435</v>
      </c>
      <c r="O10" s="9">
        <v>19968073501</v>
      </c>
      <c r="Q10" s="9">
        <v>-727462066</v>
      </c>
    </row>
    <row r="11" spans="1:17" ht="18.75">
      <c r="A11" s="8" t="s">
        <v>54</v>
      </c>
      <c r="C11" s="9">
        <v>250000</v>
      </c>
      <c r="E11" s="9">
        <v>9587808875</v>
      </c>
      <c r="G11" s="9">
        <v>9825911200</v>
      </c>
      <c r="I11" s="9">
        <v>-238102325</v>
      </c>
      <c r="K11" s="9">
        <v>250000</v>
      </c>
      <c r="M11" s="9">
        <v>9587808875</v>
      </c>
      <c r="O11" s="9">
        <v>9825911200</v>
      </c>
      <c r="Q11" s="9">
        <v>-238102325</v>
      </c>
    </row>
    <row r="12" spans="1:17" ht="18.75">
      <c r="A12" s="8" t="s">
        <v>55</v>
      </c>
      <c r="C12" s="9">
        <v>585000</v>
      </c>
      <c r="E12" s="9">
        <v>4290893006</v>
      </c>
      <c r="G12" s="9">
        <v>4475351625</v>
      </c>
      <c r="I12" s="9">
        <v>-184458618</v>
      </c>
      <c r="K12" s="9">
        <v>585000</v>
      </c>
      <c r="M12" s="9">
        <v>4290893006</v>
      </c>
      <c r="O12" s="9">
        <v>4475351625</v>
      </c>
      <c r="Q12" s="9">
        <v>-184458618</v>
      </c>
    </row>
    <row r="13" spans="1:17" ht="18.75">
      <c r="A13" s="8" t="s">
        <v>37</v>
      </c>
      <c r="C13" s="9">
        <v>115253349</v>
      </c>
      <c r="E13" s="9">
        <v>148899897677</v>
      </c>
      <c r="G13" s="9">
        <v>148899897677</v>
      </c>
      <c r="I13" s="9">
        <v>0</v>
      </c>
      <c r="K13" s="9">
        <v>115253349</v>
      </c>
      <c r="M13" s="9">
        <v>148899897677</v>
      </c>
      <c r="O13" s="9">
        <v>261509221298</v>
      </c>
      <c r="Q13" s="9">
        <v>-112609323620</v>
      </c>
    </row>
    <row r="14" spans="1:17" ht="18.75">
      <c r="A14" s="8" t="s">
        <v>36</v>
      </c>
      <c r="C14" s="9">
        <v>6328972</v>
      </c>
      <c r="E14" s="9">
        <v>24077708044</v>
      </c>
      <c r="G14" s="9">
        <v>24077708044</v>
      </c>
      <c r="I14" s="9">
        <v>0</v>
      </c>
      <c r="K14" s="9">
        <v>6328972</v>
      </c>
      <c r="M14" s="9">
        <v>24077708044</v>
      </c>
      <c r="O14" s="9">
        <v>94180979810</v>
      </c>
      <c r="Q14" s="9">
        <v>-70103271765</v>
      </c>
    </row>
    <row r="15" spans="1:17" ht="18.75">
      <c r="A15" s="8" t="s">
        <v>53</v>
      </c>
      <c r="C15" s="9">
        <v>870000</v>
      </c>
      <c r="E15" s="9">
        <v>15754766925</v>
      </c>
      <c r="G15" s="9">
        <v>14916334788</v>
      </c>
      <c r="I15" s="9">
        <v>838432136</v>
      </c>
      <c r="K15" s="9">
        <v>870000</v>
      </c>
      <c r="M15" s="9">
        <v>15754766925</v>
      </c>
      <c r="O15" s="9">
        <v>14916334788</v>
      </c>
      <c r="Q15" s="9">
        <v>838432136</v>
      </c>
    </row>
    <row r="16" spans="1:17" ht="18.75">
      <c r="A16" s="8" t="s">
        <v>56</v>
      </c>
      <c r="C16" s="9">
        <v>438000</v>
      </c>
      <c r="E16" s="9">
        <v>12647274966</v>
      </c>
      <c r="G16" s="9">
        <v>10583709527</v>
      </c>
      <c r="I16" s="9">
        <v>2063565438</v>
      </c>
      <c r="K16" s="9">
        <v>438000</v>
      </c>
      <c r="M16" s="9">
        <v>12647274966</v>
      </c>
      <c r="O16" s="9">
        <v>10583709527</v>
      </c>
      <c r="Q16" s="9">
        <v>2063565438</v>
      </c>
    </row>
    <row r="17" spans="1:17" ht="18.75">
      <c r="A17" s="24" t="s">
        <v>40</v>
      </c>
      <c r="C17" s="22">
        <v>5986871</v>
      </c>
      <c r="E17" s="22">
        <v>142342536585</v>
      </c>
      <c r="G17" s="22">
        <v>138516795023</v>
      </c>
      <c r="I17" s="22">
        <v>3825741562</v>
      </c>
      <c r="K17" s="22">
        <v>5986871</v>
      </c>
      <c r="M17" s="22">
        <v>142342536585</v>
      </c>
      <c r="O17" s="22">
        <v>115335207898</v>
      </c>
      <c r="Q17" s="22">
        <v>27007328687</v>
      </c>
    </row>
    <row r="18" spans="1:17" ht="18.75">
      <c r="A18" s="8" t="s">
        <v>47</v>
      </c>
      <c r="C18" s="9">
        <v>750000</v>
      </c>
      <c r="E18" s="9">
        <v>11326762050</v>
      </c>
      <c r="G18" s="9">
        <v>6757358700</v>
      </c>
      <c r="I18" s="9">
        <v>4569403350</v>
      </c>
      <c r="K18" s="9">
        <v>750000</v>
      </c>
      <c r="M18" s="9">
        <v>11326762050</v>
      </c>
      <c r="O18" s="9">
        <v>6091062301</v>
      </c>
      <c r="Q18" s="9">
        <v>5235699749</v>
      </c>
    </row>
    <row r="19" spans="1:17" ht="18.75">
      <c r="A19" s="8" t="s">
        <v>26</v>
      </c>
      <c r="C19" s="9">
        <v>1310386</v>
      </c>
      <c r="E19" s="9">
        <v>19217794265</v>
      </c>
      <c r="G19" s="9">
        <v>11026176953</v>
      </c>
      <c r="I19" s="9">
        <v>8191617312</v>
      </c>
      <c r="K19" s="9">
        <v>1310386</v>
      </c>
      <c r="M19" s="9">
        <v>19217794265</v>
      </c>
      <c r="O19" s="9">
        <v>15903157006</v>
      </c>
      <c r="Q19" s="9">
        <v>3314637259</v>
      </c>
    </row>
    <row r="20" spans="1:17" ht="18.75">
      <c r="A20" s="8" t="s">
        <v>30</v>
      </c>
      <c r="C20" s="9">
        <v>9639381</v>
      </c>
      <c r="E20" s="9">
        <v>162698414628</v>
      </c>
      <c r="G20" s="9">
        <v>152464005242</v>
      </c>
      <c r="I20" s="9">
        <v>10234409386</v>
      </c>
      <c r="K20" s="9">
        <v>9639381</v>
      </c>
      <c r="M20" s="9">
        <v>162698414628</v>
      </c>
      <c r="O20" s="9">
        <v>146123835991</v>
      </c>
      <c r="Q20" s="9">
        <v>16574578637</v>
      </c>
    </row>
    <row r="21" spans="1:17" ht="18.75">
      <c r="A21" s="8" t="s">
        <v>29</v>
      </c>
      <c r="C21" s="9">
        <v>26261342</v>
      </c>
      <c r="E21" s="9">
        <v>132376376477</v>
      </c>
      <c r="G21" s="9">
        <v>120910706074</v>
      </c>
      <c r="I21" s="9">
        <v>11465670403</v>
      </c>
      <c r="K21" s="9">
        <v>26261342</v>
      </c>
      <c r="M21" s="9">
        <v>132376376477</v>
      </c>
      <c r="O21" s="9">
        <v>129704370262</v>
      </c>
      <c r="Q21" s="9">
        <v>2672006215</v>
      </c>
    </row>
    <row r="22" spans="1:17" ht="18.75">
      <c r="A22" s="8" t="s">
        <v>32</v>
      </c>
      <c r="C22" s="9">
        <v>15429599</v>
      </c>
      <c r="E22" s="9">
        <v>77010950844</v>
      </c>
      <c r="G22" s="9">
        <v>61402272982</v>
      </c>
      <c r="I22" s="9">
        <v>15608677862</v>
      </c>
      <c r="K22" s="9">
        <v>15429599</v>
      </c>
      <c r="M22" s="9">
        <v>77010950844</v>
      </c>
      <c r="O22" s="9">
        <v>94977590008</v>
      </c>
      <c r="Q22" s="9">
        <v>-17966639163</v>
      </c>
    </row>
    <row r="23" spans="1:17" ht="18.75">
      <c r="A23" s="8" t="s">
        <v>24</v>
      </c>
      <c r="C23" s="9">
        <v>12828181</v>
      </c>
      <c r="E23" s="9">
        <v>101450282712</v>
      </c>
      <c r="G23" s="9">
        <v>78398029011</v>
      </c>
      <c r="I23" s="9">
        <v>23052253701</v>
      </c>
      <c r="K23" s="9">
        <v>12828181</v>
      </c>
      <c r="M23" s="9">
        <v>101450282712</v>
      </c>
      <c r="O23" s="9">
        <v>66512507059</v>
      </c>
      <c r="Q23" s="9">
        <v>34937775653</v>
      </c>
    </row>
    <row r="24" spans="1:17" ht="18.75">
      <c r="A24" s="8" t="s">
        <v>48</v>
      </c>
      <c r="C24" s="9">
        <v>14881956</v>
      </c>
      <c r="E24" s="9">
        <v>79593690607</v>
      </c>
      <c r="G24" s="9">
        <v>55715583425</v>
      </c>
      <c r="I24" s="9">
        <v>23878107182</v>
      </c>
      <c r="K24" s="9">
        <v>14881956</v>
      </c>
      <c r="M24" s="9">
        <v>79593690607</v>
      </c>
      <c r="O24" s="9">
        <v>56909337320</v>
      </c>
      <c r="Q24" s="9">
        <v>22684353287</v>
      </c>
    </row>
    <row r="25" spans="1:17" ht="18.75">
      <c r="A25" s="8" t="s">
        <v>49</v>
      </c>
      <c r="C25" s="9">
        <v>13069848</v>
      </c>
      <c r="E25" s="9">
        <v>100119275538</v>
      </c>
      <c r="G25" s="9">
        <v>73144133942</v>
      </c>
      <c r="I25" s="9">
        <v>26975141596</v>
      </c>
      <c r="K25" s="9">
        <v>13069848</v>
      </c>
      <c r="M25" s="9">
        <v>100119275538</v>
      </c>
      <c r="O25" s="9">
        <v>50980931354</v>
      </c>
      <c r="Q25" s="9">
        <v>49138344184</v>
      </c>
    </row>
    <row r="26" spans="1:17" ht="18.75">
      <c r="A26" s="8" t="s">
        <v>39</v>
      </c>
      <c r="C26" s="9">
        <v>50817960</v>
      </c>
      <c r="E26" s="9">
        <v>102514303864</v>
      </c>
      <c r="G26" s="9">
        <v>71099443408</v>
      </c>
      <c r="I26" s="9">
        <v>31414860456</v>
      </c>
      <c r="K26" s="9">
        <v>50817960</v>
      </c>
      <c r="M26" s="9">
        <v>102514303864</v>
      </c>
      <c r="O26" s="9">
        <v>84310524947</v>
      </c>
      <c r="Q26" s="9">
        <v>18203778917</v>
      </c>
    </row>
    <row r="27" spans="1:17" ht="18.75">
      <c r="A27" s="24" t="s">
        <v>42</v>
      </c>
      <c r="C27" s="22">
        <v>4514559</v>
      </c>
      <c r="E27" s="22">
        <v>120323706786</v>
      </c>
      <c r="G27" s="22">
        <v>88876483345</v>
      </c>
      <c r="I27" s="22">
        <v>31447223441</v>
      </c>
      <c r="K27" s="22">
        <v>4514559</v>
      </c>
      <c r="M27" s="22">
        <v>120323706786</v>
      </c>
      <c r="O27" s="22">
        <v>74262753920</v>
      </c>
      <c r="Q27" s="22">
        <v>46060952866</v>
      </c>
    </row>
    <row r="28" spans="1:17" ht="18.75">
      <c r="A28" s="8" t="s">
        <v>38</v>
      </c>
      <c r="C28" s="9">
        <v>5762928</v>
      </c>
      <c r="E28" s="9">
        <v>111165318213</v>
      </c>
      <c r="G28" s="9">
        <v>79714225097</v>
      </c>
      <c r="I28" s="9">
        <v>31451093116</v>
      </c>
      <c r="K28" s="9">
        <v>5762928</v>
      </c>
      <c r="M28" s="9">
        <v>111165318213</v>
      </c>
      <c r="O28" s="9">
        <v>49266291774</v>
      </c>
      <c r="Q28" s="9">
        <v>61899026439</v>
      </c>
    </row>
    <row r="29" spans="1:17" ht="18.75">
      <c r="A29" s="8" t="s">
        <v>28</v>
      </c>
      <c r="C29" s="9">
        <v>12600000</v>
      </c>
      <c r="E29" s="9">
        <v>106647195060</v>
      </c>
      <c r="G29" s="9">
        <v>72390065580</v>
      </c>
      <c r="I29" s="9">
        <v>34257129480</v>
      </c>
      <c r="K29" s="9">
        <v>12600000</v>
      </c>
      <c r="M29" s="9">
        <v>106647195060</v>
      </c>
      <c r="O29" s="9">
        <v>94703621207</v>
      </c>
      <c r="Q29" s="9">
        <v>11943573852</v>
      </c>
    </row>
    <row r="30" spans="1:17" ht="18.75">
      <c r="A30" s="8" t="s">
        <v>34</v>
      </c>
      <c r="C30" s="9">
        <v>987629</v>
      </c>
      <c r="E30" s="9">
        <v>168304277383</v>
      </c>
      <c r="G30" s="9">
        <v>130378485286</v>
      </c>
      <c r="I30" s="9">
        <v>37925792097</v>
      </c>
      <c r="K30" s="9">
        <v>987629</v>
      </c>
      <c r="M30" s="9">
        <v>168304277383</v>
      </c>
      <c r="O30" s="9">
        <v>132772223113</v>
      </c>
      <c r="Q30" s="9">
        <v>35532054270</v>
      </c>
    </row>
    <row r="31" spans="1:17" ht="18.75">
      <c r="A31" s="8" t="s">
        <v>31</v>
      </c>
      <c r="C31" s="9">
        <v>10530883</v>
      </c>
      <c r="E31" s="9">
        <v>157055673494</v>
      </c>
      <c r="G31" s="9">
        <v>113439547002</v>
      </c>
      <c r="I31" s="9">
        <v>43616126492</v>
      </c>
      <c r="K31" s="9">
        <v>10530883</v>
      </c>
      <c r="M31" s="9">
        <v>157055673494</v>
      </c>
      <c r="O31" s="9">
        <v>128392015601</v>
      </c>
      <c r="Q31" s="9">
        <v>28663657893</v>
      </c>
    </row>
    <row r="32" spans="1:17" ht="18.75">
      <c r="A32" s="8" t="s">
        <v>21</v>
      </c>
      <c r="C32" s="9">
        <v>24906757</v>
      </c>
      <c r="E32" s="9">
        <v>319307822767</v>
      </c>
      <c r="G32" s="9">
        <v>265252421379</v>
      </c>
      <c r="I32" s="9">
        <v>54055401388</v>
      </c>
      <c r="K32" s="9">
        <v>24906757</v>
      </c>
      <c r="M32" s="9">
        <v>319307822767</v>
      </c>
      <c r="O32" s="9">
        <v>179605291479</v>
      </c>
      <c r="Q32" s="9">
        <v>139702531288</v>
      </c>
    </row>
    <row r="33" spans="1:17" ht="18.75">
      <c r="A33" s="8" t="s">
        <v>46</v>
      </c>
      <c r="C33" s="9">
        <v>8826002</v>
      </c>
      <c r="E33" s="9">
        <v>172002740369</v>
      </c>
      <c r="G33" s="9">
        <v>111749234577</v>
      </c>
      <c r="I33" s="9">
        <v>60253505792</v>
      </c>
      <c r="K33" s="9">
        <v>8826002</v>
      </c>
      <c r="M33" s="9">
        <v>172002740369</v>
      </c>
      <c r="O33" s="9">
        <v>111598758304</v>
      </c>
      <c r="Q33" s="9">
        <v>60403982065</v>
      </c>
    </row>
    <row r="34" spans="1:17" ht="18.75">
      <c r="A34" s="8" t="s">
        <v>35</v>
      </c>
      <c r="C34" s="9">
        <v>34481479</v>
      </c>
      <c r="E34" s="9">
        <v>182023465730</v>
      </c>
      <c r="G34" s="9">
        <v>121326167195</v>
      </c>
      <c r="I34" s="9">
        <v>60697298535</v>
      </c>
      <c r="K34" s="9">
        <v>34481479</v>
      </c>
      <c r="M34" s="9">
        <v>182023465730</v>
      </c>
      <c r="O34" s="9">
        <v>103380547888</v>
      </c>
      <c r="Q34" s="9">
        <v>78642917842</v>
      </c>
    </row>
    <row r="35" spans="1:17" ht="18.75">
      <c r="A35" s="8" t="s">
        <v>44</v>
      </c>
      <c r="C35" s="9">
        <v>7334321</v>
      </c>
      <c r="E35" s="9">
        <v>218765458562</v>
      </c>
      <c r="G35" s="9">
        <v>156559294811</v>
      </c>
      <c r="I35" s="9">
        <v>62206163751</v>
      </c>
      <c r="K35" s="9">
        <v>7334321</v>
      </c>
      <c r="M35" s="9">
        <v>218765458562</v>
      </c>
      <c r="O35" s="9">
        <v>126738222271</v>
      </c>
      <c r="Q35" s="9">
        <v>92027236291</v>
      </c>
    </row>
    <row r="36" spans="1:17" ht="18.75">
      <c r="A36" s="8" t="s">
        <v>33</v>
      </c>
      <c r="C36" s="9">
        <v>1290000</v>
      </c>
      <c r="E36" s="9">
        <v>238149265215</v>
      </c>
      <c r="G36" s="9">
        <v>171446990502</v>
      </c>
      <c r="I36" s="9">
        <v>66702274713</v>
      </c>
      <c r="K36" s="9">
        <v>1290000</v>
      </c>
      <c r="M36" s="9">
        <v>238149265215</v>
      </c>
      <c r="O36" s="9">
        <v>182872296945</v>
      </c>
      <c r="Q36" s="9">
        <v>55276968270</v>
      </c>
    </row>
    <row r="37" spans="1:17" ht="18.75">
      <c r="A37" s="8" t="s">
        <v>27</v>
      </c>
      <c r="C37" s="9">
        <v>17231359</v>
      </c>
      <c r="E37" s="9">
        <v>194406085964</v>
      </c>
      <c r="G37" s="9">
        <v>112163933502</v>
      </c>
      <c r="I37" s="9">
        <v>82242152462</v>
      </c>
      <c r="K37" s="9">
        <v>17231359</v>
      </c>
      <c r="M37" s="9">
        <v>194406085964</v>
      </c>
      <c r="O37" s="9">
        <v>83451671520</v>
      </c>
      <c r="Q37" s="9">
        <v>110954414444</v>
      </c>
    </row>
    <row r="38" spans="1:17" ht="18.75">
      <c r="A38" s="8" t="s">
        <v>22</v>
      </c>
      <c r="C38" s="9">
        <v>3380645</v>
      </c>
      <c r="E38" s="9">
        <v>196775709946</v>
      </c>
      <c r="G38" s="9">
        <v>106911671525</v>
      </c>
      <c r="I38" s="9">
        <v>89864038421</v>
      </c>
      <c r="K38" s="9">
        <v>3380645</v>
      </c>
      <c r="M38" s="9">
        <v>196775709946</v>
      </c>
      <c r="O38" s="9">
        <v>149442776315</v>
      </c>
      <c r="Q38" s="9">
        <v>47332933631</v>
      </c>
    </row>
    <row r="39" spans="1:17" ht="18.75">
      <c r="A39" s="8" t="s">
        <v>20</v>
      </c>
      <c r="C39" s="9">
        <v>29527778</v>
      </c>
      <c r="E39" s="9">
        <v>338995542154</v>
      </c>
      <c r="G39" s="9">
        <v>201873749822</v>
      </c>
      <c r="I39" s="9">
        <v>137121792332</v>
      </c>
      <c r="K39" s="9">
        <v>29527778</v>
      </c>
      <c r="M39" s="9">
        <v>338995542154</v>
      </c>
      <c r="O39" s="9">
        <v>121635051515</v>
      </c>
      <c r="Q39" s="9">
        <v>217360490639</v>
      </c>
    </row>
    <row r="40" spans="1:17" ht="18.75">
      <c r="A40" s="8" t="s">
        <v>23</v>
      </c>
      <c r="C40" s="9">
        <v>40392392</v>
      </c>
      <c r="E40" s="9">
        <v>368737461050</v>
      </c>
      <c r="G40" s="9">
        <v>187252216244</v>
      </c>
      <c r="I40" s="9">
        <v>181485244806</v>
      </c>
      <c r="K40" s="9">
        <v>40392392</v>
      </c>
      <c r="M40" s="9">
        <v>368737461050</v>
      </c>
      <c r="O40" s="9">
        <v>213560802166</v>
      </c>
      <c r="Q40" s="9">
        <v>155176658884</v>
      </c>
    </row>
    <row r="41" spans="1:17" ht="18.75">
      <c r="A41" s="8" t="s">
        <v>19</v>
      </c>
      <c r="C41" s="9">
        <v>46588350</v>
      </c>
      <c r="E41" s="9">
        <v>421601385137</v>
      </c>
      <c r="G41" s="9">
        <v>238999908021</v>
      </c>
      <c r="I41" s="9">
        <v>182601477116</v>
      </c>
      <c r="K41" s="9">
        <v>46588350</v>
      </c>
      <c r="M41" s="9">
        <v>421601385137</v>
      </c>
      <c r="O41" s="9">
        <v>189234763672</v>
      </c>
      <c r="Q41" s="9">
        <v>232366621465</v>
      </c>
    </row>
    <row r="42" spans="1:17" ht="18.75">
      <c r="A42" s="11" t="s">
        <v>43</v>
      </c>
      <c r="C42" s="13">
        <v>38812377</v>
      </c>
      <c r="E42" s="13">
        <v>850352849753</v>
      </c>
      <c r="G42" s="13">
        <v>548030844745</v>
      </c>
      <c r="I42" s="13">
        <v>302322005008</v>
      </c>
      <c r="K42" s="13">
        <v>38812377</v>
      </c>
      <c r="M42" s="13">
        <v>850352849753</v>
      </c>
      <c r="O42" s="13">
        <v>323966906544</v>
      </c>
      <c r="Q42" s="13">
        <v>526385943209</v>
      </c>
    </row>
    <row r="43" spans="1:17" ht="21.75" thickBot="1">
      <c r="A43" s="15" t="s">
        <v>58</v>
      </c>
      <c r="C43" s="16">
        <v>577124556</v>
      </c>
      <c r="E43" s="16">
        <v>5404992989540</v>
      </c>
      <c r="G43" s="16">
        <v>3792644680622</v>
      </c>
      <c r="I43" s="16">
        <f>SUM(I8:I42)</f>
        <v>1612348308919</v>
      </c>
      <c r="K43" s="16">
        <v>577124556</v>
      </c>
      <c r="M43" s="16">
        <v>5404992989540</v>
      </c>
      <c r="O43" s="16">
        <v>3509719408431</v>
      </c>
      <c r="Q43" s="16">
        <f>SUM(Q8:Q42)</f>
        <v>1895273581109</v>
      </c>
    </row>
    <row r="44" spans="1:17" ht="13.5" thickTop="1">
      <c r="I44" s="21"/>
    </row>
    <row r="45" spans="1:17">
      <c r="I45" s="21">
        <f>I43+'درآمد ناشی از فروش'!I29</f>
        <v>1662177163477</v>
      </c>
      <c r="Q45" s="21"/>
    </row>
    <row r="46" spans="1:17">
      <c r="I46" s="21">
        <f>1611835466221+51669902416-469080449-859124712</f>
        <v>1662177163476</v>
      </c>
      <c r="Q46" s="21"/>
    </row>
    <row r="47" spans="1:17">
      <c r="I47" s="21"/>
    </row>
    <row r="48" spans="1:17">
      <c r="I48" s="21"/>
    </row>
    <row r="49" spans="9:17">
      <c r="I49" s="21"/>
    </row>
    <row r="50" spans="9:17">
      <c r="Q50" s="21"/>
    </row>
    <row r="51" spans="9:17">
      <c r="I51" s="21"/>
    </row>
    <row r="56" spans="9:17">
      <c r="I56" s="21"/>
    </row>
    <row r="58" spans="9:17">
      <c r="I58" s="21"/>
    </row>
    <row r="59" spans="9:17">
      <c r="I59" s="21"/>
    </row>
    <row r="61" spans="9:17">
      <c r="I61" s="2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view="pageBreakPreview" zoomScale="85" zoomScaleNormal="100" zoomScaleSheetLayoutView="85" workbookViewId="0">
      <selection activeCell="Y26" sqref="Y26"/>
    </sheetView>
  </sheetViews>
  <sheetFormatPr defaultRowHeight="12.75"/>
  <cols>
    <col min="1" max="1" width="8.28515625" bestFit="1" customWidth="1"/>
    <col min="2" max="2" width="1.28515625" customWidth="1"/>
    <col min="3" max="3" width="10.5703125" bestFit="1" customWidth="1"/>
    <col min="4" max="4" width="1.28515625" customWidth="1"/>
    <col min="5" max="5" width="10.57031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42578125" bestFit="1" customWidth="1"/>
    <col min="49" max="49" width="7.7109375" customWidth="1"/>
    <col min="50" max="50" width="0.28515625" customWidth="1"/>
  </cols>
  <sheetData>
    <row r="1" spans="1:49" ht="25.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</row>
    <row r="2" spans="1:49" ht="25.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</row>
    <row r="3" spans="1:49" ht="25.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</row>
    <row r="5" spans="1:49" ht="24">
      <c r="A5" s="42" t="s">
        <v>59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</row>
    <row r="6" spans="1:49" ht="21">
      <c r="I6" s="37" t="s">
        <v>7</v>
      </c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C6" s="37" t="s">
        <v>9</v>
      </c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</row>
    <row r="7" spans="1:49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21">
      <c r="A8" s="37" t="s">
        <v>60</v>
      </c>
      <c r="B8" s="37"/>
      <c r="C8" s="37"/>
      <c r="D8" s="37"/>
      <c r="E8" s="37"/>
      <c r="F8" s="37"/>
      <c r="G8" s="37"/>
      <c r="I8" s="37" t="s">
        <v>61</v>
      </c>
      <c r="J8" s="37"/>
      <c r="K8" s="37"/>
      <c r="M8" s="37" t="s">
        <v>62</v>
      </c>
      <c r="N8" s="37"/>
      <c r="O8" s="37"/>
      <c r="Q8" s="37" t="s">
        <v>63</v>
      </c>
      <c r="R8" s="37"/>
      <c r="S8" s="37"/>
      <c r="T8" s="37"/>
      <c r="U8" s="37"/>
      <c r="W8" s="37" t="s">
        <v>64</v>
      </c>
      <c r="X8" s="37"/>
      <c r="Y8" s="37"/>
      <c r="Z8" s="37"/>
      <c r="AA8" s="37"/>
      <c r="AC8" s="37" t="s">
        <v>61</v>
      </c>
      <c r="AD8" s="37"/>
      <c r="AE8" s="37"/>
      <c r="AF8" s="37"/>
      <c r="AG8" s="37"/>
      <c r="AI8" s="37" t="s">
        <v>62</v>
      </c>
      <c r="AJ8" s="37"/>
      <c r="AK8" s="37"/>
      <c r="AM8" s="37" t="s">
        <v>63</v>
      </c>
      <c r="AN8" s="37"/>
      <c r="AO8" s="37"/>
      <c r="AQ8" s="37" t="s">
        <v>64</v>
      </c>
      <c r="AR8" s="37"/>
      <c r="AS8" s="37"/>
    </row>
    <row r="9" spans="1:49" ht="18.75">
      <c r="A9" s="38" t="s">
        <v>65</v>
      </c>
      <c r="B9" s="38"/>
      <c r="C9" s="38"/>
      <c r="D9" s="38"/>
      <c r="E9" s="38"/>
      <c r="F9" s="38"/>
      <c r="G9" s="38"/>
      <c r="I9" s="39">
        <v>5986871</v>
      </c>
      <c r="J9" s="39"/>
      <c r="K9" s="39"/>
      <c r="M9" s="39">
        <v>27554</v>
      </c>
      <c r="N9" s="39"/>
      <c r="O9" s="39"/>
      <c r="Q9" s="38" t="s">
        <v>66</v>
      </c>
      <c r="R9" s="38"/>
      <c r="S9" s="38"/>
      <c r="T9" s="38"/>
      <c r="U9" s="38"/>
      <c r="W9" s="44">
        <v>0.378147424074392</v>
      </c>
      <c r="X9" s="44"/>
      <c r="Y9" s="44"/>
      <c r="Z9" s="44"/>
      <c r="AA9" s="44"/>
      <c r="AC9" s="39">
        <v>5986871</v>
      </c>
      <c r="AD9" s="39"/>
      <c r="AE9" s="39"/>
      <c r="AF9" s="39"/>
      <c r="AG9" s="39"/>
      <c r="AI9" s="39">
        <v>27554</v>
      </c>
      <c r="AJ9" s="39"/>
      <c r="AK9" s="39"/>
      <c r="AM9" s="38" t="s">
        <v>66</v>
      </c>
      <c r="AN9" s="38"/>
      <c r="AO9" s="38"/>
      <c r="AQ9" s="44">
        <v>0.378147424074392</v>
      </c>
      <c r="AR9" s="44"/>
      <c r="AS9" s="44"/>
    </row>
    <row r="10" spans="1:49" ht="24">
      <c r="A10" s="42" t="s">
        <v>67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</row>
    <row r="11" spans="1:49" ht="21">
      <c r="C11" s="37" t="s">
        <v>7</v>
      </c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Y11" s="37" t="s">
        <v>9</v>
      </c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</row>
    <row r="12" spans="1:49" ht="21">
      <c r="A12" s="2" t="s">
        <v>60</v>
      </c>
      <c r="C12" s="4" t="s">
        <v>68</v>
      </c>
      <c r="D12" s="3"/>
      <c r="E12" s="4" t="s">
        <v>69</v>
      </c>
      <c r="F12" s="3"/>
      <c r="G12" s="40" t="s">
        <v>70</v>
      </c>
      <c r="H12" s="40"/>
      <c r="I12" s="40"/>
      <c r="J12" s="3"/>
      <c r="K12" s="40" t="s">
        <v>71</v>
      </c>
      <c r="L12" s="40"/>
      <c r="M12" s="40"/>
      <c r="N12" s="3"/>
      <c r="O12" s="40" t="s">
        <v>62</v>
      </c>
      <c r="P12" s="40"/>
      <c r="Q12" s="40"/>
      <c r="R12" s="3"/>
      <c r="S12" s="40" t="s">
        <v>63</v>
      </c>
      <c r="T12" s="40"/>
      <c r="U12" s="40"/>
      <c r="V12" s="40"/>
      <c r="W12" s="40"/>
      <c r="Y12" s="40" t="s">
        <v>68</v>
      </c>
      <c r="Z12" s="40"/>
      <c r="AA12" s="40"/>
      <c r="AB12" s="40"/>
      <c r="AC12" s="40"/>
      <c r="AD12" s="3"/>
      <c r="AE12" s="40" t="s">
        <v>69</v>
      </c>
      <c r="AF12" s="40"/>
      <c r="AG12" s="40"/>
      <c r="AH12" s="40"/>
      <c r="AI12" s="40"/>
      <c r="AJ12" s="3"/>
      <c r="AK12" s="40" t="s">
        <v>70</v>
      </c>
      <c r="AL12" s="40"/>
      <c r="AM12" s="40"/>
      <c r="AN12" s="3"/>
      <c r="AO12" s="40" t="s">
        <v>71</v>
      </c>
      <c r="AP12" s="40"/>
      <c r="AQ12" s="40"/>
      <c r="AR12" s="3"/>
      <c r="AS12" s="40" t="s">
        <v>62</v>
      </c>
      <c r="AT12" s="40"/>
      <c r="AU12" s="3"/>
      <c r="AV12" s="4" t="s">
        <v>63</v>
      </c>
    </row>
    <row r="13" spans="1:49" ht="24">
      <c r="A13" s="42" t="s">
        <v>72</v>
      </c>
      <c r="B13" s="42"/>
      <c r="C13" s="43"/>
      <c r="D13" s="42"/>
      <c r="E13" s="43"/>
      <c r="F13" s="42"/>
      <c r="G13" s="43"/>
      <c r="H13" s="43"/>
      <c r="I13" s="43"/>
      <c r="J13" s="42"/>
      <c r="K13" s="43"/>
      <c r="L13" s="43"/>
      <c r="M13" s="43"/>
      <c r="N13" s="42"/>
      <c r="O13" s="43"/>
      <c r="P13" s="43"/>
      <c r="Q13" s="43"/>
      <c r="R13" s="42"/>
      <c r="S13" s="43"/>
      <c r="T13" s="43"/>
      <c r="U13" s="43"/>
      <c r="V13" s="43"/>
      <c r="W13" s="43"/>
      <c r="X13" s="42"/>
      <c r="Y13" s="43"/>
      <c r="Z13" s="43"/>
      <c r="AA13" s="43"/>
      <c r="AB13" s="43"/>
      <c r="AC13" s="43"/>
      <c r="AD13" s="42"/>
      <c r="AE13" s="43"/>
      <c r="AF13" s="43"/>
      <c r="AG13" s="43"/>
      <c r="AH13" s="43"/>
      <c r="AI13" s="43"/>
      <c r="AJ13" s="42"/>
      <c r="AK13" s="43"/>
      <c r="AL13" s="43"/>
      <c r="AM13" s="43"/>
      <c r="AN13" s="42"/>
      <c r="AO13" s="43"/>
      <c r="AP13" s="43"/>
      <c r="AQ13" s="43"/>
      <c r="AR13" s="42"/>
      <c r="AS13" s="43"/>
      <c r="AT13" s="43"/>
      <c r="AU13" s="42"/>
      <c r="AV13" s="43"/>
      <c r="AW13" s="42"/>
    </row>
    <row r="14" spans="1:49" ht="21">
      <c r="C14" s="37" t="s">
        <v>7</v>
      </c>
      <c r="D14" s="37"/>
      <c r="E14" s="37"/>
      <c r="F14" s="37"/>
      <c r="G14" s="37"/>
      <c r="H14" s="37"/>
      <c r="I14" s="37"/>
      <c r="J14" s="37"/>
      <c r="K14" s="37"/>
      <c r="L14" s="37"/>
      <c r="M14" s="37"/>
      <c r="O14" s="37" t="s">
        <v>9</v>
      </c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</row>
    <row r="15" spans="1:49" ht="21">
      <c r="A15" s="2" t="s">
        <v>60</v>
      </c>
      <c r="C15" s="4" t="s">
        <v>69</v>
      </c>
      <c r="D15" s="3"/>
      <c r="E15" s="4" t="s">
        <v>71</v>
      </c>
      <c r="F15" s="3"/>
      <c r="G15" s="40" t="s">
        <v>62</v>
      </c>
      <c r="H15" s="40"/>
      <c r="I15" s="40"/>
      <c r="J15" s="3"/>
      <c r="K15" s="40" t="s">
        <v>63</v>
      </c>
      <c r="L15" s="40"/>
      <c r="M15" s="40"/>
      <c r="O15" s="40" t="s">
        <v>69</v>
      </c>
      <c r="P15" s="40"/>
      <c r="Q15" s="40"/>
      <c r="R15" s="40"/>
      <c r="S15" s="40"/>
      <c r="T15" s="3"/>
      <c r="U15" s="40" t="s">
        <v>71</v>
      </c>
      <c r="V15" s="40"/>
      <c r="W15" s="40"/>
      <c r="X15" s="40"/>
      <c r="Y15" s="40"/>
      <c r="Z15" s="3"/>
      <c r="AA15" s="40" t="s">
        <v>62</v>
      </c>
      <c r="AB15" s="40"/>
      <c r="AC15" s="40"/>
      <c r="AD15" s="40"/>
      <c r="AE15" s="40"/>
      <c r="AF15" s="3"/>
      <c r="AG15" s="40" t="s">
        <v>63</v>
      </c>
      <c r="AH15" s="40"/>
      <c r="AI15" s="40"/>
    </row>
    <row r="16" spans="1:49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</sheetData>
  <mergeCells count="45">
    <mergeCell ref="AM8:AO8"/>
    <mergeCell ref="AQ8:AS8"/>
    <mergeCell ref="A1:AW1"/>
    <mergeCell ref="A2:AW2"/>
    <mergeCell ref="A3:AW3"/>
    <mergeCell ref="A5:AW5"/>
    <mergeCell ref="I6:AA6"/>
    <mergeCell ref="AC6:AS6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</mergeCells>
  <pageMargins left="0.39" right="0.39" top="0.39" bottom="0.39" header="0" footer="0"/>
  <pageSetup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1"/>
  <sheetViews>
    <sheetView rightToLeft="1" view="pageBreakPreview" zoomScale="130" zoomScaleNormal="100" zoomScaleSheetLayoutView="130" workbookViewId="0">
      <selection activeCell="Y26" sqref="Y26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21.75" customHeight="1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21.75" customHeight="1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ht="14.45" customHeight="1">
      <c r="A4" s="42" t="s">
        <v>73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3" ht="14.45" customHeight="1">
      <c r="A5" s="42" t="s">
        <v>74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14.45" customHeight="1"/>
    <row r="7" spans="1:13" ht="14.45" customHeight="1">
      <c r="C7" s="37" t="s">
        <v>9</v>
      </c>
      <c r="D7" s="37"/>
      <c r="E7" s="37"/>
      <c r="F7" s="37"/>
      <c r="G7" s="37"/>
      <c r="H7" s="37"/>
      <c r="I7" s="37"/>
      <c r="J7" s="37"/>
      <c r="K7" s="37"/>
      <c r="L7" s="37"/>
      <c r="M7" s="37"/>
    </row>
    <row r="8" spans="1:13" ht="14.45" customHeight="1">
      <c r="A8" s="2" t="s">
        <v>75</v>
      </c>
      <c r="C8" s="4" t="s">
        <v>13</v>
      </c>
      <c r="D8" s="3"/>
      <c r="E8" s="4" t="s">
        <v>76</v>
      </c>
      <c r="F8" s="3"/>
      <c r="G8" s="4" t="s">
        <v>77</v>
      </c>
      <c r="H8" s="3"/>
      <c r="I8" s="4" t="s">
        <v>78</v>
      </c>
      <c r="J8" s="3"/>
      <c r="K8" s="4" t="s">
        <v>79</v>
      </c>
      <c r="L8" s="3"/>
      <c r="M8" s="25" t="s">
        <v>80</v>
      </c>
    </row>
    <row r="9" spans="1:13" ht="21.75" customHeight="1">
      <c r="A9" s="5" t="s">
        <v>37</v>
      </c>
      <c r="C9" s="6">
        <v>115253349</v>
      </c>
      <c r="E9" s="6">
        <v>2604</v>
      </c>
      <c r="G9" s="6">
        <v>1302</v>
      </c>
      <c r="I9" s="7" t="s">
        <v>81</v>
      </c>
      <c r="K9" s="6">
        <v>150059860398</v>
      </c>
      <c r="M9" s="24" t="s">
        <v>83</v>
      </c>
    </row>
    <row r="10" spans="1:13" ht="21.75" customHeight="1">
      <c r="A10" s="11" t="s">
        <v>36</v>
      </c>
      <c r="C10" s="13">
        <v>6328972</v>
      </c>
      <c r="E10" s="22">
        <v>12780</v>
      </c>
      <c r="G10" s="22">
        <v>3834</v>
      </c>
      <c r="I10" s="26" t="s">
        <v>82</v>
      </c>
      <c r="K10" s="13">
        <v>24265278648</v>
      </c>
      <c r="M10" s="24" t="s">
        <v>83</v>
      </c>
    </row>
    <row r="11" spans="1:13" ht="21.75" customHeight="1">
      <c r="A11" s="15" t="s">
        <v>58</v>
      </c>
      <c r="C11" s="16">
        <v>121582321</v>
      </c>
      <c r="E11" s="22"/>
      <c r="F11" s="27"/>
      <c r="G11" s="22"/>
      <c r="H11" s="27"/>
      <c r="I11" s="22"/>
      <c r="K11" s="16">
        <v>174325139046</v>
      </c>
      <c r="M11" s="22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2"/>
  <sheetViews>
    <sheetView rightToLeft="1" view="pageBreakPreview" zoomScale="130" zoomScaleNormal="100" zoomScaleSheetLayoutView="130" workbookViewId="0">
      <selection activeCell="Y26" sqref="Y26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5.85546875" bestFit="1" customWidth="1"/>
    <col min="7" max="7" width="1.28515625" customWidth="1"/>
    <col min="8" max="8" width="16.14062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6" ht="25.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6" ht="25.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6" ht="25.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5" spans="1:16" ht="24">
      <c r="A5" s="1" t="s">
        <v>84</v>
      </c>
      <c r="B5" s="42" t="s">
        <v>85</v>
      </c>
      <c r="C5" s="42"/>
      <c r="D5" s="42"/>
      <c r="E5" s="42"/>
      <c r="F5" s="42"/>
      <c r="G5" s="42"/>
      <c r="H5" s="42"/>
      <c r="I5" s="42"/>
      <c r="J5" s="42"/>
      <c r="K5" s="42"/>
      <c r="L5" s="42"/>
    </row>
    <row r="6" spans="1:16" ht="21">
      <c r="D6" s="2" t="s">
        <v>7</v>
      </c>
      <c r="F6" s="37" t="s">
        <v>8</v>
      </c>
      <c r="G6" s="37"/>
      <c r="H6" s="37"/>
      <c r="J6" s="2" t="s">
        <v>9</v>
      </c>
    </row>
    <row r="7" spans="1:16" ht="21">
      <c r="A7" s="37" t="s">
        <v>86</v>
      </c>
      <c r="B7" s="37"/>
      <c r="D7" s="2" t="s">
        <v>87</v>
      </c>
      <c r="F7" s="2" t="s">
        <v>88</v>
      </c>
      <c r="H7" s="2" t="s">
        <v>89</v>
      </c>
      <c r="J7" s="2" t="s">
        <v>87</v>
      </c>
      <c r="L7" s="2" t="s">
        <v>18</v>
      </c>
    </row>
    <row r="8" spans="1:16" ht="18.75">
      <c r="A8" s="38" t="s">
        <v>153</v>
      </c>
      <c r="B8" s="38"/>
      <c r="D8" s="6">
        <v>85081263163</v>
      </c>
      <c r="F8" s="6">
        <v>136938078684</v>
      </c>
      <c r="H8" s="6">
        <v>188714736536</v>
      </c>
      <c r="J8" s="6">
        <v>33304605311</v>
      </c>
      <c r="L8" s="7">
        <v>0.60060025968489739</v>
      </c>
      <c r="P8" s="21"/>
    </row>
    <row r="9" spans="1:16" ht="18.75">
      <c r="A9" s="36" t="s">
        <v>154</v>
      </c>
      <c r="B9" s="36"/>
      <c r="D9" s="9">
        <v>4852090750</v>
      </c>
      <c r="F9" s="9">
        <v>261208008685</v>
      </c>
      <c r="H9" s="9">
        <v>259611101758</v>
      </c>
      <c r="J9" s="9">
        <v>6448997677</v>
      </c>
      <c r="L9" s="10">
        <v>0.11629832100830267</v>
      </c>
    </row>
    <row r="10" spans="1:16" ht="21">
      <c r="A10" s="35" t="s">
        <v>58</v>
      </c>
      <c r="B10" s="35"/>
      <c r="D10" s="16">
        <f>SUM(D8:D9)</f>
        <v>89933353913</v>
      </c>
      <c r="F10" s="16">
        <f>SUM(F8:F9)</f>
        <v>398146087369</v>
      </c>
      <c r="H10" s="16">
        <f>SUM(H8:H9)</f>
        <v>448325838294</v>
      </c>
      <c r="J10" s="16">
        <f>SUM(J8:J9)</f>
        <v>39753602988</v>
      </c>
      <c r="L10" s="17">
        <f>SUM(L8:L9)</f>
        <v>0.7168985806932</v>
      </c>
    </row>
    <row r="12" spans="1:16">
      <c r="D12" s="21"/>
      <c r="F12" s="21"/>
      <c r="H12" s="21"/>
      <c r="J12" s="21"/>
    </row>
  </sheetData>
  <mergeCells count="9">
    <mergeCell ref="A10:B10"/>
    <mergeCell ref="A7:B7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3"/>
  <sheetViews>
    <sheetView rightToLeft="1" view="pageBreakPreview" zoomScale="115" zoomScaleNormal="100" zoomScaleSheetLayoutView="115" workbookViewId="0">
      <selection activeCell="G15" sqref="F15:G15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16.42578125" bestFit="1" customWidth="1"/>
  </cols>
  <sheetData>
    <row r="1" spans="1:12" ht="29.1" customHeight="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spans="1:12" ht="21.75" customHeight="1">
      <c r="A2" s="41" t="s">
        <v>92</v>
      </c>
      <c r="B2" s="41"/>
      <c r="C2" s="41"/>
      <c r="D2" s="41"/>
      <c r="E2" s="41"/>
      <c r="F2" s="41"/>
      <c r="G2" s="41"/>
      <c r="H2" s="41"/>
      <c r="I2" s="41"/>
      <c r="J2" s="41"/>
    </row>
    <row r="3" spans="1:12" ht="21.75" customHeight="1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</row>
    <row r="4" spans="1:12" ht="14.45" customHeight="1"/>
    <row r="5" spans="1:12" ht="29.1" customHeight="1">
      <c r="A5" s="1" t="s">
        <v>93</v>
      </c>
      <c r="B5" s="42" t="s">
        <v>94</v>
      </c>
      <c r="C5" s="42"/>
      <c r="D5" s="42"/>
      <c r="E5" s="42"/>
      <c r="F5" s="42"/>
      <c r="G5" s="42"/>
      <c r="H5" s="42"/>
      <c r="I5" s="42"/>
      <c r="J5" s="42"/>
    </row>
    <row r="6" spans="1:12" ht="14.45" customHeight="1"/>
    <row r="7" spans="1:12" ht="14.45" customHeight="1">
      <c r="A7" s="37" t="s">
        <v>95</v>
      </c>
      <c r="B7" s="37"/>
      <c r="D7" s="2" t="s">
        <v>96</v>
      </c>
      <c r="F7" s="2" t="s">
        <v>87</v>
      </c>
      <c r="H7" s="2" t="s">
        <v>97</v>
      </c>
      <c r="J7" s="2" t="s">
        <v>98</v>
      </c>
    </row>
    <row r="8" spans="1:12" ht="21.75" customHeight="1">
      <c r="A8" s="38" t="s">
        <v>99</v>
      </c>
      <c r="B8" s="38"/>
      <c r="D8" s="5" t="s">
        <v>100</v>
      </c>
      <c r="F8" s="6">
        <v>1744268034383</v>
      </c>
      <c r="H8" s="28">
        <v>79.657787020302663</v>
      </c>
      <c r="I8" s="29"/>
      <c r="J8" s="28">
        <v>31.455344527517536</v>
      </c>
      <c r="L8" s="21"/>
    </row>
    <row r="9" spans="1:12" ht="21.75" customHeight="1">
      <c r="A9" s="36" t="s">
        <v>103</v>
      </c>
      <c r="B9" s="36"/>
      <c r="D9" s="8" t="s">
        <v>101</v>
      </c>
      <c r="F9" s="9">
        <v>1496358</v>
      </c>
      <c r="H9" s="30">
        <v>6.8336152770402317E-5</v>
      </c>
      <c r="I9" s="29"/>
      <c r="J9" s="30">
        <v>2.6984646567324506E-5</v>
      </c>
    </row>
    <row r="10" spans="1:12" ht="21.75" customHeight="1">
      <c r="A10" s="32" t="s">
        <v>104</v>
      </c>
      <c r="B10" s="32"/>
      <c r="D10" s="8" t="s">
        <v>102</v>
      </c>
      <c r="F10" s="13">
        <f>'سایر درآمدها'!D9</f>
        <v>86953693</v>
      </c>
      <c r="H10" s="30">
        <v>3.9710288906790103E-3</v>
      </c>
      <c r="I10" s="29"/>
      <c r="J10" s="30">
        <v>1.5680837562459245E-3</v>
      </c>
    </row>
    <row r="11" spans="1:12" ht="21.75" customHeight="1">
      <c r="A11" s="35" t="s">
        <v>58</v>
      </c>
      <c r="B11" s="35"/>
      <c r="D11" s="16"/>
      <c r="F11" s="16">
        <f>SUM(F8:F10)</f>
        <v>1744356484434</v>
      </c>
      <c r="H11" s="31">
        <v>100.09</v>
      </c>
      <c r="I11" s="29"/>
      <c r="J11" s="31">
        <f>SUM(J8:J10)</f>
        <v>31.45693959592035</v>
      </c>
    </row>
    <row r="12" spans="1:12" ht="13.5" thickTop="1"/>
    <row r="13" spans="1:12">
      <c r="J13" s="21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56"/>
  <sheetViews>
    <sheetView rightToLeft="1" view="pageBreakPreview" topLeftCell="A43" zoomScale="85" zoomScaleNormal="100" zoomScaleSheetLayoutView="85" workbookViewId="0">
      <selection activeCell="J54" sqref="J54"/>
    </sheetView>
  </sheetViews>
  <sheetFormatPr defaultRowHeight="12.75"/>
  <cols>
    <col min="1" max="1" width="6.1406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9.140625" bestFit="1" customWidth="1"/>
    <col min="7" max="7" width="1.28515625" customWidth="1"/>
    <col min="8" max="8" width="21.7109375" customWidth="1"/>
    <col min="9" max="9" width="1.28515625" customWidth="1"/>
    <col min="10" max="10" width="25.5703125" customWidth="1"/>
    <col min="11" max="11" width="1.28515625" customWidth="1"/>
    <col min="12" max="12" width="18.7109375" bestFit="1" customWidth="1"/>
    <col min="13" max="13" width="1.28515625" customWidth="1"/>
    <col min="14" max="14" width="17.28515625" bestFit="1" customWidth="1"/>
    <col min="15" max="16" width="1.28515625" customWidth="1"/>
    <col min="17" max="17" width="19.42578125" bestFit="1" customWidth="1"/>
    <col min="18" max="18" width="1.28515625" customWidth="1"/>
    <col min="19" max="19" width="20.140625" customWidth="1"/>
    <col min="20" max="20" width="1.28515625" customWidth="1"/>
    <col min="21" max="21" width="25.42578125" customWidth="1"/>
    <col min="22" max="22" width="1.28515625" customWidth="1"/>
    <col min="23" max="23" width="18.7109375" bestFit="1" customWidth="1"/>
    <col min="24" max="24" width="0.28515625" customWidth="1"/>
    <col min="25" max="25" width="24.5703125" bestFit="1" customWidth="1"/>
    <col min="26" max="26" width="15" bestFit="1" customWidth="1"/>
  </cols>
  <sheetData>
    <row r="1" spans="1:26" ht="25.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</row>
    <row r="2" spans="1:26" ht="25.5">
      <c r="A2" s="41" t="s">
        <v>92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6" ht="25.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5" spans="1:26" ht="24">
      <c r="A5" s="1" t="s">
        <v>105</v>
      </c>
      <c r="B5" s="42" t="s">
        <v>106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6" spans="1:26" ht="21">
      <c r="D6" s="37" t="s">
        <v>107</v>
      </c>
      <c r="E6" s="37"/>
      <c r="F6" s="37"/>
      <c r="G6" s="37"/>
      <c r="H6" s="37"/>
      <c r="I6" s="37"/>
      <c r="J6" s="37"/>
      <c r="K6" s="37"/>
      <c r="L6" s="37"/>
      <c r="N6" s="37" t="s">
        <v>108</v>
      </c>
      <c r="O6" s="37"/>
      <c r="P6" s="37"/>
      <c r="Q6" s="37"/>
      <c r="R6" s="37"/>
      <c r="S6" s="37"/>
      <c r="T6" s="37"/>
      <c r="U6" s="37"/>
      <c r="V6" s="37"/>
      <c r="W6" s="37"/>
    </row>
    <row r="7" spans="1:26" ht="21">
      <c r="D7" s="3"/>
      <c r="E7" s="3"/>
      <c r="F7" s="3"/>
      <c r="G7" s="3"/>
      <c r="H7" s="3"/>
      <c r="I7" s="3"/>
      <c r="J7" s="40" t="s">
        <v>58</v>
      </c>
      <c r="K7" s="40"/>
      <c r="L7" s="40"/>
      <c r="N7" s="3"/>
      <c r="O7" s="3"/>
      <c r="P7" s="3"/>
      <c r="Q7" s="3"/>
      <c r="R7" s="3"/>
      <c r="S7" s="3"/>
      <c r="T7" s="3"/>
      <c r="U7" s="40" t="s">
        <v>58</v>
      </c>
      <c r="V7" s="40"/>
      <c r="W7" s="40"/>
    </row>
    <row r="8" spans="1:26" ht="21">
      <c r="A8" s="37" t="s">
        <v>109</v>
      </c>
      <c r="B8" s="37"/>
      <c r="D8" s="2" t="s">
        <v>110</v>
      </c>
      <c r="F8" s="2" t="s">
        <v>111</v>
      </c>
      <c r="H8" s="2" t="s">
        <v>112</v>
      </c>
      <c r="J8" s="4" t="s">
        <v>87</v>
      </c>
      <c r="K8" s="3"/>
      <c r="L8" s="4" t="s">
        <v>97</v>
      </c>
      <c r="N8" s="2" t="s">
        <v>110</v>
      </c>
      <c r="P8" s="37" t="s">
        <v>111</v>
      </c>
      <c r="Q8" s="37"/>
      <c r="S8" s="2" t="s">
        <v>112</v>
      </c>
      <c r="U8" s="4" t="s">
        <v>87</v>
      </c>
      <c r="V8" s="3"/>
      <c r="W8" s="4" t="s">
        <v>97</v>
      </c>
    </row>
    <row r="9" spans="1:26" ht="18.75">
      <c r="A9" s="38" t="s">
        <v>23</v>
      </c>
      <c r="B9" s="38"/>
      <c r="D9" s="6">
        <v>0</v>
      </c>
      <c r="F9" s="6">
        <v>181485244806</v>
      </c>
      <c r="H9" s="6">
        <v>13924861800</v>
      </c>
      <c r="J9" s="6">
        <v>195410106606</v>
      </c>
      <c r="L9" s="7">
        <f>J9/درآمد!F$11</f>
        <v>0.11202418103740171</v>
      </c>
      <c r="N9" s="6">
        <v>0</v>
      </c>
      <c r="P9" s="39">
        <v>155176658884</v>
      </c>
      <c r="Q9" s="39"/>
      <c r="S9" s="6">
        <v>13924856514</v>
      </c>
      <c r="U9" s="6">
        <v>169101515398</v>
      </c>
      <c r="W9" s="7">
        <f>U9/U$54</f>
        <v>7.7695116847731352E-2</v>
      </c>
      <c r="Z9" s="20"/>
    </row>
    <row r="10" spans="1:26" ht="18.75">
      <c r="A10" s="36" t="s">
        <v>45</v>
      </c>
      <c r="B10" s="36"/>
      <c r="D10" s="9">
        <v>0</v>
      </c>
      <c r="F10" s="9">
        <v>0</v>
      </c>
      <c r="H10" s="9">
        <v>160971081</v>
      </c>
      <c r="J10" s="9">
        <v>-120195054</v>
      </c>
      <c r="L10" s="10">
        <f>J10/درآمد!F$11</f>
        <v>-6.8905097709428525E-5</v>
      </c>
      <c r="N10" s="9">
        <v>0</v>
      </c>
      <c r="P10" s="33">
        <v>0</v>
      </c>
      <c r="Q10" s="33"/>
      <c r="S10" s="9">
        <v>1227421593</v>
      </c>
      <c r="U10" s="9">
        <v>1227421593</v>
      </c>
      <c r="W10" s="10">
        <f t="shared" ref="W10:W53" si="0">U10/U$54</f>
        <v>5.6394919859299763E-4</v>
      </c>
      <c r="Z10" s="20"/>
    </row>
    <row r="11" spans="1:26" ht="18.75">
      <c r="A11" s="36" t="s">
        <v>51</v>
      </c>
      <c r="B11" s="36"/>
      <c r="D11" s="9">
        <v>0</v>
      </c>
      <c r="F11" s="9">
        <v>0</v>
      </c>
      <c r="H11" s="9">
        <v>1067037588</v>
      </c>
      <c r="J11" s="9">
        <v>2281660459</v>
      </c>
      <c r="L11" s="10">
        <f>J11/درآمد!F$11</f>
        <v>1.3080241793238391E-3</v>
      </c>
      <c r="N11" s="9">
        <v>0</v>
      </c>
      <c r="P11" s="33">
        <v>0</v>
      </c>
      <c r="Q11" s="33"/>
      <c r="S11" s="9">
        <v>3137949896</v>
      </c>
      <c r="U11" s="9">
        <v>3137949896</v>
      </c>
      <c r="W11" s="10">
        <f t="shared" si="0"/>
        <v>1.4417575339773091E-3</v>
      </c>
      <c r="Z11" s="20"/>
    </row>
    <row r="12" spans="1:26" ht="18.75">
      <c r="A12" s="36" t="s">
        <v>21</v>
      </c>
      <c r="B12" s="36"/>
      <c r="D12" s="9">
        <v>0</v>
      </c>
      <c r="F12" s="9">
        <v>54055401388</v>
      </c>
      <c r="H12" s="9">
        <v>13149818732</v>
      </c>
      <c r="J12" s="9">
        <v>67205220120</v>
      </c>
      <c r="L12" s="10">
        <f>J12/درآمد!F$11</f>
        <v>3.8527228075060822E-2</v>
      </c>
      <c r="N12" s="9">
        <v>7667957000</v>
      </c>
      <c r="P12" s="33">
        <v>139702531288</v>
      </c>
      <c r="Q12" s="33"/>
      <c r="S12" s="9">
        <v>13149811522</v>
      </c>
      <c r="U12" s="9">
        <v>160520299810</v>
      </c>
      <c r="W12" s="10">
        <f t="shared" si="0"/>
        <v>7.3752405002506113E-2</v>
      </c>
      <c r="Z12" s="20"/>
    </row>
    <row r="13" spans="1:26" ht="18.75">
      <c r="A13" s="36" t="s">
        <v>50</v>
      </c>
      <c r="B13" s="36"/>
      <c r="D13" s="9">
        <v>0</v>
      </c>
      <c r="F13" s="9">
        <v>0</v>
      </c>
      <c r="H13" s="9">
        <v>1335992350</v>
      </c>
      <c r="J13" s="9">
        <v>1308934174</v>
      </c>
      <c r="L13" s="10">
        <f>J13/درآمد!F$11</f>
        <v>7.503822674324029E-4</v>
      </c>
      <c r="N13" s="9">
        <v>346245059</v>
      </c>
      <c r="P13" s="33">
        <v>0</v>
      </c>
      <c r="Q13" s="33"/>
      <c r="S13" s="9">
        <v>2413691680</v>
      </c>
      <c r="U13" s="9">
        <v>2759936739</v>
      </c>
      <c r="W13" s="10">
        <f t="shared" si="0"/>
        <v>1.2680762021810229E-3</v>
      </c>
      <c r="Z13" s="20"/>
    </row>
    <row r="14" spans="1:26" ht="18.75">
      <c r="A14" s="36" t="s">
        <v>41</v>
      </c>
      <c r="B14" s="36"/>
      <c r="D14" s="9">
        <v>0</v>
      </c>
      <c r="F14" s="9">
        <v>0</v>
      </c>
      <c r="H14" s="9">
        <v>593536734</v>
      </c>
      <c r="J14" s="9">
        <v>199980871</v>
      </c>
      <c r="L14" s="10">
        <f>J14/درآمد!F$11</f>
        <v>1.1464449657197725E-4</v>
      </c>
      <c r="N14" s="9">
        <v>0</v>
      </c>
      <c r="P14" s="33">
        <v>0</v>
      </c>
      <c r="Q14" s="33"/>
      <c r="S14" s="9">
        <v>1988304097</v>
      </c>
      <c r="U14" s="9">
        <v>1988304097</v>
      </c>
      <c r="W14" s="10">
        <f t="shared" si="0"/>
        <v>9.1354307962082909E-4</v>
      </c>
      <c r="Z14" s="20"/>
    </row>
    <row r="15" spans="1:26" ht="18.75">
      <c r="A15" s="36" t="s">
        <v>25</v>
      </c>
      <c r="B15" s="36"/>
      <c r="D15" s="9">
        <v>0</v>
      </c>
      <c r="F15" s="9">
        <v>-1293593139</v>
      </c>
      <c r="H15" s="9">
        <v>19596636273</v>
      </c>
      <c r="J15" s="9">
        <v>18303043134</v>
      </c>
      <c r="L15" s="10">
        <f>J15/درآمد!F$11</f>
        <v>1.0492719405310595E-2</v>
      </c>
      <c r="N15" s="9">
        <v>0</v>
      </c>
      <c r="P15" s="33">
        <v>20277049423</v>
      </c>
      <c r="Q15" s="33"/>
      <c r="S15" s="9">
        <v>19596628514</v>
      </c>
      <c r="U15" s="9">
        <v>39873677937</v>
      </c>
      <c r="W15" s="10">
        <f t="shared" si="0"/>
        <v>1.832029748031852E-2</v>
      </c>
      <c r="Z15" s="20"/>
    </row>
    <row r="16" spans="1:26" ht="18.75">
      <c r="A16" s="36" t="s">
        <v>47</v>
      </c>
      <c r="B16" s="36"/>
      <c r="D16" s="9">
        <v>0</v>
      </c>
      <c r="F16" s="9">
        <v>4569403350</v>
      </c>
      <c r="H16" s="9">
        <v>0</v>
      </c>
      <c r="J16" s="9">
        <v>4569403350</v>
      </c>
      <c r="L16" s="10">
        <f>J16/درآمد!F$11</f>
        <v>2.6195352789270348E-3</v>
      </c>
      <c r="N16" s="9">
        <v>0</v>
      </c>
      <c r="P16" s="33">
        <v>5235699749</v>
      </c>
      <c r="Q16" s="33"/>
      <c r="S16" s="9">
        <v>1155743718</v>
      </c>
      <c r="U16" s="9">
        <v>6391443467</v>
      </c>
      <c r="W16" s="10">
        <f t="shared" si="0"/>
        <v>2.9366025835159807E-3</v>
      </c>
      <c r="Z16" s="20"/>
    </row>
    <row r="17" spans="1:23" ht="18.75">
      <c r="A17" s="36" t="s">
        <v>113</v>
      </c>
      <c r="B17" s="36"/>
      <c r="D17" s="9">
        <v>0</v>
      </c>
      <c r="F17" s="9">
        <v>0</v>
      </c>
      <c r="H17" s="9">
        <v>0</v>
      </c>
      <c r="J17" s="9">
        <v>0</v>
      </c>
      <c r="L17" s="10">
        <f>J17/درآمد!F$11</f>
        <v>0</v>
      </c>
      <c r="N17" s="9">
        <v>0</v>
      </c>
      <c r="P17" s="33">
        <v>0</v>
      </c>
      <c r="Q17" s="33"/>
      <c r="S17" s="9">
        <v>10878615726</v>
      </c>
      <c r="U17" s="9">
        <v>10878615726</v>
      </c>
      <c r="W17" s="10">
        <f t="shared" si="0"/>
        <v>4.9982717066953874E-3</v>
      </c>
    </row>
    <row r="18" spans="1:23" ht="18.75">
      <c r="A18" s="36" t="s">
        <v>114</v>
      </c>
      <c r="B18" s="36"/>
      <c r="D18" s="9">
        <v>0</v>
      </c>
      <c r="F18" s="9">
        <v>0</v>
      </c>
      <c r="H18" s="9">
        <v>0</v>
      </c>
      <c r="J18" s="9">
        <v>0</v>
      </c>
      <c r="L18" s="10">
        <f>J18/درآمد!F$11</f>
        <v>0</v>
      </c>
      <c r="N18" s="9">
        <v>0</v>
      </c>
      <c r="P18" s="33">
        <v>0</v>
      </c>
      <c r="Q18" s="33"/>
      <c r="S18" s="9">
        <v>197438481</v>
      </c>
      <c r="U18" s="9">
        <v>197438481</v>
      </c>
      <c r="W18" s="10">
        <f t="shared" si="0"/>
        <v>9.0714774586313465E-5</v>
      </c>
    </row>
    <row r="19" spans="1:23" ht="18.75">
      <c r="A19" s="36" t="s">
        <v>37</v>
      </c>
      <c r="B19" s="36"/>
      <c r="D19" s="9">
        <v>0</v>
      </c>
      <c r="F19" s="9">
        <v>0</v>
      </c>
      <c r="H19" s="9">
        <v>0</v>
      </c>
      <c r="J19" s="9">
        <v>0</v>
      </c>
      <c r="L19" s="10">
        <f>J19/درآمد!F$11</f>
        <v>0</v>
      </c>
      <c r="N19" s="9">
        <v>0</v>
      </c>
      <c r="P19" s="33">
        <v>-112609323620</v>
      </c>
      <c r="Q19" s="33"/>
      <c r="S19" s="9">
        <v>-2267</v>
      </c>
      <c r="U19" s="9">
        <v>-112609325887</v>
      </c>
      <c r="W19" s="10">
        <f t="shared" si="0"/>
        <v>-5.1739304123576191E-2</v>
      </c>
    </row>
    <row r="20" spans="1:23" ht="18.75">
      <c r="A20" s="36" t="s">
        <v>115</v>
      </c>
      <c r="B20" s="36"/>
      <c r="D20" s="9">
        <v>0</v>
      </c>
      <c r="F20" s="9">
        <v>0</v>
      </c>
      <c r="H20" s="9">
        <v>0</v>
      </c>
      <c r="J20" s="9">
        <v>0</v>
      </c>
      <c r="L20" s="10">
        <f>J20/درآمد!F$11</f>
        <v>0</v>
      </c>
      <c r="N20" s="9">
        <v>0</v>
      </c>
      <c r="P20" s="33">
        <v>0</v>
      </c>
      <c r="Q20" s="33"/>
      <c r="S20" s="9">
        <v>6652167096</v>
      </c>
      <c r="U20" s="9">
        <v>6652167096</v>
      </c>
      <c r="W20" s="10">
        <f t="shared" si="0"/>
        <v>3.0563942528717665E-3</v>
      </c>
    </row>
    <row r="21" spans="1:23" ht="18.75">
      <c r="A21" s="36" t="s">
        <v>40</v>
      </c>
      <c r="B21" s="36"/>
      <c r="D21" s="9">
        <v>0</v>
      </c>
      <c r="F21" s="9">
        <v>3825741562</v>
      </c>
      <c r="H21" s="9">
        <v>0</v>
      </c>
      <c r="J21" s="9">
        <v>3825741562</v>
      </c>
      <c r="L21" s="10">
        <f>J21/درآمد!F$11</f>
        <v>2.1932108466013226E-3</v>
      </c>
      <c r="N21" s="9">
        <v>0</v>
      </c>
      <c r="P21" s="33">
        <v>27007328687</v>
      </c>
      <c r="Q21" s="33"/>
      <c r="S21" s="9">
        <v>-27985754</v>
      </c>
      <c r="U21" s="9">
        <v>26979342933</v>
      </c>
      <c r="W21" s="10">
        <f t="shared" si="0"/>
        <v>1.2395886557970148E-2</v>
      </c>
    </row>
    <row r="22" spans="1:23" ht="18.75">
      <c r="A22" s="36" t="s">
        <v>24</v>
      </c>
      <c r="B22" s="36"/>
      <c r="D22" s="9">
        <v>0</v>
      </c>
      <c r="F22" s="9">
        <v>23052253701</v>
      </c>
      <c r="H22" s="9">
        <v>0</v>
      </c>
      <c r="J22" s="9">
        <v>23052253701</v>
      </c>
      <c r="L22" s="10">
        <f>J22/درآمد!F$11</f>
        <v>1.3215334082631555E-2</v>
      </c>
      <c r="N22" s="9">
        <v>0</v>
      </c>
      <c r="P22" s="33">
        <v>34937775653</v>
      </c>
      <c r="Q22" s="33"/>
      <c r="S22" s="9">
        <v>25571355341</v>
      </c>
      <c r="U22" s="9">
        <v>60509130994</v>
      </c>
      <c r="W22" s="10">
        <f t="shared" si="0"/>
        <v>2.7801430353054751E-2</v>
      </c>
    </row>
    <row r="23" spans="1:23" ht="18.75">
      <c r="A23" s="36" t="s">
        <v>32</v>
      </c>
      <c r="B23" s="36"/>
      <c r="D23" s="9">
        <v>0</v>
      </c>
      <c r="F23" s="9">
        <v>15608677862</v>
      </c>
      <c r="H23" s="9">
        <v>0</v>
      </c>
      <c r="J23" s="9">
        <v>15608677862</v>
      </c>
      <c r="L23" s="10">
        <f>J23/درآمد!F$11</f>
        <v>8.9481009193282095E-3</v>
      </c>
      <c r="N23" s="9">
        <v>10377328088</v>
      </c>
      <c r="P23" s="33">
        <v>-17966639163</v>
      </c>
      <c r="Q23" s="33"/>
      <c r="S23" s="9">
        <v>-7765</v>
      </c>
      <c r="U23" s="9">
        <v>-7589318840</v>
      </c>
      <c r="W23" s="10">
        <f t="shared" si="0"/>
        <v>-3.4869765222427032E-3</v>
      </c>
    </row>
    <row r="24" spans="1:23" ht="18.75">
      <c r="A24" s="36" t="s">
        <v>116</v>
      </c>
      <c r="B24" s="36"/>
      <c r="D24" s="9">
        <v>0</v>
      </c>
      <c r="F24" s="9">
        <v>0</v>
      </c>
      <c r="H24" s="9">
        <v>0</v>
      </c>
      <c r="J24" s="9">
        <v>0</v>
      </c>
      <c r="L24" s="10">
        <f>J24/درآمد!F$11</f>
        <v>0</v>
      </c>
      <c r="N24" s="9">
        <v>0</v>
      </c>
      <c r="P24" s="33">
        <v>0</v>
      </c>
      <c r="Q24" s="33"/>
      <c r="S24" s="9">
        <v>-3550922428</v>
      </c>
      <c r="U24" s="9">
        <v>-3550922428</v>
      </c>
      <c r="W24" s="10">
        <f t="shared" si="0"/>
        <v>-1.6315012453398329E-3</v>
      </c>
    </row>
    <row r="25" spans="1:23" ht="18.75">
      <c r="A25" s="36" t="s">
        <v>42</v>
      </c>
      <c r="B25" s="36"/>
      <c r="D25" s="9">
        <v>7993205859</v>
      </c>
      <c r="F25" s="9">
        <v>31447223441</v>
      </c>
      <c r="H25" s="9">
        <v>0</v>
      </c>
      <c r="J25" s="9">
        <v>39440429300</v>
      </c>
      <c r="L25" s="10">
        <f>J25/درآمد!F$11</f>
        <v>2.2610303370871714E-2</v>
      </c>
      <c r="N25" s="9">
        <v>7993205859</v>
      </c>
      <c r="P25" s="33">
        <v>46060952868</v>
      </c>
      <c r="Q25" s="33"/>
      <c r="S25" s="9">
        <v>8882819885</v>
      </c>
      <c r="U25" s="9">
        <v>62936978612</v>
      </c>
      <c r="W25" s="10">
        <f t="shared" si="0"/>
        <v>2.8916925408938959E-2</v>
      </c>
    </row>
    <row r="26" spans="1:23" ht="18.75">
      <c r="A26" s="36" t="s">
        <v>34</v>
      </c>
      <c r="B26" s="36"/>
      <c r="D26" s="9">
        <v>28226798393</v>
      </c>
      <c r="F26" s="9">
        <v>37925792097</v>
      </c>
      <c r="H26" s="9">
        <v>0</v>
      </c>
      <c r="J26" s="9">
        <v>66152590490</v>
      </c>
      <c r="L26" s="10">
        <f>J26/درآمد!F$11</f>
        <v>3.7923779388170681E-2</v>
      </c>
      <c r="N26" s="9">
        <v>28226798393</v>
      </c>
      <c r="P26" s="33">
        <v>35532054270</v>
      </c>
      <c r="Q26" s="33"/>
      <c r="S26" s="9">
        <v>-8733092679</v>
      </c>
      <c r="U26" s="9">
        <v>55025759984</v>
      </c>
      <c r="W26" s="10">
        <f t="shared" si="0"/>
        <v>2.5282049315346729E-2</v>
      </c>
    </row>
    <row r="27" spans="1:23" ht="18.75">
      <c r="A27" s="36" t="s">
        <v>20</v>
      </c>
      <c r="B27" s="36"/>
      <c r="D27" s="9">
        <v>0</v>
      </c>
      <c r="F27" s="9">
        <v>137121792332</v>
      </c>
      <c r="H27" s="9">
        <v>0</v>
      </c>
      <c r="J27" s="9">
        <v>137121792332</v>
      </c>
      <c r="L27" s="10">
        <f>J27/درآمد!F$11</f>
        <v>7.8608812794646502E-2</v>
      </c>
      <c r="N27" s="9">
        <v>0</v>
      </c>
      <c r="P27" s="33">
        <v>217360490639</v>
      </c>
      <c r="Q27" s="33"/>
      <c r="S27" s="9">
        <v>-4118</v>
      </c>
      <c r="U27" s="9">
        <v>217360486521</v>
      </c>
      <c r="W27" s="10">
        <f t="shared" si="0"/>
        <v>9.9868107973966544E-2</v>
      </c>
    </row>
    <row r="28" spans="1:23" ht="18.75">
      <c r="A28" s="36" t="s">
        <v>117</v>
      </c>
      <c r="B28" s="36"/>
      <c r="D28" s="9">
        <v>0</v>
      </c>
      <c r="F28" s="9">
        <v>0</v>
      </c>
      <c r="H28" s="9">
        <v>0</v>
      </c>
      <c r="J28" s="9">
        <v>0</v>
      </c>
      <c r="L28" s="10">
        <f>J28/درآمد!F$11</f>
        <v>0</v>
      </c>
      <c r="N28" s="9">
        <v>0</v>
      </c>
      <c r="P28" s="33">
        <v>0</v>
      </c>
      <c r="Q28" s="33"/>
      <c r="S28" s="9">
        <v>657806623</v>
      </c>
      <c r="U28" s="9">
        <v>657806623</v>
      </c>
      <c r="W28" s="10">
        <f t="shared" si="0"/>
        <v>3.0223479852860643E-4</v>
      </c>
    </row>
    <row r="29" spans="1:23" ht="18.75">
      <c r="A29" s="36" t="s">
        <v>118</v>
      </c>
      <c r="B29" s="36"/>
      <c r="D29" s="9">
        <v>0</v>
      </c>
      <c r="F29" s="9">
        <v>0</v>
      </c>
      <c r="H29" s="9">
        <v>0</v>
      </c>
      <c r="J29" s="9">
        <v>0</v>
      </c>
      <c r="L29" s="10">
        <f>J29/درآمد!F$11</f>
        <v>0</v>
      </c>
      <c r="N29" s="9">
        <v>0</v>
      </c>
      <c r="P29" s="33">
        <v>0</v>
      </c>
      <c r="Q29" s="33"/>
      <c r="S29" s="9">
        <v>7318465504</v>
      </c>
      <c r="U29" s="9">
        <v>7318465504</v>
      </c>
      <c r="W29" s="10">
        <f t="shared" si="0"/>
        <v>3.3625306736080034E-3</v>
      </c>
    </row>
    <row r="30" spans="1:23" ht="18.75">
      <c r="A30" s="36" t="s">
        <v>29</v>
      </c>
      <c r="B30" s="36"/>
      <c r="D30" s="9">
        <v>0</v>
      </c>
      <c r="F30" s="9">
        <v>11465670403</v>
      </c>
      <c r="H30" s="9">
        <v>0</v>
      </c>
      <c r="J30" s="9">
        <v>11465670403</v>
      </c>
      <c r="L30" s="10">
        <f>J30/درآمد!F$11</f>
        <v>6.5730087314808949E-3</v>
      </c>
      <c r="N30" s="9">
        <v>39883800000</v>
      </c>
      <c r="P30" s="33">
        <v>2672006215</v>
      </c>
      <c r="Q30" s="33"/>
      <c r="S30" s="9">
        <v>0</v>
      </c>
      <c r="U30" s="9">
        <v>42555806215</v>
      </c>
      <c r="W30" s="10">
        <f t="shared" si="0"/>
        <v>1.9552623929134476E-2</v>
      </c>
    </row>
    <row r="31" spans="1:23" ht="18.75">
      <c r="A31" s="36" t="s">
        <v>31</v>
      </c>
      <c r="B31" s="36"/>
      <c r="D31" s="9">
        <v>0</v>
      </c>
      <c r="F31" s="9">
        <v>43616126492</v>
      </c>
      <c r="H31" s="9">
        <v>0</v>
      </c>
      <c r="J31" s="9">
        <v>43616126492</v>
      </c>
      <c r="L31" s="10">
        <f>J31/درآمد!F$11</f>
        <v>2.5004135841047617E-2</v>
      </c>
      <c r="N31" s="9">
        <v>15796324500</v>
      </c>
      <c r="P31" s="33">
        <v>28663657893</v>
      </c>
      <c r="Q31" s="33"/>
      <c r="S31" s="9">
        <v>0</v>
      </c>
      <c r="U31" s="9">
        <v>44459982393</v>
      </c>
      <c r="W31" s="10">
        <f t="shared" si="0"/>
        <v>2.0427513727136408E-2</v>
      </c>
    </row>
    <row r="32" spans="1:23" ht="18.75">
      <c r="A32" s="36" t="s">
        <v>46</v>
      </c>
      <c r="B32" s="36"/>
      <c r="D32" s="9">
        <v>0</v>
      </c>
      <c r="F32" s="9">
        <v>60253505792</v>
      </c>
      <c r="H32" s="9">
        <v>0</v>
      </c>
      <c r="J32" s="9">
        <v>60253505792</v>
      </c>
      <c r="L32" s="10">
        <f>J32/درآمد!F$11</f>
        <v>3.4541967957628081E-2</v>
      </c>
      <c r="N32" s="9">
        <v>10944242480</v>
      </c>
      <c r="P32" s="33">
        <v>60403982065</v>
      </c>
      <c r="Q32" s="33"/>
      <c r="S32" s="9">
        <v>0</v>
      </c>
      <c r="U32" s="9">
        <v>71348224545</v>
      </c>
      <c r="W32" s="10">
        <f t="shared" si="0"/>
        <v>3.2781543263257544E-2</v>
      </c>
    </row>
    <row r="33" spans="1:23" ht="18.75">
      <c r="A33" s="36" t="s">
        <v>38</v>
      </c>
      <c r="B33" s="36"/>
      <c r="D33" s="9">
        <v>0</v>
      </c>
      <c r="F33" s="9">
        <v>31451093116</v>
      </c>
      <c r="H33" s="9">
        <v>0</v>
      </c>
      <c r="J33" s="9">
        <v>31451093116</v>
      </c>
      <c r="L33" s="10">
        <f>J33/درآمد!F$11</f>
        <v>1.80301981829162E-2</v>
      </c>
      <c r="N33" s="9">
        <v>5762928000</v>
      </c>
      <c r="P33" s="33">
        <v>61899026439</v>
      </c>
      <c r="Q33" s="33"/>
      <c r="S33" s="9">
        <v>0</v>
      </c>
      <c r="U33" s="9">
        <v>67661954439</v>
      </c>
      <c r="W33" s="10">
        <f t="shared" si="0"/>
        <v>3.1087855386221781E-2</v>
      </c>
    </row>
    <row r="34" spans="1:23" ht="18.75">
      <c r="A34" s="36" t="s">
        <v>33</v>
      </c>
      <c r="B34" s="36"/>
      <c r="D34" s="9">
        <v>35321806982</v>
      </c>
      <c r="F34" s="9">
        <v>66702274713</v>
      </c>
      <c r="H34" s="9">
        <v>0</v>
      </c>
      <c r="J34" s="9">
        <v>102024081695</v>
      </c>
      <c r="L34" s="10">
        <f>J34/درآمد!F$11</f>
        <v>5.8488091514220651E-2</v>
      </c>
      <c r="N34" s="9">
        <v>35321806982</v>
      </c>
      <c r="P34" s="33">
        <v>55276968270</v>
      </c>
      <c r="Q34" s="33"/>
      <c r="S34" s="9">
        <v>0</v>
      </c>
      <c r="U34" s="9">
        <v>90598775252</v>
      </c>
      <c r="W34" s="10">
        <f t="shared" si="0"/>
        <v>4.1626371075966978E-2</v>
      </c>
    </row>
    <row r="35" spans="1:23" ht="18.75">
      <c r="A35" s="36" t="s">
        <v>28</v>
      </c>
      <c r="B35" s="36"/>
      <c r="D35" s="9">
        <v>0</v>
      </c>
      <c r="F35" s="9">
        <v>34257129480</v>
      </c>
      <c r="H35" s="9">
        <v>0</v>
      </c>
      <c r="J35" s="9">
        <v>34257129480</v>
      </c>
      <c r="L35" s="10">
        <f>J35/درآمد!F$11</f>
        <v>1.9638835172568283E-2</v>
      </c>
      <c r="N35" s="9">
        <v>4403967168</v>
      </c>
      <c r="P35" s="33">
        <v>11943573852</v>
      </c>
      <c r="Q35" s="33"/>
      <c r="S35" s="9">
        <v>0</v>
      </c>
      <c r="U35" s="9">
        <v>16347541020</v>
      </c>
      <c r="W35" s="10">
        <f t="shared" si="0"/>
        <v>7.5110155384036457E-3</v>
      </c>
    </row>
    <row r="36" spans="1:23" ht="18.75">
      <c r="A36" s="36" t="s">
        <v>35</v>
      </c>
      <c r="B36" s="36"/>
      <c r="D36" s="9">
        <v>10036216975</v>
      </c>
      <c r="F36" s="9">
        <v>60697298535</v>
      </c>
      <c r="H36" s="9">
        <v>0</v>
      </c>
      <c r="J36" s="9">
        <v>70733515510</v>
      </c>
      <c r="L36" s="10">
        <f>J36/درآمد!F$11</f>
        <v>4.0549919779127745E-2</v>
      </c>
      <c r="N36" s="9">
        <v>10036216975</v>
      </c>
      <c r="P36" s="33">
        <v>78642917842</v>
      </c>
      <c r="Q36" s="33"/>
      <c r="S36" s="9">
        <v>0</v>
      </c>
      <c r="U36" s="9">
        <v>88679134817</v>
      </c>
      <c r="W36" s="10">
        <f t="shared" si="0"/>
        <v>4.0744376094716095E-2</v>
      </c>
    </row>
    <row r="37" spans="1:23" ht="18.75">
      <c r="A37" s="36" t="s">
        <v>49</v>
      </c>
      <c r="B37" s="36"/>
      <c r="D37" s="9">
        <v>0</v>
      </c>
      <c r="F37" s="9">
        <v>26975141596</v>
      </c>
      <c r="H37" s="9">
        <v>0</v>
      </c>
      <c r="J37" s="9">
        <v>26975141596</v>
      </c>
      <c r="L37" s="10">
        <f>J37/درآمد!F$11</f>
        <v>1.5464236718077016E-2</v>
      </c>
      <c r="N37" s="9">
        <v>0</v>
      </c>
      <c r="P37" s="33">
        <v>49138344184</v>
      </c>
      <c r="Q37" s="33"/>
      <c r="S37" s="9">
        <v>0</v>
      </c>
      <c r="U37" s="9">
        <v>49138344184</v>
      </c>
      <c r="W37" s="10">
        <f t="shared" si="0"/>
        <v>2.2577026492602764E-2</v>
      </c>
    </row>
    <row r="38" spans="1:23" ht="18.75">
      <c r="A38" s="36" t="s">
        <v>48</v>
      </c>
      <c r="B38" s="36"/>
      <c r="D38" s="9">
        <v>0</v>
      </c>
      <c r="F38" s="9">
        <v>23878107182</v>
      </c>
      <c r="H38" s="9">
        <v>0</v>
      </c>
      <c r="J38" s="9">
        <v>23878107182</v>
      </c>
      <c r="L38" s="10">
        <f>J38/درآمد!F$11</f>
        <v>1.3688777147950838E-2</v>
      </c>
      <c r="N38" s="9">
        <v>0</v>
      </c>
      <c r="P38" s="33">
        <v>22684353287</v>
      </c>
      <c r="Q38" s="33"/>
      <c r="S38" s="9">
        <v>0</v>
      </c>
      <c r="U38" s="9">
        <v>22684353287</v>
      </c>
      <c r="W38" s="10">
        <f t="shared" si="0"/>
        <v>1.0422517356515238E-2</v>
      </c>
    </row>
    <row r="39" spans="1:23" ht="18.75">
      <c r="A39" s="36" t="s">
        <v>52</v>
      </c>
      <c r="B39" s="36"/>
      <c r="D39" s="9">
        <v>0</v>
      </c>
      <c r="F39" s="9">
        <v>-727462066</v>
      </c>
      <c r="H39" s="9">
        <v>0</v>
      </c>
      <c r="J39" s="9">
        <v>-727462066</v>
      </c>
      <c r="L39" s="10">
        <f>J39/درآمد!F$11</f>
        <v>-4.1703749921051444E-4</v>
      </c>
      <c r="N39" s="9">
        <v>0</v>
      </c>
      <c r="P39" s="33">
        <v>-727462066</v>
      </c>
      <c r="Q39" s="33"/>
      <c r="S39" s="9">
        <v>0</v>
      </c>
      <c r="U39" s="9">
        <v>-727462066</v>
      </c>
      <c r="W39" s="10">
        <f t="shared" si="0"/>
        <v>-3.3423857904014108E-4</v>
      </c>
    </row>
    <row r="40" spans="1:23" ht="18.75">
      <c r="A40" s="36" t="s">
        <v>26</v>
      </c>
      <c r="B40" s="36"/>
      <c r="D40" s="9">
        <v>0</v>
      </c>
      <c r="F40" s="9">
        <v>8191617312</v>
      </c>
      <c r="H40" s="9">
        <v>0</v>
      </c>
      <c r="J40" s="9">
        <v>8191617312</v>
      </c>
      <c r="L40" s="10">
        <f>J40/درآمد!F$11</f>
        <v>4.6960683696818861E-3</v>
      </c>
      <c r="N40" s="9">
        <v>0</v>
      </c>
      <c r="P40" s="33">
        <v>3314637259</v>
      </c>
      <c r="Q40" s="33"/>
      <c r="S40" s="9">
        <v>0</v>
      </c>
      <c r="U40" s="9">
        <v>3314637259</v>
      </c>
      <c r="W40" s="10">
        <f t="shared" si="0"/>
        <v>1.52293803245772E-3</v>
      </c>
    </row>
    <row r="41" spans="1:23" ht="18.75">
      <c r="A41" s="36" t="s">
        <v>30</v>
      </c>
      <c r="B41" s="36"/>
      <c r="D41" s="9">
        <v>0</v>
      </c>
      <c r="F41" s="9">
        <v>10234409386</v>
      </c>
      <c r="H41" s="9">
        <v>0</v>
      </c>
      <c r="J41" s="9">
        <v>10234409386</v>
      </c>
      <c r="L41" s="10">
        <f>J41/درآمد!F$11</f>
        <v>5.867154722860912E-3</v>
      </c>
      <c r="N41" s="9">
        <v>0</v>
      </c>
      <c r="P41" s="33">
        <v>16574578637</v>
      </c>
      <c r="Q41" s="33"/>
      <c r="S41" s="9">
        <v>0</v>
      </c>
      <c r="U41" s="9">
        <v>16574578637</v>
      </c>
      <c r="W41" s="10">
        <f t="shared" si="0"/>
        <v>7.6153298855585385E-3</v>
      </c>
    </row>
    <row r="42" spans="1:23" ht="18.75">
      <c r="A42" s="36" t="s">
        <v>22</v>
      </c>
      <c r="B42" s="36"/>
      <c r="D42" s="9">
        <v>0</v>
      </c>
      <c r="F42" s="9">
        <v>89864038421</v>
      </c>
      <c r="H42" s="9">
        <v>0</v>
      </c>
      <c r="J42" s="9">
        <v>89864038421</v>
      </c>
      <c r="L42" s="10">
        <f>J42/درآمد!F$11</f>
        <v>5.151701456836022E-2</v>
      </c>
      <c r="N42" s="9">
        <v>0</v>
      </c>
      <c r="P42" s="33">
        <v>47332933631</v>
      </c>
      <c r="Q42" s="33"/>
      <c r="S42" s="9">
        <v>0</v>
      </c>
      <c r="U42" s="9">
        <v>47332933631</v>
      </c>
      <c r="W42" s="10">
        <f t="shared" si="0"/>
        <v>2.1747515393643557E-2</v>
      </c>
    </row>
    <row r="43" spans="1:23" ht="18.75">
      <c r="A43" s="36" t="s">
        <v>54</v>
      </c>
      <c r="B43" s="36"/>
      <c r="D43" s="9">
        <v>0</v>
      </c>
      <c r="F43" s="9">
        <v>-238102325</v>
      </c>
      <c r="H43" s="9">
        <v>0</v>
      </c>
      <c r="J43" s="9">
        <v>-238102325</v>
      </c>
      <c r="L43" s="10">
        <f>J43/درآمد!F$11</f>
        <v>-1.3649866132567405E-4</v>
      </c>
      <c r="N43" s="9">
        <v>0</v>
      </c>
      <c r="P43" s="33">
        <v>-238102325</v>
      </c>
      <c r="Q43" s="33"/>
      <c r="S43" s="9">
        <v>0</v>
      </c>
      <c r="U43" s="9">
        <v>-238102325</v>
      </c>
      <c r="W43" s="10">
        <f t="shared" si="0"/>
        <v>-1.093981205257153E-4</v>
      </c>
    </row>
    <row r="44" spans="1:23" ht="18.75">
      <c r="A44" s="36" t="s">
        <v>53</v>
      </c>
      <c r="B44" s="36"/>
      <c r="D44" s="9">
        <v>0</v>
      </c>
      <c r="F44" s="9">
        <v>838432136</v>
      </c>
      <c r="H44" s="9">
        <v>0</v>
      </c>
      <c r="J44" s="9">
        <v>838432136</v>
      </c>
      <c r="L44" s="10">
        <f>J44/درآمد!F$11</f>
        <v>4.8065412287101979E-4</v>
      </c>
      <c r="N44" s="9">
        <v>0</v>
      </c>
      <c r="P44" s="33">
        <v>838432136</v>
      </c>
      <c r="Q44" s="33"/>
      <c r="S44" s="9">
        <v>0</v>
      </c>
      <c r="U44" s="9">
        <v>838432136</v>
      </c>
      <c r="W44" s="10">
        <f t="shared" si="0"/>
        <v>3.852247132268067E-4</v>
      </c>
    </row>
    <row r="45" spans="1:23" ht="18.75">
      <c r="A45" s="36" t="s">
        <v>56</v>
      </c>
      <c r="B45" s="36"/>
      <c r="D45" s="9">
        <v>0</v>
      </c>
      <c r="F45" s="9">
        <v>2063565438</v>
      </c>
      <c r="H45" s="9">
        <v>0</v>
      </c>
      <c r="J45" s="9">
        <v>2063565438</v>
      </c>
      <c r="L45" s="10">
        <f>J45/درآمد!F$11</f>
        <v>1.182995251495038E-3</v>
      </c>
      <c r="N45" s="9">
        <v>0</v>
      </c>
      <c r="P45" s="33">
        <v>2063565438</v>
      </c>
      <c r="Q45" s="33"/>
      <c r="S45" s="9">
        <v>0</v>
      </c>
      <c r="U45" s="9">
        <v>2063565438</v>
      </c>
      <c r="W45" s="10">
        <f t="shared" si="0"/>
        <v>9.4812253722858218E-4</v>
      </c>
    </row>
    <row r="46" spans="1:23" ht="18.75">
      <c r="A46" s="36" t="s">
        <v>19</v>
      </c>
      <c r="B46" s="36"/>
      <c r="D46" s="9">
        <v>0</v>
      </c>
      <c r="F46" s="9">
        <v>182601477116</v>
      </c>
      <c r="H46" s="9">
        <v>0</v>
      </c>
      <c r="J46" s="9">
        <v>182601477116</v>
      </c>
      <c r="L46" s="10">
        <f>J46/درآمد!F$11</f>
        <v>0.10468128432775575</v>
      </c>
      <c r="N46" s="9">
        <v>0</v>
      </c>
      <c r="P46" s="33">
        <v>232366621465</v>
      </c>
      <c r="Q46" s="33"/>
      <c r="S46" s="9">
        <v>0</v>
      </c>
      <c r="U46" s="9">
        <v>232366621465</v>
      </c>
      <c r="W46" s="10">
        <f t="shared" si="0"/>
        <v>0.10676280318212489</v>
      </c>
    </row>
    <row r="47" spans="1:23" ht="18.75">
      <c r="A47" s="36" t="s">
        <v>39</v>
      </c>
      <c r="B47" s="36"/>
      <c r="D47" s="9">
        <v>0</v>
      </c>
      <c r="F47" s="9">
        <v>31414860456</v>
      </c>
      <c r="H47" s="9">
        <v>0</v>
      </c>
      <c r="J47" s="9">
        <v>31414860456</v>
      </c>
      <c r="L47" s="10">
        <f>J47/درآمد!F$11</f>
        <v>1.8009426820913464E-2</v>
      </c>
      <c r="N47" s="9">
        <v>0</v>
      </c>
      <c r="P47" s="33">
        <v>18203778917</v>
      </c>
      <c r="Q47" s="33"/>
      <c r="S47" s="9">
        <v>0</v>
      </c>
      <c r="U47" s="9">
        <v>18203778917</v>
      </c>
      <c r="W47" s="10">
        <f t="shared" si="0"/>
        <v>8.3638796890599075E-3</v>
      </c>
    </row>
    <row r="48" spans="1:23" ht="18.75">
      <c r="A48" s="36" t="s">
        <v>44</v>
      </c>
      <c r="B48" s="36"/>
      <c r="D48" s="9">
        <v>0</v>
      </c>
      <c r="F48" s="9">
        <v>62206163751</v>
      </c>
      <c r="H48" s="9">
        <v>0</v>
      </c>
      <c r="J48" s="9">
        <v>62206163751</v>
      </c>
      <c r="L48" s="10">
        <f>J48/درآمد!F$11</f>
        <v>3.5661382467462976E-2</v>
      </c>
      <c r="N48" s="9">
        <v>0</v>
      </c>
      <c r="P48" s="33">
        <v>92027236291</v>
      </c>
      <c r="Q48" s="33"/>
      <c r="S48" s="9">
        <v>0</v>
      </c>
      <c r="U48" s="9">
        <v>92027236291</v>
      </c>
      <c r="W48" s="10">
        <f t="shared" si="0"/>
        <v>4.228268954287321E-2</v>
      </c>
    </row>
    <row r="49" spans="1:23" ht="18.75">
      <c r="A49" s="36" t="s">
        <v>36</v>
      </c>
      <c r="B49" s="36"/>
      <c r="D49" s="9">
        <v>0</v>
      </c>
      <c r="F49" s="9">
        <v>0</v>
      </c>
      <c r="H49" s="9">
        <v>0</v>
      </c>
      <c r="J49" s="9">
        <v>0</v>
      </c>
      <c r="L49" s="10">
        <f>J49/درآمد!F$11</f>
        <v>0</v>
      </c>
      <c r="N49" s="9">
        <v>0</v>
      </c>
      <c r="P49" s="33">
        <v>-70103271765</v>
      </c>
      <c r="Q49" s="33"/>
      <c r="S49" s="9">
        <v>0</v>
      </c>
      <c r="U49" s="9">
        <v>-70103271765</v>
      </c>
      <c r="W49" s="10">
        <f t="shared" si="0"/>
        <v>-3.2209539213001993E-2</v>
      </c>
    </row>
    <row r="50" spans="1:23" ht="18.75">
      <c r="A50" s="36" t="s">
        <v>55</v>
      </c>
      <c r="B50" s="36"/>
      <c r="D50" s="9">
        <v>0</v>
      </c>
      <c r="F50" s="9">
        <v>-184458618</v>
      </c>
      <c r="H50" s="9">
        <v>0</v>
      </c>
      <c r="J50" s="9">
        <v>-184458618</v>
      </c>
      <c r="L50" s="10">
        <f>J50/درآمد!F$11</f>
        <v>-1.0574594106539651E-4</v>
      </c>
      <c r="N50" s="9">
        <v>0</v>
      </c>
      <c r="P50" s="33">
        <v>-184458618</v>
      </c>
      <c r="Q50" s="33"/>
      <c r="S50" s="9">
        <v>0</v>
      </c>
      <c r="U50" s="9">
        <v>-184458618</v>
      </c>
      <c r="W50" s="10">
        <f t="shared" si="0"/>
        <v>-8.4751067105165299E-5</v>
      </c>
    </row>
    <row r="51" spans="1:23" ht="18.75">
      <c r="A51" s="36" t="s">
        <v>57</v>
      </c>
      <c r="B51" s="36"/>
      <c r="D51" s="9">
        <v>0</v>
      </c>
      <c r="F51" s="9">
        <v>-5574674267</v>
      </c>
      <c r="H51" s="9">
        <v>0</v>
      </c>
      <c r="J51" s="9">
        <v>-5574674267</v>
      </c>
      <c r="L51" s="10">
        <f>J51/درآمد!F$11</f>
        <v>-3.1958342900355267E-3</v>
      </c>
      <c r="N51" s="9">
        <v>0</v>
      </c>
      <c r="P51" s="33">
        <v>-5574674267</v>
      </c>
      <c r="Q51" s="33"/>
      <c r="S51" s="9">
        <v>0</v>
      </c>
      <c r="U51" s="9">
        <v>-5574674267</v>
      </c>
      <c r="W51" s="10">
        <f t="shared" si="0"/>
        <v>-2.5613310888621924E-3</v>
      </c>
    </row>
    <row r="52" spans="1:23" ht="18.75">
      <c r="A52" s="36" t="s">
        <v>27</v>
      </c>
      <c r="B52" s="36"/>
      <c r="D52" s="9">
        <v>0</v>
      </c>
      <c r="F52" s="9">
        <v>82242152462</v>
      </c>
      <c r="H52" s="9">
        <v>0</v>
      </c>
      <c r="J52" s="9">
        <v>82242152462</v>
      </c>
      <c r="L52" s="10">
        <f>J52/درآمد!F$11</f>
        <v>4.7147560258409861E-2</v>
      </c>
      <c r="N52" s="9">
        <v>0</v>
      </c>
      <c r="P52" s="33">
        <v>110954414444</v>
      </c>
      <c r="Q52" s="33"/>
      <c r="S52" s="9">
        <v>0</v>
      </c>
      <c r="U52" s="9">
        <v>110954414444</v>
      </c>
      <c r="W52" s="10">
        <f t="shared" si="0"/>
        <v>5.0978941109478364E-2</v>
      </c>
    </row>
    <row r="53" spans="1:23" ht="18.75">
      <c r="A53" s="32" t="s">
        <v>43</v>
      </c>
      <c r="B53" s="32"/>
      <c r="D53" s="13">
        <v>0</v>
      </c>
      <c r="F53" s="13">
        <v>302322005008</v>
      </c>
      <c r="H53" s="13">
        <v>0</v>
      </c>
      <c r="J53" s="13">
        <v>302322005008</v>
      </c>
      <c r="L53" s="14">
        <f>J53/درآمد!F$11</f>
        <v>0.17331434698458206</v>
      </c>
      <c r="N53" s="13">
        <v>0</v>
      </c>
      <c r="P53" s="33">
        <v>526385943209</v>
      </c>
      <c r="Q53" s="45"/>
      <c r="S53" s="13">
        <v>0</v>
      </c>
      <c r="U53" s="13">
        <v>526385943209</v>
      </c>
      <c r="W53" s="14">
        <f t="shared" si="0"/>
        <v>0.2418524592660761</v>
      </c>
    </row>
    <row r="54" spans="1:23" ht="21">
      <c r="A54" s="35" t="s">
        <v>58</v>
      </c>
      <c r="B54" s="35"/>
      <c r="D54" s="16">
        <v>81578028209</v>
      </c>
      <c r="F54" s="16">
        <v>1612348308919</v>
      </c>
      <c r="H54" s="16">
        <f>SUM(H9:H53)</f>
        <v>49828854558</v>
      </c>
      <c r="J54" s="16">
        <v>1744268034383</v>
      </c>
      <c r="L54" s="17">
        <f>SUM(L9:L53)</f>
        <v>0.99994929359234219</v>
      </c>
      <c r="N54" s="16">
        <v>176760820504</v>
      </c>
      <c r="Q54" s="16">
        <v>1895273581111</v>
      </c>
      <c r="S54" s="16">
        <v>104441061179</v>
      </c>
      <c r="U54" s="16">
        <v>2176475462794</v>
      </c>
      <c r="W54" s="17">
        <f>SUM(W9:W53)</f>
        <v>1</v>
      </c>
    </row>
    <row r="55" spans="1:23">
      <c r="D55" s="21"/>
      <c r="F55" s="21"/>
      <c r="H55" s="21"/>
      <c r="N55" s="21"/>
      <c r="Q55" s="21"/>
      <c r="S55" s="21"/>
    </row>
    <row r="56" spans="1:23">
      <c r="F56" s="21"/>
      <c r="H56" s="21"/>
    </row>
  </sheetData>
  <mergeCells count="10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54:B54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</mergeCells>
  <pageMargins left="0.39" right="0.39" top="0.39" bottom="0.39" header="0" footer="0"/>
  <pageSetup scale="5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2"/>
  <sheetViews>
    <sheetView rightToLeft="1" view="pageBreakPreview" zoomScale="145" zoomScaleNormal="100" zoomScaleSheetLayoutView="145" workbookViewId="0">
      <selection activeCell="Y26" sqref="Y26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9.1" customHeight="1">
      <c r="A1" s="41" t="s">
        <v>0</v>
      </c>
      <c r="B1" s="41"/>
      <c r="C1" s="41"/>
      <c r="D1" s="41"/>
      <c r="E1" s="41"/>
      <c r="F1" s="41"/>
    </row>
    <row r="2" spans="1:6" ht="21.75" customHeight="1">
      <c r="A2" s="41" t="s">
        <v>92</v>
      </c>
      <c r="B2" s="41"/>
      <c r="C2" s="41"/>
      <c r="D2" s="41"/>
      <c r="E2" s="41"/>
      <c r="F2" s="41"/>
    </row>
    <row r="3" spans="1:6" ht="21.75" customHeight="1">
      <c r="A3" s="41" t="s">
        <v>2</v>
      </c>
      <c r="B3" s="41"/>
      <c r="C3" s="41"/>
      <c r="D3" s="41"/>
      <c r="E3" s="41"/>
      <c r="F3" s="41"/>
    </row>
    <row r="4" spans="1:6" ht="14.45" customHeight="1"/>
    <row r="5" spans="1:6" ht="14.45" customHeight="1">
      <c r="A5" s="1" t="s">
        <v>119</v>
      </c>
      <c r="B5" s="42" t="s">
        <v>120</v>
      </c>
      <c r="C5" s="42"/>
      <c r="D5" s="42"/>
      <c r="E5" s="42"/>
      <c r="F5" s="42"/>
    </row>
    <row r="6" spans="1:6" ht="14.45" customHeight="1">
      <c r="D6" s="37" t="s">
        <v>107</v>
      </c>
      <c r="E6" s="37"/>
      <c r="F6" s="2" t="s">
        <v>108</v>
      </c>
    </row>
    <row r="7" spans="1:6" ht="36.4" customHeight="1">
      <c r="A7" s="37" t="s">
        <v>121</v>
      </c>
      <c r="B7" s="37"/>
      <c r="D7" s="18" t="s">
        <v>122</v>
      </c>
      <c r="E7" s="3"/>
      <c r="F7" s="18" t="s">
        <v>122</v>
      </c>
    </row>
    <row r="8" spans="1:6" ht="21.75" customHeight="1">
      <c r="A8" s="38" t="s">
        <v>153</v>
      </c>
      <c r="B8" s="38"/>
      <c r="D8" s="6">
        <v>1496358</v>
      </c>
      <c r="F8" s="6">
        <v>352372171</v>
      </c>
    </row>
    <row r="9" spans="1:6" ht="21.75" customHeight="1">
      <c r="A9" s="36" t="s">
        <v>155</v>
      </c>
      <c r="B9" s="36"/>
      <c r="D9" s="9">
        <v>0</v>
      </c>
      <c r="F9" s="9">
        <v>81379370</v>
      </c>
    </row>
    <row r="10" spans="1:6" ht="21.75" customHeight="1" thickBot="1">
      <c r="A10" s="35" t="s">
        <v>58</v>
      </c>
      <c r="B10" s="35"/>
      <c r="D10" s="16">
        <f>SUM(D8:D9)</f>
        <v>1496358</v>
      </c>
      <c r="F10" s="16">
        <v>433751541</v>
      </c>
    </row>
    <row r="12" spans="1:6">
      <c r="D12" s="21"/>
      <c r="F12" s="21"/>
    </row>
  </sheetData>
  <mergeCells count="9">
    <mergeCell ref="A10:B10"/>
    <mergeCell ref="A7:B7"/>
    <mergeCell ref="A8:B8"/>
    <mergeCell ref="A9:B9"/>
    <mergeCell ref="A1:F1"/>
    <mergeCell ref="A2:F2"/>
    <mergeCell ref="A3:F3"/>
    <mergeCell ref="B5:F5"/>
    <mergeCell ref="D6:E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view="pageBreakPreview" zoomScale="115" zoomScaleNormal="100" zoomScaleSheetLayoutView="115" workbookViewId="0">
      <selection activeCell="Y26" sqref="Y26"/>
    </sheetView>
  </sheetViews>
  <sheetFormatPr defaultRowHeight="12.75"/>
  <cols>
    <col min="1" max="1" width="6.5703125" bestFit="1" customWidth="1"/>
    <col min="2" max="2" width="41.5703125" customWidth="1"/>
    <col min="3" max="3" width="1.28515625" customWidth="1"/>
    <col min="4" max="4" width="10.7109375" bestFit="1" customWidth="1"/>
    <col min="5" max="5" width="1.28515625" customWidth="1"/>
    <col min="6" max="6" width="13.7109375" bestFit="1" customWidth="1"/>
    <col min="7" max="7" width="0.28515625" customWidth="1"/>
  </cols>
  <sheetData>
    <row r="1" spans="1:6" ht="25.5">
      <c r="A1" s="41" t="s">
        <v>0</v>
      </c>
      <c r="B1" s="41"/>
      <c r="C1" s="41"/>
      <c r="D1" s="41"/>
      <c r="E1" s="41"/>
      <c r="F1" s="41"/>
    </row>
    <row r="2" spans="1:6" ht="25.5">
      <c r="A2" s="41" t="s">
        <v>92</v>
      </c>
      <c r="B2" s="41"/>
      <c r="C2" s="41"/>
      <c r="D2" s="41"/>
      <c r="E2" s="41"/>
      <c r="F2" s="41"/>
    </row>
    <row r="3" spans="1:6" ht="25.5">
      <c r="A3" s="41" t="s">
        <v>2</v>
      </c>
      <c r="B3" s="41"/>
      <c r="C3" s="41"/>
      <c r="D3" s="41"/>
      <c r="E3" s="41"/>
      <c r="F3" s="41"/>
    </row>
    <row r="5" spans="1:6" ht="24">
      <c r="A5" s="1" t="s">
        <v>123</v>
      </c>
      <c r="B5" s="42" t="s">
        <v>104</v>
      </c>
      <c r="C5" s="42"/>
      <c r="D5" s="42"/>
      <c r="E5" s="42"/>
      <c r="F5" s="42"/>
    </row>
    <row r="6" spans="1:6" ht="21">
      <c r="A6" s="46" t="s">
        <v>104</v>
      </c>
      <c r="B6" s="46"/>
      <c r="D6" s="2" t="s">
        <v>107</v>
      </c>
      <c r="F6" s="2" t="s">
        <v>9</v>
      </c>
    </row>
    <row r="7" spans="1:6" ht="18.75">
      <c r="A7" s="38" t="s">
        <v>104</v>
      </c>
      <c r="B7" s="38"/>
      <c r="D7" s="6">
        <v>-2</v>
      </c>
      <c r="F7" s="6">
        <v>3277059806</v>
      </c>
    </row>
    <row r="8" spans="1:6" ht="18.75">
      <c r="A8" s="32" t="s">
        <v>124</v>
      </c>
      <c r="B8" s="32"/>
      <c r="D8" s="13">
        <v>86953695</v>
      </c>
      <c r="F8" s="13">
        <v>694885159</v>
      </c>
    </row>
    <row r="9" spans="1:6" ht="21.75" thickBot="1">
      <c r="A9" s="35" t="s">
        <v>58</v>
      </c>
      <c r="B9" s="35"/>
      <c r="D9" s="16">
        <v>86953693</v>
      </c>
      <c r="F9" s="16">
        <v>3971944965</v>
      </c>
    </row>
  </sheetData>
  <mergeCells count="8">
    <mergeCell ref="A7:B7"/>
    <mergeCell ref="A8:B8"/>
    <mergeCell ref="A9:B9"/>
    <mergeCell ref="A6:B6"/>
    <mergeCell ref="A1:F1"/>
    <mergeCell ref="A2:F2"/>
    <mergeCell ref="A3:F3"/>
    <mergeCell ref="B5:F5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2"/>
  <sheetViews>
    <sheetView rightToLeft="1" view="pageBreakPreview" zoomScaleNormal="100" zoomScaleSheetLayoutView="100" workbookViewId="0">
      <selection activeCell="Y26" sqref="Y26"/>
    </sheetView>
  </sheetViews>
  <sheetFormatPr defaultRowHeight="12.75"/>
  <cols>
    <col min="1" max="1" width="27.28515625" bestFit="1" customWidth="1"/>
    <col min="2" max="2" width="1.28515625" customWidth="1"/>
    <col min="3" max="3" width="16.85546875" customWidth="1"/>
    <col min="4" max="4" width="1.28515625" customWidth="1"/>
    <col min="5" max="5" width="18.85546875" bestFit="1" customWidth="1"/>
    <col min="6" max="6" width="1.28515625" customWidth="1"/>
    <col min="7" max="7" width="15" bestFit="1" customWidth="1"/>
    <col min="8" max="8" width="1.28515625" customWidth="1"/>
    <col min="9" max="9" width="14.85546875" bestFit="1" customWidth="1"/>
    <col min="10" max="10" width="1.28515625" customWidth="1"/>
    <col min="11" max="11" width="13.7109375" bestFit="1" customWidth="1"/>
    <col min="12" max="12" width="1.28515625" customWidth="1"/>
    <col min="13" max="13" width="15.5703125" customWidth="1"/>
    <col min="14" max="14" width="1.28515625" customWidth="1"/>
    <col min="15" max="15" width="16" bestFit="1" customWidth="1"/>
    <col min="16" max="16" width="1.28515625" customWidth="1"/>
    <col min="17" max="17" width="13.85546875" bestFit="1" customWidth="1"/>
    <col min="18" max="18" width="1.28515625" customWidth="1"/>
    <col min="19" max="19" width="15.85546875" bestFit="1" customWidth="1"/>
    <col min="20" max="20" width="0.28515625" customWidth="1"/>
  </cols>
  <sheetData>
    <row r="1" spans="1:19" ht="25.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ht="25.5">
      <c r="A2" s="41" t="s">
        <v>92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25.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5" spans="1:19" ht="24">
      <c r="A5" s="42" t="s">
        <v>110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21">
      <c r="A6" s="37" t="s">
        <v>60</v>
      </c>
      <c r="C6" s="37" t="s">
        <v>125</v>
      </c>
      <c r="D6" s="37"/>
      <c r="E6" s="37"/>
      <c r="F6" s="37"/>
      <c r="G6" s="37"/>
      <c r="I6" s="37" t="s">
        <v>107</v>
      </c>
      <c r="J6" s="37"/>
      <c r="K6" s="37"/>
      <c r="L6" s="37"/>
      <c r="M6" s="37"/>
      <c r="O6" s="37" t="s">
        <v>108</v>
      </c>
      <c r="P6" s="37"/>
      <c r="Q6" s="37"/>
      <c r="R6" s="37"/>
      <c r="S6" s="37"/>
    </row>
    <row r="7" spans="1:19" ht="42">
      <c r="A7" s="37"/>
      <c r="C7" s="18" t="s">
        <v>126</v>
      </c>
      <c r="D7" s="3"/>
      <c r="E7" s="18" t="s">
        <v>127</v>
      </c>
      <c r="F7" s="3"/>
      <c r="G7" s="18" t="s">
        <v>128</v>
      </c>
      <c r="I7" s="18" t="s">
        <v>129</v>
      </c>
      <c r="J7" s="3"/>
      <c r="K7" s="18" t="s">
        <v>130</v>
      </c>
      <c r="L7" s="3"/>
      <c r="M7" s="18" t="s">
        <v>131</v>
      </c>
      <c r="O7" s="18" t="s">
        <v>129</v>
      </c>
      <c r="P7" s="3"/>
      <c r="Q7" s="18" t="s">
        <v>130</v>
      </c>
      <c r="R7" s="3"/>
      <c r="S7" s="18" t="s">
        <v>131</v>
      </c>
    </row>
    <row r="8" spans="1:19" ht="18.75">
      <c r="A8" s="5" t="s">
        <v>29</v>
      </c>
      <c r="C8" s="5" t="s">
        <v>132</v>
      </c>
      <c r="E8" s="6">
        <v>24172000</v>
      </c>
      <c r="G8" s="6">
        <v>1650</v>
      </c>
      <c r="I8" s="6">
        <v>0</v>
      </c>
      <c r="K8" s="6">
        <v>0</v>
      </c>
      <c r="M8" s="6">
        <v>0</v>
      </c>
      <c r="O8" s="6">
        <v>39883800000</v>
      </c>
      <c r="Q8" s="6">
        <v>0</v>
      </c>
      <c r="S8" s="6">
        <v>39883800000</v>
      </c>
    </row>
    <row r="9" spans="1:19" ht="18.75">
      <c r="A9" s="8" t="s">
        <v>31</v>
      </c>
      <c r="C9" s="8" t="s">
        <v>133</v>
      </c>
      <c r="E9" s="9">
        <v>10530883</v>
      </c>
      <c r="G9" s="9">
        <v>1500</v>
      </c>
      <c r="I9" s="9">
        <v>0</v>
      </c>
      <c r="K9" s="9">
        <v>0</v>
      </c>
      <c r="M9" s="9">
        <v>0</v>
      </c>
      <c r="O9" s="9">
        <v>15796324500</v>
      </c>
      <c r="Q9" s="9">
        <v>0</v>
      </c>
      <c r="S9" s="9">
        <v>15796324500</v>
      </c>
    </row>
    <row r="10" spans="1:19" ht="18.75">
      <c r="A10" s="8" t="s">
        <v>34</v>
      </c>
      <c r="C10" s="8" t="s">
        <v>134</v>
      </c>
      <c r="E10" s="9">
        <v>987629</v>
      </c>
      <c r="G10" s="9">
        <v>28874</v>
      </c>
      <c r="I10" s="9">
        <v>28516799746</v>
      </c>
      <c r="K10" s="9">
        <v>290001353</v>
      </c>
      <c r="M10" s="9">
        <v>28226798393</v>
      </c>
      <c r="O10" s="9">
        <v>28516799746</v>
      </c>
      <c r="Q10" s="9">
        <v>290001353</v>
      </c>
      <c r="S10" s="9">
        <v>28226798393</v>
      </c>
    </row>
    <row r="11" spans="1:19" ht="18.75">
      <c r="A11" s="8" t="s">
        <v>46</v>
      </c>
      <c r="C11" s="8" t="s">
        <v>135</v>
      </c>
      <c r="E11" s="9">
        <v>8826002</v>
      </c>
      <c r="G11" s="9">
        <v>1240</v>
      </c>
      <c r="I11" s="9">
        <v>0</v>
      </c>
      <c r="K11" s="9">
        <v>0</v>
      </c>
      <c r="M11" s="9">
        <v>0</v>
      </c>
      <c r="O11" s="9">
        <v>10944242480</v>
      </c>
      <c r="Q11" s="9">
        <v>0</v>
      </c>
      <c r="S11" s="9">
        <v>10944242480</v>
      </c>
    </row>
    <row r="12" spans="1:19" ht="18.75">
      <c r="A12" s="8" t="s">
        <v>38</v>
      </c>
      <c r="C12" s="8" t="s">
        <v>136</v>
      </c>
      <c r="E12" s="9">
        <v>5762928</v>
      </c>
      <c r="G12" s="9">
        <v>1000</v>
      </c>
      <c r="I12" s="9">
        <v>0</v>
      </c>
      <c r="K12" s="9">
        <v>0</v>
      </c>
      <c r="M12" s="9">
        <v>0</v>
      </c>
      <c r="O12" s="9">
        <v>5762928000</v>
      </c>
      <c r="Q12" s="9">
        <v>0</v>
      </c>
      <c r="S12" s="9">
        <v>5762928000</v>
      </c>
    </row>
    <row r="13" spans="1:19" ht="18.75">
      <c r="A13" s="8" t="s">
        <v>33</v>
      </c>
      <c r="C13" s="8" t="s">
        <v>137</v>
      </c>
      <c r="E13" s="9">
        <v>1290000</v>
      </c>
      <c r="G13" s="9">
        <v>27400</v>
      </c>
      <c r="I13" s="9">
        <v>35346000000</v>
      </c>
      <c r="K13" s="9">
        <v>24193018</v>
      </c>
      <c r="M13" s="9">
        <v>35321806982</v>
      </c>
      <c r="O13" s="9">
        <v>35346000000</v>
      </c>
      <c r="Q13" s="9">
        <v>24193018</v>
      </c>
      <c r="S13" s="9">
        <v>35321806982</v>
      </c>
    </row>
    <row r="14" spans="1:19" ht="18.75">
      <c r="A14" s="8" t="s">
        <v>28</v>
      </c>
      <c r="C14" s="8" t="s">
        <v>138</v>
      </c>
      <c r="E14" s="9">
        <v>12600000</v>
      </c>
      <c r="G14" s="9">
        <v>350</v>
      </c>
      <c r="I14" s="9">
        <v>0</v>
      </c>
      <c r="K14" s="9">
        <v>0</v>
      </c>
      <c r="M14" s="9">
        <v>0</v>
      </c>
      <c r="O14" s="9">
        <v>4410000000</v>
      </c>
      <c r="Q14" s="9">
        <v>6032832</v>
      </c>
      <c r="S14" s="9">
        <v>4403967168</v>
      </c>
    </row>
    <row r="15" spans="1:19" ht="18.75">
      <c r="A15" s="8" t="s">
        <v>42</v>
      </c>
      <c r="C15" s="8" t="s">
        <v>139</v>
      </c>
      <c r="E15" s="9">
        <v>4514559</v>
      </c>
      <c r="G15" s="9">
        <v>1910</v>
      </c>
      <c r="I15" s="9">
        <v>8622807690</v>
      </c>
      <c r="K15" s="9">
        <v>629601831</v>
      </c>
      <c r="M15" s="9">
        <v>7993205859</v>
      </c>
      <c r="O15" s="9">
        <v>8622807690</v>
      </c>
      <c r="Q15" s="9">
        <v>629601831</v>
      </c>
      <c r="S15" s="9">
        <v>7993205859</v>
      </c>
    </row>
    <row r="16" spans="1:19" ht="18.75">
      <c r="A16" s="8" t="s">
        <v>21</v>
      </c>
      <c r="C16" s="8" t="s">
        <v>140</v>
      </c>
      <c r="E16" s="9">
        <v>697087</v>
      </c>
      <c r="G16" s="9">
        <v>11000</v>
      </c>
      <c r="I16" s="9">
        <v>0</v>
      </c>
      <c r="K16" s="9">
        <v>0</v>
      </c>
      <c r="M16" s="9">
        <v>0</v>
      </c>
      <c r="O16" s="9">
        <v>7667957000</v>
      </c>
      <c r="Q16" s="9">
        <v>0</v>
      </c>
      <c r="S16" s="9">
        <v>7667957000</v>
      </c>
    </row>
    <row r="17" spans="1:19" ht="18.75">
      <c r="A17" s="8" t="s">
        <v>35</v>
      </c>
      <c r="C17" s="8" t="s">
        <v>141</v>
      </c>
      <c r="E17" s="9">
        <v>34481479</v>
      </c>
      <c r="G17" s="9">
        <v>310</v>
      </c>
      <c r="I17" s="9">
        <v>10689258490</v>
      </c>
      <c r="K17" s="9">
        <v>653041515</v>
      </c>
      <c r="M17" s="9">
        <v>10036216975</v>
      </c>
      <c r="O17" s="9">
        <v>10689258490</v>
      </c>
      <c r="Q17" s="9">
        <v>653041515</v>
      </c>
      <c r="S17" s="9">
        <v>10036216975</v>
      </c>
    </row>
    <row r="18" spans="1:19" ht="18.75">
      <c r="A18" s="8" t="s">
        <v>32</v>
      </c>
      <c r="C18" s="8" t="s">
        <v>142</v>
      </c>
      <c r="E18" s="9">
        <v>14465250</v>
      </c>
      <c r="G18" s="9">
        <v>740</v>
      </c>
      <c r="I18" s="9">
        <v>0</v>
      </c>
      <c r="K18" s="9">
        <v>0</v>
      </c>
      <c r="M18" s="9">
        <v>0</v>
      </c>
      <c r="O18" s="9">
        <v>10704285000</v>
      </c>
      <c r="Q18" s="9">
        <v>326956912</v>
      </c>
      <c r="S18" s="9">
        <v>10377328088</v>
      </c>
    </row>
    <row r="19" spans="1:19" ht="18.75">
      <c r="A19" s="11" t="s">
        <v>50</v>
      </c>
      <c r="C19" s="24" t="s">
        <v>143</v>
      </c>
      <c r="E19" s="22">
        <v>360000</v>
      </c>
      <c r="G19" s="22">
        <v>1000</v>
      </c>
      <c r="I19" s="13">
        <v>0</v>
      </c>
      <c r="K19" s="13">
        <v>0</v>
      </c>
      <c r="M19" s="13">
        <v>0</v>
      </c>
      <c r="O19" s="13">
        <v>360000000</v>
      </c>
      <c r="Q19" s="13">
        <v>13754941</v>
      </c>
      <c r="S19" s="13">
        <v>346245059</v>
      </c>
    </row>
    <row r="20" spans="1:19" ht="21">
      <c r="A20" s="15" t="s">
        <v>58</v>
      </c>
      <c r="C20" s="22"/>
      <c r="D20" s="27"/>
      <c r="E20" s="22"/>
      <c r="F20" s="27"/>
      <c r="G20" s="22"/>
      <c r="I20" s="16">
        <v>83174865926</v>
      </c>
      <c r="K20" s="16">
        <v>1596837717</v>
      </c>
      <c r="M20" s="16">
        <v>81578028209</v>
      </c>
      <c r="O20" s="16">
        <v>178704402906</v>
      </c>
      <c r="Q20" s="16">
        <v>1943582402</v>
      </c>
      <c r="S20" s="16">
        <v>176760820504</v>
      </c>
    </row>
    <row r="21" spans="1:19">
      <c r="C21" s="27"/>
      <c r="D21" s="27"/>
      <c r="E21" s="27"/>
      <c r="F21" s="27"/>
      <c r="G21" s="27"/>
    </row>
    <row r="22" spans="1:19">
      <c r="C22" s="27"/>
      <c r="D22" s="27"/>
      <c r="E22" s="27"/>
      <c r="F22" s="27"/>
      <c r="G22" s="27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سهام</vt:lpstr>
      <vt:lpstr>اوراق مشتقه</vt:lpstr>
      <vt:lpstr>تعدیل قیمت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Mahsa Behnia</cp:lastModifiedBy>
  <dcterms:created xsi:type="dcterms:W3CDTF">2026-06-28T05:59:24Z</dcterms:created>
  <dcterms:modified xsi:type="dcterms:W3CDTF">2026-06-29T08:59:37Z</dcterms:modified>
</cp:coreProperties>
</file>