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5\"/>
    </mc:Choice>
  </mc:AlternateContent>
  <xr:revisionPtr revIDLastSave="0" documentId="13_ncr:1_{67F11066-F686-4EB3-A8A4-B0EE22FA0FCD}" xr6:coauthVersionLast="47" xr6:coauthVersionMax="47" xr10:uidLastSave="{00000000-0000-0000-0000-000000000000}"/>
  <bookViews>
    <workbookView xWindow="-120" yWindow="-120" windowWidth="29040" windowHeight="15840" tabRatio="797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 سپرده بانکی" sheetId="13" r:id="rId5"/>
    <sheet name="درآمد" sheetId="8" r:id="rId6"/>
    <sheet name="سایر درآمدها" sheetId="14" r:id="rId7"/>
    <sheet name="سود سپرده بانکی" sheetId="18" r:id="rId8"/>
    <sheet name="درآمد سرمایه گذاری در سهام" sheetId="9" r:id="rId9"/>
    <sheet name="درآمد سود سهام" sheetId="15" r:id="rId10"/>
    <sheet name="درآمد ناشی از تغییر قیمت اوراق" sheetId="21" r:id="rId11"/>
    <sheet name="درآمد ناشی از فروش" sheetId="19" r:id="rId12"/>
  </sheets>
  <definedNames>
    <definedName name="_xlnm.Print_Area" localSheetId="1">'اوراق مشتقه'!$A$1:$AV$15</definedName>
    <definedName name="_xlnm.Print_Area" localSheetId="2">'تعدیل قیمت'!$A$1:$N$14</definedName>
    <definedName name="_xlnm.Print_Area" localSheetId="5">درآمد!$A$1:$K$11</definedName>
    <definedName name="_xlnm.Print_Area" localSheetId="4">'درآمد سپرده بانکی'!$A$1:$F$9</definedName>
    <definedName name="_xlnm.Print_Area" localSheetId="8">'درآمد سرمایه گذاری در سهام'!$A$1:$X$47</definedName>
    <definedName name="_xlnm.Print_Area" localSheetId="9">'درآمد سود سهام'!$A$1:$T$16</definedName>
    <definedName name="_xlnm.Print_Area" localSheetId="10">'درآمد ناشی از تغییر قیمت اوراق'!$A$1:$Q$41</definedName>
    <definedName name="_xlnm.Print_Area" localSheetId="11">'درآمد ناشی از فروش'!$A$1:$Q$29</definedName>
    <definedName name="_xlnm.Print_Area" localSheetId="6">'سایر درآمدها'!$A$1:$G$9</definedName>
    <definedName name="_xlnm.Print_Area" localSheetId="3">سپرده!$A$1:$M$10</definedName>
    <definedName name="_xlnm.Print_Area" localSheetId="0">سهام!$A$1:$AC$42</definedName>
    <definedName name="_xlnm.Print_Area" localSheetId="7">'سود سپرده بانکی'!$A$1:$N$10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H11" i="8"/>
  <c r="W47" i="9"/>
  <c r="L47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8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9" i="9"/>
  <c r="W10" i="9"/>
  <c r="W11" i="9"/>
  <c r="W12" i="9"/>
  <c r="W13" i="9"/>
  <c r="W8" i="9"/>
  <c r="J10" i="9"/>
  <c r="J47" i="9" s="1"/>
  <c r="F8" i="8" s="1"/>
  <c r="F11" i="8" s="1"/>
  <c r="J9" i="9"/>
  <c r="J8" i="9"/>
  <c r="F10" i="8"/>
  <c r="F9" i="8"/>
  <c r="L8" i="7"/>
  <c r="U47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9" i="9"/>
  <c r="U8" i="9"/>
  <c r="P47" i="9"/>
  <c r="J30" i="9"/>
  <c r="F47" i="9"/>
  <c r="I40" i="21"/>
  <c r="S16" i="15"/>
  <c r="Q16" i="15"/>
  <c r="O16" i="15"/>
  <c r="S10" i="15"/>
  <c r="S11" i="15"/>
  <c r="S12" i="15"/>
  <c r="S13" i="15"/>
  <c r="S14" i="15"/>
  <c r="S15" i="15"/>
  <c r="S9" i="15"/>
  <c r="S8" i="15"/>
  <c r="I16" i="15"/>
  <c r="K16" i="15"/>
  <c r="M16" i="15"/>
  <c r="M13" i="15"/>
  <c r="M14" i="15"/>
  <c r="M12" i="15"/>
  <c r="C29" i="19"/>
  <c r="E29" i="19"/>
  <c r="I29" i="19"/>
  <c r="G2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9" i="19"/>
  <c r="I8" i="19"/>
  <c r="Q19" i="19"/>
  <c r="Q40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1" i="21"/>
  <c r="I9" i="21"/>
  <c r="I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8" i="21"/>
  <c r="Q29" i="19"/>
  <c r="Q9" i="19"/>
  <c r="Q10" i="19"/>
  <c r="Q11" i="19"/>
  <c r="Q12" i="19"/>
  <c r="Q13" i="19"/>
  <c r="Q14" i="19"/>
  <c r="Q15" i="19"/>
  <c r="Q16" i="19"/>
  <c r="Q17" i="19"/>
  <c r="Q18" i="19"/>
  <c r="Q20" i="19"/>
  <c r="Q21" i="19"/>
  <c r="Q22" i="19"/>
  <c r="Q23" i="19"/>
  <c r="Q24" i="19"/>
  <c r="Q25" i="19"/>
  <c r="Q26" i="19"/>
  <c r="Q27" i="19"/>
  <c r="Q28" i="19"/>
  <c r="Q8" i="19"/>
  <c r="L9" i="7"/>
  <c r="AB42" i="2"/>
  <c r="Z42" i="2"/>
  <c r="X42" i="2"/>
  <c r="T42" i="2"/>
  <c r="P42" i="2"/>
  <c r="E42" i="2"/>
  <c r="H42" i="2"/>
  <c r="J42" i="2"/>
  <c r="J41" i="2"/>
  <c r="Z41" i="2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Q41" i="21" l="1"/>
  <c r="L10" i="7"/>
</calcChain>
</file>

<file path=xl/sharedStrings.xml><?xml version="1.0" encoding="utf-8"?>
<sst xmlns="http://schemas.openxmlformats.org/spreadsheetml/2006/main" count="384" uniqueCount="146">
  <si>
    <t>صندوق سرمایه‌گذاری مشترک رشد سامان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</si>
  <si>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</si>
  <si>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</si>
  <si>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</si>
  <si>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</si>
  <si>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</si>
  <si>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</si>
  <si>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</si>
  <si>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</si>
  <si>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</si>
  <si>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</si>
  <si>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</si>
  <si>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</si>
  <si>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</si>
  <si>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</si>
  <si>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</si>
  <si>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</si>
  <si>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</si>
  <si>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</si>
  <si>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</si>
  <si>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</si>
  <si>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</si>
  <si>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</si>
  <si>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</si>
  <si>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</si>
  <si>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</si>
  <si>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</si>
  <si>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</si>
  <si>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</si>
  <si>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</si>
  <si>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</si>
  <si>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</si>
  <si>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</si>
  <si>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</si>
  <si>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</si>
  <si>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</si>
  <si>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</si>
  <si>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</si>
  <si>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</si>
  <si>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</si>
  <si>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</si>
  <si>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</si>
  <si>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</si>
  <si>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</si>
  <si>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</si>
  <si>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</si>
  <si>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</si>
  <si>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</si>
  <si>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</si>
  <si>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</si>
  <si>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</si>
  <si>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</si>
  <si>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</si>
  <si>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</si>
  <si>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</si>
  <si>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</si>
  <si>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</si>
  <si>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</si>
  <si>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</si>
  <si>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</si>
  <si>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</si>
  <si>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</si>
  <si>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</si>
  <si>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</si>
  <si>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</si>
  <si>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</si>
  <si>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</si>
  <si>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</si>
  <si>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</si>
  <si>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</si>
  <si>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</si>
  <si>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</si>
  <si>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</si>
  <si>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</si>
  <si>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</si>
  <si>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-20.00%</t>
  </si>
  <si>
    <t>سایر</t>
  </si>
  <si>
    <t>-50.00%</t>
  </si>
  <si>
    <t>-70.00%</t>
  </si>
  <si>
    <t>-30.00%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</si>
  <si>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</si>
  <si>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</si>
  <si>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</si>
  <si>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</si>
  <si>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</si>
  <si>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</si>
  <si>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</si>
  <si>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تجارت مطهری 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</si>
  <si>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</si>
  <si>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</si>
  <si>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</si>
  <si>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</si>
  <si>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</si>
  <si>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</si>
  <si>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</si>
  <si>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</si>
  <si>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</si>
  <si>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</si>
  <si>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</si>
  <si>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</si>
  <si>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</si>
  <si>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</si>
  <si>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</si>
  <si>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</si>
  <si>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</si>
  <si>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</si>
  <si>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</si>
  <si>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</si>
  <si>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</si>
  <si>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</si>
  <si>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ح . سرمایه‌گذاری‌ سپه‌</t>
  </si>
  <si>
    <t>ح . کاشی‌ الوند</t>
  </si>
  <si>
    <t>سرمایه گذاری صدرتامین</t>
  </si>
  <si>
    <t>کربن‌ ایران‌</t>
  </si>
  <si>
    <t>مدیریت نیروگاهی ایرانیان مپنا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</si>
  <si>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</si>
  <si>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</si>
  <si>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</si>
  <si>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</si>
  <si>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</si>
  <si>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</si>
  <si>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</si>
  <si>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</si>
  <si>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</si>
  <si>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</si>
  <si>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</si>
  <si>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</si>
  <si>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</si>
  <si>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</si>
  <si>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</si>
  <si>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1404/08/24</t>
  </si>
  <si>
    <t>1405/02/30</t>
  </si>
  <si>
    <t>1404/09/22</t>
  </si>
  <si>
    <t>1405/02/14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</si>
  <si>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</si>
  <si>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</si>
  <si>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</si>
  <si>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</si>
  <si>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</si>
  <si>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</si>
  <si>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</si>
  <si>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</si>
  <si>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</si>
  <si>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</si>
  <si>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سامان </t>
  </si>
  <si>
    <t xml:space="preserve"> بانک تجارت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</si>
</sst>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3" fontId="0" fillId="0" borderId="0" xfId="1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tabSelected="1" view="pageBreakPreview" zoomScale="85" zoomScaleNormal="100" zoomScaleSheetLayoutView="85" workbookViewId="0">
      <selection activeCell="AH7" sqref="AG7:AH7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8.7109375" bestFit="1" customWidth="1"/>
    <col min="9" max="9" width="1.28515625" customWidth="1"/>
    <col min="10" max="10" width="19.140625" bestFit="1" customWidth="1"/>
    <col min="11" max="11" width="1.28515625" customWidth="1"/>
    <col min="12" max="12" width="6.140625" bestFit="1" customWidth="1"/>
    <col min="13" max="13" width="1.28515625" customWidth="1"/>
    <col min="14" max="14" width="14.140625" bestFit="1" customWidth="1"/>
    <col min="15" max="15" width="1.28515625" customWidth="1"/>
    <col min="16" max="16" width="6.140625" bestFit="1" customWidth="1"/>
    <col min="17" max="17" width="1.28515625" customWidth="1"/>
    <col min="18" max="18" width="10.570312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8.7109375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24" x14ac:dyDescent="0.2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24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21" x14ac:dyDescent="0.2">
      <c r="F6" s="28" t="s">
        <v>7</v>
      </c>
      <c r="G6" s="28"/>
      <c r="H6" s="28"/>
      <c r="I6" s="28"/>
      <c r="J6" s="28"/>
      <c r="L6" s="32" t="s">
        <v>8</v>
      </c>
      <c r="M6" s="32"/>
      <c r="N6" s="32"/>
      <c r="O6" s="32"/>
      <c r="P6" s="32"/>
      <c r="Q6" s="32"/>
      <c r="R6" s="32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21" x14ac:dyDescent="0.2">
      <c r="F7" s="29"/>
      <c r="G7" s="29"/>
      <c r="H7" s="29"/>
      <c r="I7" s="29"/>
      <c r="J7" s="29"/>
      <c r="L7" s="33" t="s">
        <v>10</v>
      </c>
      <c r="M7" s="33"/>
      <c r="N7" s="33"/>
      <c r="O7" s="3"/>
      <c r="P7" s="33" t="s">
        <v>11</v>
      </c>
      <c r="Q7" s="33"/>
      <c r="R7" s="33"/>
      <c r="T7" s="29"/>
      <c r="U7" s="29"/>
      <c r="V7" s="29"/>
      <c r="W7" s="29"/>
      <c r="X7" s="29"/>
      <c r="Y7" s="29"/>
      <c r="Z7" s="29"/>
      <c r="AA7" s="29"/>
      <c r="AB7" s="29"/>
    </row>
    <row r="8" spans="1:28" ht="21" x14ac:dyDescent="0.2">
      <c r="A8" s="32" t="s">
        <v>12</v>
      </c>
      <c r="B8" s="32"/>
      <c r="C8" s="32"/>
      <c r="E8" s="32" t="s">
        <v>13</v>
      </c>
      <c r="F8" s="3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36" t="s">
        <v>19</v>
      </c>
      <c r="B9" s="36"/>
      <c r="C9" s="36"/>
      <c r="E9" s="37">
        <v>39130000</v>
      </c>
      <c r="F9" s="37"/>
      <c r="H9" s="6">
        <v>141358031562</v>
      </c>
      <c r="J9" s="6">
        <v>190410183090.39999</v>
      </c>
      <c r="L9" s="6">
        <v>0</v>
      </c>
      <c r="N9" s="6">
        <v>0</v>
      </c>
      <c r="P9" s="6">
        <v>0</v>
      </c>
      <c r="R9" s="6">
        <v>0</v>
      </c>
      <c r="T9" s="6">
        <v>46588350</v>
      </c>
      <c r="V9" s="6">
        <v>5170</v>
      </c>
      <c r="X9" s="6">
        <v>141358031562</v>
      </c>
      <c r="Z9" s="6">
        <v>238999908021.76501</v>
      </c>
      <c r="AB9" s="7">
        <v>6.06</v>
      </c>
    </row>
    <row r="10" spans="1:28" ht="18.75" x14ac:dyDescent="0.2">
      <c r="A10" s="30" t="s">
        <v>20</v>
      </c>
      <c r="B10" s="30"/>
      <c r="C10" s="30"/>
      <c r="E10" s="25">
        <v>29527778</v>
      </c>
      <c r="F10" s="25"/>
      <c r="H10" s="9">
        <v>102081871884</v>
      </c>
      <c r="J10" s="9">
        <v>162436584762.47699</v>
      </c>
      <c r="L10" s="9">
        <v>0</v>
      </c>
      <c r="N10" s="9">
        <v>0</v>
      </c>
      <c r="P10" s="9">
        <v>0</v>
      </c>
      <c r="R10" s="9">
        <v>0</v>
      </c>
      <c r="T10" s="9">
        <v>29527778</v>
      </c>
      <c r="V10" s="9">
        <v>6890</v>
      </c>
      <c r="X10" s="9">
        <v>102081871884</v>
      </c>
      <c r="Z10" s="9">
        <v>201873749822.05301</v>
      </c>
      <c r="AB10" s="10">
        <v>5.12</v>
      </c>
    </row>
    <row r="11" spans="1:28" ht="18.75" x14ac:dyDescent="0.2">
      <c r="A11" s="30" t="s">
        <v>21</v>
      </c>
      <c r="B11" s="30"/>
      <c r="C11" s="30"/>
      <c r="E11" s="25">
        <v>27136757</v>
      </c>
      <c r="F11" s="25"/>
      <c r="H11" s="9">
        <v>118749362374</v>
      </c>
      <c r="J11" s="9">
        <v>281333190144.93903</v>
      </c>
      <c r="L11" s="9">
        <v>0</v>
      </c>
      <c r="N11" s="9">
        <v>0</v>
      </c>
      <c r="P11" s="9">
        <v>0</v>
      </c>
      <c r="R11" s="9">
        <v>0</v>
      </c>
      <c r="T11" s="9">
        <v>27136757</v>
      </c>
      <c r="V11" s="9">
        <v>10448</v>
      </c>
      <c r="X11" s="9">
        <v>118749362374</v>
      </c>
      <c r="Z11" s="9">
        <v>281333190144.93903</v>
      </c>
      <c r="AB11" s="10">
        <v>7.14</v>
      </c>
    </row>
    <row r="12" spans="1:28" ht="18.75" x14ac:dyDescent="0.2">
      <c r="A12" s="30" t="s">
        <v>22</v>
      </c>
      <c r="B12" s="30"/>
      <c r="C12" s="30"/>
      <c r="E12" s="25">
        <v>3380645</v>
      </c>
      <c r="F12" s="25"/>
      <c r="H12" s="9">
        <v>129286228612</v>
      </c>
      <c r="J12" s="9">
        <v>122184767457.8</v>
      </c>
      <c r="L12" s="9">
        <v>0</v>
      </c>
      <c r="N12" s="9">
        <v>0</v>
      </c>
      <c r="P12" s="9">
        <v>0</v>
      </c>
      <c r="R12" s="9">
        <v>0</v>
      </c>
      <c r="T12" s="9">
        <v>3380645</v>
      </c>
      <c r="V12" s="9">
        <v>31871</v>
      </c>
      <c r="X12" s="9">
        <v>129286228612</v>
      </c>
      <c r="Z12" s="9">
        <v>106911671525.575</v>
      </c>
      <c r="AB12" s="10">
        <v>2.71</v>
      </c>
    </row>
    <row r="13" spans="1:28" ht="18.75" x14ac:dyDescent="0.2">
      <c r="A13" s="30" t="s">
        <v>23</v>
      </c>
      <c r="B13" s="30"/>
      <c r="C13" s="30"/>
      <c r="E13" s="25">
        <v>47232393</v>
      </c>
      <c r="F13" s="25"/>
      <c r="H13" s="9">
        <v>176982108707</v>
      </c>
      <c r="J13" s="9">
        <v>178733552858.673</v>
      </c>
      <c r="L13" s="9">
        <v>0</v>
      </c>
      <c r="N13" s="9">
        <v>0</v>
      </c>
      <c r="P13" s="9">
        <v>-1</v>
      </c>
      <c r="R13" s="9">
        <v>1</v>
      </c>
      <c r="T13" s="9">
        <v>47232392</v>
      </c>
      <c r="V13" s="9">
        <v>4767</v>
      </c>
      <c r="X13" s="9">
        <v>176982104960</v>
      </c>
      <c r="Z13" s="9">
        <v>223416350502.10699</v>
      </c>
      <c r="AB13" s="10">
        <v>5.67</v>
      </c>
    </row>
    <row r="14" spans="1:28" ht="18.75" x14ac:dyDescent="0.2">
      <c r="A14" s="30" t="s">
        <v>24</v>
      </c>
      <c r="B14" s="30"/>
      <c r="C14" s="30"/>
      <c r="E14" s="25">
        <v>12828181</v>
      </c>
      <c r="F14" s="25"/>
      <c r="H14" s="9">
        <v>55157188404</v>
      </c>
      <c r="J14" s="9">
        <v>62719696111.354797</v>
      </c>
      <c r="L14" s="9">
        <v>0</v>
      </c>
      <c r="N14" s="9">
        <v>0</v>
      </c>
      <c r="P14" s="9">
        <v>0</v>
      </c>
      <c r="R14" s="9">
        <v>0</v>
      </c>
      <c r="T14" s="9">
        <v>12828181</v>
      </c>
      <c r="V14" s="9">
        <v>6159</v>
      </c>
      <c r="X14" s="9">
        <v>55157188404</v>
      </c>
      <c r="Z14" s="9">
        <v>78398029011.798294</v>
      </c>
      <c r="AB14" s="10">
        <v>1.99</v>
      </c>
    </row>
    <row r="15" spans="1:28" ht="18.75" x14ac:dyDescent="0.2">
      <c r="A15" s="30" t="s">
        <v>25</v>
      </c>
      <c r="B15" s="30"/>
      <c r="C15" s="30"/>
      <c r="E15" s="25">
        <v>11094017</v>
      </c>
      <c r="F15" s="25"/>
      <c r="H15" s="9">
        <v>91153593948</v>
      </c>
      <c r="J15" s="9">
        <v>88268744059.8965</v>
      </c>
      <c r="L15" s="9">
        <v>0</v>
      </c>
      <c r="N15" s="9">
        <v>0</v>
      </c>
      <c r="P15" s="9">
        <v>-1</v>
      </c>
      <c r="R15" s="9">
        <v>1</v>
      </c>
      <c r="T15" s="9">
        <v>11094016</v>
      </c>
      <c r="V15" s="9">
        <v>9780</v>
      </c>
      <c r="X15" s="9">
        <v>91153585732</v>
      </c>
      <c r="Z15" s="9">
        <v>107660775526.81</v>
      </c>
      <c r="AB15" s="10">
        <v>2.73</v>
      </c>
    </row>
    <row r="16" spans="1:28" ht="18.75" x14ac:dyDescent="0.2">
      <c r="A16" s="30" t="s">
        <v>26</v>
      </c>
      <c r="B16" s="30"/>
      <c r="C16" s="30"/>
      <c r="E16" s="25">
        <v>1310386</v>
      </c>
      <c r="F16" s="25"/>
      <c r="H16" s="9">
        <v>15903157006</v>
      </c>
      <c r="J16" s="9">
        <v>8321642983.8079996</v>
      </c>
      <c r="L16" s="9">
        <v>0</v>
      </c>
      <c r="N16" s="9">
        <v>0</v>
      </c>
      <c r="P16" s="9">
        <v>0</v>
      </c>
      <c r="R16" s="9">
        <v>0</v>
      </c>
      <c r="T16" s="9">
        <v>1310386</v>
      </c>
      <c r="V16" s="9">
        <v>8480</v>
      </c>
      <c r="X16" s="9">
        <v>15903157006</v>
      </c>
      <c r="Z16" s="9">
        <v>11026176953.545601</v>
      </c>
      <c r="AB16" s="10">
        <v>0.28000000000000003</v>
      </c>
    </row>
    <row r="17" spans="1:28" ht="18.75" x14ac:dyDescent="0.2">
      <c r="A17" s="30" t="s">
        <v>27</v>
      </c>
      <c r="B17" s="30"/>
      <c r="C17" s="30"/>
      <c r="E17" s="25">
        <v>17231359</v>
      </c>
      <c r="F17" s="25"/>
      <c r="H17" s="9">
        <v>95210492929</v>
      </c>
      <c r="J17" s="9">
        <v>84670091266.093399</v>
      </c>
      <c r="L17" s="9">
        <v>0</v>
      </c>
      <c r="N17" s="9">
        <v>0</v>
      </c>
      <c r="P17" s="9">
        <v>0</v>
      </c>
      <c r="R17" s="9">
        <v>0</v>
      </c>
      <c r="T17" s="9">
        <v>17231359</v>
      </c>
      <c r="V17" s="9">
        <v>6560</v>
      </c>
      <c r="X17" s="9">
        <v>95210492929</v>
      </c>
      <c r="Z17" s="9">
        <v>112163933502.741</v>
      </c>
      <c r="AB17" s="10">
        <v>2.85</v>
      </c>
    </row>
    <row r="18" spans="1:28" ht="18.75" x14ac:dyDescent="0.2">
      <c r="A18" s="30" t="s">
        <v>28</v>
      </c>
      <c r="B18" s="30"/>
      <c r="C18" s="30"/>
      <c r="E18" s="25">
        <v>12600000</v>
      </c>
      <c r="F18" s="25"/>
      <c r="H18" s="9">
        <v>94703621207</v>
      </c>
      <c r="J18" s="9">
        <v>61412781024</v>
      </c>
      <c r="L18" s="9">
        <v>0</v>
      </c>
      <c r="N18" s="9">
        <v>0</v>
      </c>
      <c r="P18" s="9">
        <v>0</v>
      </c>
      <c r="R18" s="9">
        <v>0</v>
      </c>
      <c r="T18" s="9">
        <v>12600000</v>
      </c>
      <c r="V18" s="9">
        <v>5790</v>
      </c>
      <c r="X18" s="9">
        <v>94703621207</v>
      </c>
      <c r="Z18" s="9">
        <v>72390065580</v>
      </c>
      <c r="AB18" s="10">
        <v>1.84</v>
      </c>
    </row>
    <row r="19" spans="1:28" ht="18.75" x14ac:dyDescent="0.2">
      <c r="A19" s="30" t="s">
        <v>29</v>
      </c>
      <c r="B19" s="30"/>
      <c r="C19" s="30"/>
      <c r="E19" s="25">
        <v>26261342</v>
      </c>
      <c r="F19" s="25"/>
      <c r="H19" s="9">
        <v>100999623938</v>
      </c>
      <c r="J19" s="9">
        <v>96728564859.3741</v>
      </c>
      <c r="L19" s="9">
        <v>0</v>
      </c>
      <c r="N19" s="9">
        <v>0</v>
      </c>
      <c r="P19" s="9">
        <v>0</v>
      </c>
      <c r="R19" s="9">
        <v>0</v>
      </c>
      <c r="T19" s="9">
        <v>26261342</v>
      </c>
      <c r="V19" s="9">
        <v>4640</v>
      </c>
      <c r="X19" s="9">
        <v>100999623938</v>
      </c>
      <c r="Z19" s="9">
        <v>120910706074.218</v>
      </c>
      <c r="AB19" s="10">
        <v>3.07</v>
      </c>
    </row>
    <row r="20" spans="1:28" ht="18.75" x14ac:dyDescent="0.2">
      <c r="A20" s="30" t="s">
        <v>30</v>
      </c>
      <c r="B20" s="30"/>
      <c r="C20" s="30"/>
      <c r="E20" s="25">
        <v>9639381</v>
      </c>
      <c r="F20" s="25"/>
      <c r="H20" s="9">
        <v>169555169557</v>
      </c>
      <c r="J20" s="9">
        <v>129546580113.479</v>
      </c>
      <c r="L20" s="9">
        <v>0</v>
      </c>
      <c r="N20" s="9">
        <v>0</v>
      </c>
      <c r="P20" s="9">
        <v>0</v>
      </c>
      <c r="R20" s="9">
        <v>0</v>
      </c>
      <c r="T20" s="9">
        <v>9639381</v>
      </c>
      <c r="V20" s="9">
        <v>15940</v>
      </c>
      <c r="X20" s="9">
        <v>169555169557</v>
      </c>
      <c r="Z20" s="9">
        <v>152464005242.828</v>
      </c>
      <c r="AB20" s="10">
        <v>3.87</v>
      </c>
    </row>
    <row r="21" spans="1:28" ht="18.75" x14ac:dyDescent="0.2">
      <c r="A21" s="30" t="s">
        <v>31</v>
      </c>
      <c r="B21" s="30"/>
      <c r="C21" s="30"/>
      <c r="E21" s="25">
        <v>10530883</v>
      </c>
      <c r="F21" s="25"/>
      <c r="H21" s="9">
        <v>128392015601</v>
      </c>
      <c r="J21" s="9">
        <v>113439547002.995</v>
      </c>
      <c r="L21" s="9">
        <v>0</v>
      </c>
      <c r="N21" s="9">
        <v>0</v>
      </c>
      <c r="P21" s="9">
        <v>0</v>
      </c>
      <c r="R21" s="9">
        <v>0</v>
      </c>
      <c r="T21" s="9">
        <v>10530883</v>
      </c>
      <c r="V21" s="9">
        <v>10856</v>
      </c>
      <c r="X21" s="9">
        <v>128392015601</v>
      </c>
      <c r="Z21" s="9">
        <v>113439547002.995</v>
      </c>
      <c r="AB21" s="10">
        <v>2.88</v>
      </c>
    </row>
    <row r="22" spans="1:28" ht="18.75" x14ac:dyDescent="0.2">
      <c r="A22" s="30" t="s">
        <v>32</v>
      </c>
      <c r="B22" s="30"/>
      <c r="C22" s="30"/>
      <c r="E22" s="25">
        <v>14465250</v>
      </c>
      <c r="F22" s="25"/>
      <c r="H22" s="9">
        <v>119833713869</v>
      </c>
      <c r="J22" s="9">
        <v>77508541534.5</v>
      </c>
      <c r="L22" s="9">
        <v>0</v>
      </c>
      <c r="N22" s="9">
        <v>0</v>
      </c>
      <c r="P22" s="9">
        <v>-1</v>
      </c>
      <c r="R22" s="9">
        <v>1</v>
      </c>
      <c r="T22" s="9">
        <v>15429599</v>
      </c>
      <c r="V22" s="9">
        <v>5634</v>
      </c>
      <c r="X22" s="9">
        <v>119833706103</v>
      </c>
      <c r="Z22" s="9">
        <v>86258389077.278793</v>
      </c>
      <c r="AB22" s="10">
        <v>2.19</v>
      </c>
    </row>
    <row r="23" spans="1:28" ht="18.75" x14ac:dyDescent="0.2">
      <c r="A23" s="30" t="s">
        <v>33</v>
      </c>
      <c r="B23" s="30"/>
      <c r="C23" s="30"/>
      <c r="E23" s="25">
        <v>1290000</v>
      </c>
      <c r="F23" s="25"/>
      <c r="H23" s="9">
        <v>49756136592</v>
      </c>
      <c r="J23" s="9">
        <v>129293098526.39999</v>
      </c>
      <c r="L23" s="9">
        <v>0</v>
      </c>
      <c r="N23" s="9">
        <v>0</v>
      </c>
      <c r="P23" s="9">
        <v>0</v>
      </c>
      <c r="R23" s="9">
        <v>0</v>
      </c>
      <c r="T23" s="9">
        <v>1290000</v>
      </c>
      <c r="V23" s="9">
        <v>133940</v>
      </c>
      <c r="X23" s="9">
        <v>49756136592</v>
      </c>
      <c r="Z23" s="9">
        <v>171446990502</v>
      </c>
      <c r="AB23" s="10">
        <v>4.3499999999999996</v>
      </c>
    </row>
    <row r="24" spans="1:28" ht="18.75" x14ac:dyDescent="0.2">
      <c r="A24" s="30" t="s">
        <v>34</v>
      </c>
      <c r="B24" s="30"/>
      <c r="C24" s="30"/>
      <c r="E24" s="25">
        <v>987629</v>
      </c>
      <c r="F24" s="25"/>
      <c r="H24" s="9">
        <v>64077076209</v>
      </c>
      <c r="J24" s="9">
        <v>98320901020.928207</v>
      </c>
      <c r="L24" s="9">
        <v>0</v>
      </c>
      <c r="N24" s="9">
        <v>0</v>
      </c>
      <c r="P24" s="9">
        <v>0</v>
      </c>
      <c r="R24" s="9">
        <v>0</v>
      </c>
      <c r="T24" s="9">
        <v>987629</v>
      </c>
      <c r="V24" s="9">
        <v>133040</v>
      </c>
      <c r="X24" s="9">
        <v>64077076209</v>
      </c>
      <c r="Z24" s="9">
        <v>130378485286.50301</v>
      </c>
      <c r="AB24" s="10">
        <v>3.31</v>
      </c>
    </row>
    <row r="25" spans="1:28" ht="18.75" x14ac:dyDescent="0.2">
      <c r="A25" s="30" t="s">
        <v>35</v>
      </c>
      <c r="B25" s="30"/>
      <c r="C25" s="30"/>
      <c r="E25" s="25">
        <v>34481479</v>
      </c>
      <c r="F25" s="25"/>
      <c r="H25" s="9">
        <v>68875984199</v>
      </c>
      <c r="J25" s="9">
        <v>94241965083.065399</v>
      </c>
      <c r="L25" s="9">
        <v>0</v>
      </c>
      <c r="N25" s="9">
        <v>0</v>
      </c>
      <c r="P25" s="9">
        <v>0</v>
      </c>
      <c r="R25" s="9">
        <v>0</v>
      </c>
      <c r="T25" s="9">
        <v>34481479</v>
      </c>
      <c r="V25" s="9">
        <v>3546</v>
      </c>
      <c r="X25" s="9">
        <v>68875984199</v>
      </c>
      <c r="Z25" s="9">
        <v>121326167195.35201</v>
      </c>
      <c r="AB25" s="10">
        <v>3.08</v>
      </c>
    </row>
    <row r="26" spans="1:28" ht="18.75" x14ac:dyDescent="0.2">
      <c r="A26" s="30" t="s">
        <v>36</v>
      </c>
      <c r="B26" s="30"/>
      <c r="C26" s="30"/>
      <c r="E26" s="25">
        <v>6328972</v>
      </c>
      <c r="F26" s="25"/>
      <c r="H26" s="9">
        <v>85955556315</v>
      </c>
      <c r="J26" s="9">
        <v>64207221450.802597</v>
      </c>
      <c r="L26" s="9">
        <v>0</v>
      </c>
      <c r="N26" s="9">
        <v>0</v>
      </c>
      <c r="P26" s="9">
        <v>0</v>
      </c>
      <c r="R26" s="9">
        <v>0</v>
      </c>
      <c r="T26" s="9">
        <v>6328972</v>
      </c>
      <c r="V26" s="9">
        <v>3834</v>
      </c>
      <c r="X26" s="9">
        <v>85955556315</v>
      </c>
      <c r="Z26" s="9">
        <v>24077708044.050999</v>
      </c>
      <c r="AB26" s="10">
        <v>0.61</v>
      </c>
    </row>
    <row r="27" spans="1:28" ht="18.75" x14ac:dyDescent="0.2">
      <c r="A27" s="30" t="s">
        <v>37</v>
      </c>
      <c r="B27" s="30"/>
      <c r="C27" s="30"/>
      <c r="E27" s="25">
        <v>115253349</v>
      </c>
      <c r="F27" s="25"/>
      <c r="H27" s="9">
        <v>226114663854</v>
      </c>
      <c r="J27" s="9">
        <v>238240979907.80399</v>
      </c>
      <c r="L27" s="9">
        <v>0</v>
      </c>
      <c r="N27" s="9">
        <v>0</v>
      </c>
      <c r="P27" s="9">
        <v>0</v>
      </c>
      <c r="R27" s="9">
        <v>0</v>
      </c>
      <c r="T27" s="9">
        <v>115253349</v>
      </c>
      <c r="V27" s="9">
        <v>1302</v>
      </c>
      <c r="X27" s="9">
        <v>226114663854</v>
      </c>
      <c r="Z27" s="9">
        <v>148899897677.12299</v>
      </c>
      <c r="AB27" s="10">
        <v>3.78</v>
      </c>
    </row>
    <row r="28" spans="1:28" ht="18.75" x14ac:dyDescent="0.2">
      <c r="A28" s="30" t="s">
        <v>38</v>
      </c>
      <c r="B28" s="30"/>
      <c r="C28" s="30"/>
      <c r="E28" s="25">
        <v>5762928</v>
      </c>
      <c r="F28" s="25"/>
      <c r="H28" s="9">
        <v>53707308112</v>
      </c>
      <c r="J28" s="9">
        <v>58922193357.834198</v>
      </c>
      <c r="L28" s="9">
        <v>0</v>
      </c>
      <c r="N28" s="9">
        <v>0</v>
      </c>
      <c r="P28" s="9">
        <v>0</v>
      </c>
      <c r="R28" s="9">
        <v>0</v>
      </c>
      <c r="T28" s="9">
        <v>5762928</v>
      </c>
      <c r="V28" s="9">
        <v>13940</v>
      </c>
      <c r="X28" s="9">
        <v>53707308112</v>
      </c>
      <c r="Z28" s="9">
        <v>79714225097.846405</v>
      </c>
      <c r="AB28" s="10">
        <v>2.02</v>
      </c>
    </row>
    <row r="29" spans="1:28" ht="18.75" x14ac:dyDescent="0.2">
      <c r="A29" s="30" t="s">
        <v>39</v>
      </c>
      <c r="B29" s="30"/>
      <c r="C29" s="30"/>
      <c r="E29" s="25">
        <v>50817960</v>
      </c>
      <c r="F29" s="25"/>
      <c r="H29" s="9">
        <v>91665751778</v>
      </c>
      <c r="J29" s="9">
        <v>57364140295.053596</v>
      </c>
      <c r="L29" s="9">
        <v>0</v>
      </c>
      <c r="N29" s="9">
        <v>0</v>
      </c>
      <c r="P29" s="9">
        <v>0</v>
      </c>
      <c r="R29" s="9">
        <v>0</v>
      </c>
      <c r="T29" s="9">
        <v>50817960</v>
      </c>
      <c r="V29" s="9">
        <v>1410</v>
      </c>
      <c r="X29" s="9">
        <v>91665751778</v>
      </c>
      <c r="Z29" s="9">
        <v>71099443408.572006</v>
      </c>
      <c r="AB29" s="10">
        <v>1.8</v>
      </c>
    </row>
    <row r="30" spans="1:28" ht="18.75" x14ac:dyDescent="0.2">
      <c r="A30" s="30" t="s">
        <v>40</v>
      </c>
      <c r="B30" s="30"/>
      <c r="C30" s="30"/>
      <c r="E30" s="25">
        <v>5986871</v>
      </c>
      <c r="F30" s="25"/>
      <c r="H30" s="9">
        <v>101812816694</v>
      </c>
      <c r="J30" s="9">
        <v>134792043533.88699</v>
      </c>
      <c r="L30" s="9">
        <v>0</v>
      </c>
      <c r="N30" s="9">
        <v>0</v>
      </c>
      <c r="P30" s="9">
        <v>0</v>
      </c>
      <c r="R30" s="9">
        <v>0</v>
      </c>
      <c r="T30" s="9">
        <v>5986871</v>
      </c>
      <c r="V30" s="9">
        <v>23317</v>
      </c>
      <c r="X30" s="9">
        <v>101812816694</v>
      </c>
      <c r="Z30" s="9">
        <v>138516795023.34299</v>
      </c>
      <c r="AB30" s="10">
        <v>3.51</v>
      </c>
    </row>
    <row r="31" spans="1:28" ht="18.75" x14ac:dyDescent="0.2">
      <c r="A31" s="30" t="s">
        <v>41</v>
      </c>
      <c r="B31" s="30"/>
      <c r="C31" s="30"/>
      <c r="E31" s="25">
        <v>1256499</v>
      </c>
      <c r="F31" s="25"/>
      <c r="H31" s="9">
        <v>7911677027</v>
      </c>
      <c r="J31" s="9">
        <v>6144162702.7334404</v>
      </c>
      <c r="L31" s="9">
        <v>0</v>
      </c>
      <c r="N31" s="9">
        <v>0</v>
      </c>
      <c r="P31" s="9">
        <v>0</v>
      </c>
      <c r="R31" s="9">
        <v>0</v>
      </c>
      <c r="T31" s="9">
        <v>1256499</v>
      </c>
      <c r="V31" s="9">
        <v>6030</v>
      </c>
      <c r="X31" s="9">
        <v>7911677027</v>
      </c>
      <c r="Z31" s="9">
        <v>7518121164.2618999</v>
      </c>
      <c r="AB31" s="10">
        <v>0.19</v>
      </c>
    </row>
    <row r="32" spans="1:28" ht="18.75" x14ac:dyDescent="0.2">
      <c r="A32" s="30" t="s">
        <v>42</v>
      </c>
      <c r="B32" s="30"/>
      <c r="C32" s="30"/>
      <c r="E32" s="25">
        <v>4514559</v>
      </c>
      <c r="F32" s="25"/>
      <c r="H32" s="9">
        <v>62816317522</v>
      </c>
      <c r="J32" s="9">
        <v>63575355425.134598</v>
      </c>
      <c r="L32" s="9">
        <v>0</v>
      </c>
      <c r="N32" s="9">
        <v>0</v>
      </c>
      <c r="P32" s="9">
        <v>0</v>
      </c>
      <c r="R32" s="9">
        <v>0</v>
      </c>
      <c r="T32" s="9">
        <v>4514559</v>
      </c>
      <c r="V32" s="9">
        <v>19840</v>
      </c>
      <c r="X32" s="9">
        <v>62816317522</v>
      </c>
      <c r="Z32" s="9">
        <v>88876483345.171204</v>
      </c>
      <c r="AB32" s="10">
        <v>2.2599999999999998</v>
      </c>
    </row>
    <row r="33" spans="1:28" ht="18.75" x14ac:dyDescent="0.2">
      <c r="A33" s="30" t="s">
        <v>43</v>
      </c>
      <c r="B33" s="30"/>
      <c r="C33" s="30"/>
      <c r="E33" s="25">
        <v>38812377</v>
      </c>
      <c r="F33" s="25"/>
      <c r="H33" s="9">
        <v>205246147609</v>
      </c>
      <c r="J33" s="9">
        <v>421787337432.052</v>
      </c>
      <c r="L33" s="9">
        <v>0</v>
      </c>
      <c r="N33" s="9">
        <v>0</v>
      </c>
      <c r="P33" s="9">
        <v>0</v>
      </c>
      <c r="R33" s="9">
        <v>0</v>
      </c>
      <c r="T33" s="9">
        <v>38812377</v>
      </c>
      <c r="V33" s="9">
        <v>14230</v>
      </c>
      <c r="X33" s="9">
        <v>205246147609</v>
      </c>
      <c r="Z33" s="9">
        <v>548030844745.992</v>
      </c>
      <c r="AB33" s="10">
        <v>13.91</v>
      </c>
    </row>
    <row r="34" spans="1:28" ht="18.75" x14ac:dyDescent="0.2">
      <c r="A34" s="30" t="s">
        <v>44</v>
      </c>
      <c r="B34" s="30"/>
      <c r="C34" s="30"/>
      <c r="E34" s="25">
        <v>6091506</v>
      </c>
      <c r="F34" s="25"/>
      <c r="H34" s="9">
        <v>71396235439</v>
      </c>
      <c r="J34" s="9">
        <v>96807409236.457901</v>
      </c>
      <c r="L34" s="9">
        <v>0</v>
      </c>
      <c r="N34" s="9">
        <v>0</v>
      </c>
      <c r="P34" s="9">
        <v>0</v>
      </c>
      <c r="R34" s="9">
        <v>0</v>
      </c>
      <c r="T34" s="9">
        <v>6091506</v>
      </c>
      <c r="V34" s="9">
        <v>21020</v>
      </c>
      <c r="X34" s="9">
        <v>71396235439</v>
      </c>
      <c r="Z34" s="9">
        <v>127053680204.192</v>
      </c>
      <c r="AB34" s="10">
        <v>3.22</v>
      </c>
    </row>
    <row r="35" spans="1:28" ht="18.75" x14ac:dyDescent="0.2">
      <c r="A35" s="30" t="s">
        <v>45</v>
      </c>
      <c r="B35" s="30"/>
      <c r="C35" s="30"/>
      <c r="E35" s="25">
        <v>257500</v>
      </c>
      <c r="F35" s="25"/>
      <c r="H35" s="9">
        <v>4208347534</v>
      </c>
      <c r="J35" s="9">
        <v>3203067405.4000001</v>
      </c>
      <c r="L35" s="9">
        <v>0</v>
      </c>
      <c r="N35" s="9">
        <v>0</v>
      </c>
      <c r="P35" s="9">
        <v>0</v>
      </c>
      <c r="R35" s="9">
        <v>0</v>
      </c>
      <c r="T35" s="9">
        <v>257500</v>
      </c>
      <c r="V35" s="9">
        <v>15370</v>
      </c>
      <c r="X35" s="9">
        <v>4208347534</v>
      </c>
      <c r="Z35" s="9">
        <v>3927181399.25</v>
      </c>
      <c r="AB35" s="10">
        <v>0.1</v>
      </c>
    </row>
    <row r="36" spans="1:28" ht="18.75" x14ac:dyDescent="0.2">
      <c r="A36" s="30" t="s">
        <v>46</v>
      </c>
      <c r="B36" s="30"/>
      <c r="C36" s="30"/>
      <c r="E36" s="25">
        <v>8826002</v>
      </c>
      <c r="F36" s="25"/>
      <c r="H36" s="9">
        <v>89131482114</v>
      </c>
      <c r="J36" s="9">
        <v>86176525724.673599</v>
      </c>
      <c r="L36" s="9">
        <v>0</v>
      </c>
      <c r="N36" s="9">
        <v>0</v>
      </c>
      <c r="P36" s="9">
        <v>0</v>
      </c>
      <c r="R36" s="9">
        <v>0</v>
      </c>
      <c r="T36" s="9">
        <v>8826002</v>
      </c>
      <c r="V36" s="9">
        <v>12760</v>
      </c>
      <c r="X36" s="9">
        <v>89131482114</v>
      </c>
      <c r="Z36" s="9">
        <v>111749234577.92999</v>
      </c>
      <c r="AB36" s="10">
        <v>2.84</v>
      </c>
    </row>
    <row r="37" spans="1:28" ht="18.75" x14ac:dyDescent="0.2">
      <c r="A37" s="30" t="s">
        <v>47</v>
      </c>
      <c r="B37" s="30"/>
      <c r="C37" s="30"/>
      <c r="E37" s="25">
        <v>750000</v>
      </c>
      <c r="F37" s="25"/>
      <c r="H37" s="9">
        <v>6091062301</v>
      </c>
      <c r="J37" s="9">
        <v>5227278360</v>
      </c>
      <c r="L37" s="9">
        <v>0</v>
      </c>
      <c r="N37" s="9">
        <v>0</v>
      </c>
      <c r="P37" s="9">
        <v>0</v>
      </c>
      <c r="R37" s="9">
        <v>0</v>
      </c>
      <c r="T37" s="9">
        <v>750000</v>
      </c>
      <c r="V37" s="9">
        <v>9080</v>
      </c>
      <c r="X37" s="9">
        <v>6091062301</v>
      </c>
      <c r="Z37" s="9">
        <v>6757358700</v>
      </c>
      <c r="AB37" s="10">
        <v>0.17</v>
      </c>
    </row>
    <row r="38" spans="1:28" ht="18.75" x14ac:dyDescent="0.2">
      <c r="A38" s="30" t="s">
        <v>48</v>
      </c>
      <c r="B38" s="30"/>
      <c r="C38" s="30"/>
      <c r="E38" s="25">
        <v>14881956</v>
      </c>
      <c r="F38" s="25"/>
      <c r="H38" s="9">
        <v>56024819514</v>
      </c>
      <c r="J38" s="9">
        <v>42032556761.813599</v>
      </c>
      <c r="L38" s="9">
        <v>0</v>
      </c>
      <c r="N38" s="9">
        <v>0</v>
      </c>
      <c r="P38" s="9">
        <v>0</v>
      </c>
      <c r="R38" s="9">
        <v>0</v>
      </c>
      <c r="T38" s="9">
        <v>14881956</v>
      </c>
      <c r="V38" s="9">
        <v>3773</v>
      </c>
      <c r="X38" s="9">
        <v>56024819514</v>
      </c>
      <c r="Z38" s="9">
        <v>55715583425.492798</v>
      </c>
      <c r="AB38" s="10">
        <v>1.41</v>
      </c>
    </row>
    <row r="39" spans="1:28" ht="18.75" x14ac:dyDescent="0.2">
      <c r="A39" s="30" t="s">
        <v>49</v>
      </c>
      <c r="B39" s="30"/>
      <c r="C39" s="30"/>
      <c r="E39" s="25">
        <v>13069848</v>
      </c>
      <c r="F39" s="25"/>
      <c r="H39" s="9">
        <v>44610927098</v>
      </c>
      <c r="J39" s="9">
        <v>55299040271.629402</v>
      </c>
      <c r="L39" s="9">
        <v>0</v>
      </c>
      <c r="N39" s="9">
        <v>0</v>
      </c>
      <c r="P39" s="9">
        <v>0</v>
      </c>
      <c r="R39" s="9">
        <v>0</v>
      </c>
      <c r="T39" s="9">
        <v>13069848</v>
      </c>
      <c r="V39" s="9">
        <v>5640</v>
      </c>
      <c r="X39" s="9">
        <v>44610927098</v>
      </c>
      <c r="Z39" s="9">
        <v>73144133942.774399</v>
      </c>
      <c r="AB39" s="10">
        <v>1.86</v>
      </c>
    </row>
    <row r="40" spans="1:28" ht="18.75" x14ac:dyDescent="0.2">
      <c r="A40" s="30" t="s">
        <v>50</v>
      </c>
      <c r="B40" s="30"/>
      <c r="C40" s="30"/>
      <c r="E40" s="25">
        <v>360000</v>
      </c>
      <c r="F40" s="25"/>
      <c r="H40" s="9">
        <v>3549219768</v>
      </c>
      <c r="J40" s="9">
        <v>2817729273.5999999</v>
      </c>
      <c r="L40" s="9">
        <v>0</v>
      </c>
      <c r="N40" s="9">
        <v>0</v>
      </c>
      <c r="P40" s="9">
        <v>0</v>
      </c>
      <c r="R40" s="9">
        <v>0</v>
      </c>
      <c r="T40" s="9">
        <v>360000</v>
      </c>
      <c r="V40" s="9">
        <v>9860</v>
      </c>
      <c r="X40" s="9">
        <v>3549219768</v>
      </c>
      <c r="Z40" s="9">
        <v>3522161592</v>
      </c>
      <c r="AB40" s="10">
        <v>0.09</v>
      </c>
    </row>
    <row r="41" spans="1:28" ht="18.75" x14ac:dyDescent="0.2">
      <c r="A41" s="24" t="s">
        <v>51</v>
      </c>
      <c r="B41" s="24"/>
      <c r="C41" s="24"/>
      <c r="D41" s="12"/>
      <c r="E41" s="25">
        <v>401250</v>
      </c>
      <c r="F41" s="26"/>
      <c r="H41" s="13">
        <v>3821953598</v>
      </c>
      <c r="J41" s="13">
        <f>4029261175.5-18</f>
        <v>4029261157.5</v>
      </c>
      <c r="L41" s="9">
        <v>0</v>
      </c>
      <c r="N41" s="9">
        <v>0</v>
      </c>
      <c r="P41" s="13">
        <v>0</v>
      </c>
      <c r="R41" s="13">
        <v>0</v>
      </c>
      <c r="T41" s="13">
        <v>401250</v>
      </c>
      <c r="V41" s="9">
        <v>12650</v>
      </c>
      <c r="X41" s="13">
        <v>3821953598</v>
      </c>
      <c r="Z41" s="13">
        <f>5036576469.375-15</f>
        <v>5036576454.375</v>
      </c>
      <c r="AB41" s="14">
        <v>0.13</v>
      </c>
    </row>
    <row r="42" spans="1:28" ht="21.75" thickBot="1" x14ac:dyDescent="0.25">
      <c r="A42" s="27" t="s">
        <v>52</v>
      </c>
      <c r="B42" s="27"/>
      <c r="C42" s="27"/>
      <c r="D42" s="27"/>
      <c r="E42" s="31">
        <f>SUM(E9:F41)</f>
        <v>572499057</v>
      </c>
      <c r="F42" s="31"/>
      <c r="H42" s="16">
        <f>SUM(H9:H41)</f>
        <v>2836139662875</v>
      </c>
      <c r="J42" s="16">
        <f>SUM(J9:J41)</f>
        <v>3320196734196.5591</v>
      </c>
      <c r="L42" s="9"/>
      <c r="N42" s="9"/>
      <c r="P42" s="16">
        <f>SUM(P9:P41)</f>
        <v>-3</v>
      </c>
      <c r="R42" s="16">
        <v>3</v>
      </c>
      <c r="T42" s="16">
        <f>SUM(T9:T41)</f>
        <v>580921754</v>
      </c>
      <c r="V42" s="9"/>
      <c r="X42" s="16">
        <f>SUM(X9:X41)</f>
        <v>2836139643146</v>
      </c>
      <c r="Z42" s="16">
        <f>SUM(Z9:Z41)</f>
        <v>3824037569774.8828</v>
      </c>
      <c r="AB42" s="17">
        <f>SUM(AB9:AB41)</f>
        <v>97.04</v>
      </c>
    </row>
    <row r="43" spans="1:28" ht="13.5" thickTop="1" x14ac:dyDescent="0.2">
      <c r="H43" s="19"/>
      <c r="Z43" s="19"/>
    </row>
    <row r="44" spans="1:28" x14ac:dyDescent="0.2">
      <c r="H44" s="19"/>
      <c r="Z44" s="19"/>
    </row>
    <row r="45" spans="1:28" x14ac:dyDescent="0.2">
      <c r="Z45" s="19"/>
    </row>
    <row r="46" spans="1:28" x14ac:dyDescent="0.2">
      <c r="Z46" s="19"/>
    </row>
  </sheetData>
  <mergeCells count="81">
    <mergeCell ref="E42:F42"/>
    <mergeCell ref="L6:R6"/>
    <mergeCell ref="L7:N7"/>
    <mergeCell ref="P7:R7"/>
    <mergeCell ref="A1:AB1"/>
    <mergeCell ref="A2:AB2"/>
    <mergeCell ref="A3:AB3"/>
    <mergeCell ref="B4:AB4"/>
    <mergeCell ref="A5:B5"/>
    <mergeCell ref="C5:AB5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E37:F37"/>
    <mergeCell ref="A32:C32"/>
    <mergeCell ref="E32:F32"/>
    <mergeCell ref="A33:C33"/>
    <mergeCell ref="E33:F33"/>
    <mergeCell ref="A34:C34"/>
    <mergeCell ref="E34:F34"/>
    <mergeCell ref="A41:C41"/>
    <mergeCell ref="E41:F41"/>
    <mergeCell ref="A42:D42"/>
    <mergeCell ref="F6:J7"/>
    <mergeCell ref="T6:AB7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</mergeCells>
  <pageMargins left="0.39" right="0.39" top="0.39" bottom="0.39" header="0" footer="0"/>
  <pageSetup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view="pageBreakPreview" zoomScale="115" zoomScaleNormal="100" zoomScaleSheetLayoutView="115" workbookViewId="0">
      <selection activeCell="I28" sqref="I28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5.5" x14ac:dyDescent="0.2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4" x14ac:dyDescent="0.2">
      <c r="A5" s="35" t="s">
        <v>106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1" x14ac:dyDescent="0.2">
      <c r="A6" s="32" t="s">
        <v>54</v>
      </c>
      <c r="C6" s="32" t="s">
        <v>120</v>
      </c>
      <c r="D6" s="32"/>
      <c r="E6" s="32"/>
      <c r="F6" s="32"/>
      <c r="G6" s="32"/>
      <c r="I6" s="32" t="s">
        <v>103</v>
      </c>
      <c r="J6" s="32"/>
      <c r="K6" s="32"/>
      <c r="L6" s="32"/>
      <c r="M6" s="32"/>
      <c r="O6" s="32" t="s">
        <v>104</v>
      </c>
      <c r="P6" s="32"/>
      <c r="Q6" s="32"/>
      <c r="R6" s="32"/>
      <c r="S6" s="32"/>
    </row>
    <row r="7" spans="1:19" ht="21" x14ac:dyDescent="0.2">
      <c r="A7" s="32"/>
      <c r="C7" s="18" t="s">
        <v>121</v>
      </c>
      <c r="D7" s="3"/>
      <c r="E7" s="18" t="s">
        <v>122</v>
      </c>
      <c r="F7" s="3"/>
      <c r="G7" s="18" t="s">
        <v>123</v>
      </c>
      <c r="I7" s="18" t="s">
        <v>124</v>
      </c>
      <c r="J7" s="3"/>
      <c r="K7" s="18" t="s">
        <v>125</v>
      </c>
      <c r="L7" s="3"/>
      <c r="M7" s="18" t="s">
        <v>126</v>
      </c>
      <c r="O7" s="18" t="s">
        <v>124</v>
      </c>
      <c r="P7" s="3"/>
      <c r="Q7" s="18" t="s">
        <v>125</v>
      </c>
      <c r="R7" s="3"/>
      <c r="S7" s="18" t="s">
        <v>126</v>
      </c>
    </row>
    <row r="8" spans="1:19" ht="18.75" x14ac:dyDescent="0.2">
      <c r="A8" s="5" t="s">
        <v>29</v>
      </c>
      <c r="C8" s="5" t="s">
        <v>127</v>
      </c>
      <c r="E8" s="6">
        <v>24172000</v>
      </c>
      <c r="G8" s="6">
        <v>1650</v>
      </c>
      <c r="I8" s="6">
        <v>0</v>
      </c>
      <c r="K8" s="6">
        <v>0</v>
      </c>
      <c r="M8" s="6">
        <v>0</v>
      </c>
      <c r="O8" s="6">
        <v>39883800000</v>
      </c>
      <c r="Q8" s="6">
        <v>0</v>
      </c>
      <c r="S8" s="6">
        <f>O8-Q8</f>
        <v>39883800000</v>
      </c>
    </row>
    <row r="9" spans="1:19" ht="18.75" x14ac:dyDescent="0.2">
      <c r="A9" s="8" t="s">
        <v>31</v>
      </c>
      <c r="C9" s="8" t="s">
        <v>128</v>
      </c>
      <c r="E9" s="9">
        <v>10530883</v>
      </c>
      <c r="G9" s="9">
        <v>1500</v>
      </c>
      <c r="I9" s="9">
        <v>0</v>
      </c>
      <c r="K9" s="9">
        <v>0</v>
      </c>
      <c r="M9" s="9">
        <v>0</v>
      </c>
      <c r="O9" s="9">
        <v>15796324500</v>
      </c>
      <c r="Q9" s="9">
        <v>0</v>
      </c>
      <c r="S9" s="9">
        <f>O9-Q9</f>
        <v>15796324500</v>
      </c>
    </row>
    <row r="10" spans="1:19" ht="18.75" x14ac:dyDescent="0.2">
      <c r="A10" s="8" t="s">
        <v>46</v>
      </c>
      <c r="C10" s="8" t="s">
        <v>129</v>
      </c>
      <c r="E10" s="9">
        <v>8826002</v>
      </c>
      <c r="G10" s="9">
        <v>1240</v>
      </c>
      <c r="I10" s="9">
        <v>0</v>
      </c>
      <c r="K10" s="9">
        <v>0</v>
      </c>
      <c r="M10" s="9">
        <v>0</v>
      </c>
      <c r="O10" s="9">
        <v>10944242480</v>
      </c>
      <c r="Q10" s="9">
        <v>7490926</v>
      </c>
      <c r="S10" s="9">
        <f t="shared" ref="S10:S15" si="0">O10-Q10</f>
        <v>10936751554</v>
      </c>
    </row>
    <row r="11" spans="1:19" ht="18.75" x14ac:dyDescent="0.2">
      <c r="A11" s="8" t="s">
        <v>38</v>
      </c>
      <c r="C11" s="8" t="s">
        <v>130</v>
      </c>
      <c r="E11" s="9">
        <v>5762928</v>
      </c>
      <c r="G11" s="9">
        <v>1000</v>
      </c>
      <c r="I11" s="9">
        <v>0</v>
      </c>
      <c r="K11" s="9">
        <v>0</v>
      </c>
      <c r="M11" s="9">
        <v>0</v>
      </c>
      <c r="O11" s="9">
        <v>5762928000</v>
      </c>
      <c r="Q11" s="9">
        <v>0</v>
      </c>
      <c r="S11" s="9">
        <f t="shared" si="0"/>
        <v>5762928000</v>
      </c>
    </row>
    <row r="12" spans="1:19" ht="18.75" x14ac:dyDescent="0.2">
      <c r="A12" s="8" t="s">
        <v>28</v>
      </c>
      <c r="C12" s="8" t="s">
        <v>131</v>
      </c>
      <c r="E12" s="9">
        <v>12600000</v>
      </c>
      <c r="G12" s="9">
        <v>350</v>
      </c>
      <c r="I12" s="9">
        <v>4410000000</v>
      </c>
      <c r="K12" s="9">
        <v>97474883</v>
      </c>
      <c r="M12" s="9">
        <f>I12-K12</f>
        <v>4312525117</v>
      </c>
      <c r="O12" s="9">
        <v>4410000000</v>
      </c>
      <c r="Q12" s="9">
        <v>97474883</v>
      </c>
      <c r="S12" s="9">
        <f t="shared" si="0"/>
        <v>4312525117</v>
      </c>
    </row>
    <row r="13" spans="1:19" ht="18.75" x14ac:dyDescent="0.2">
      <c r="A13" s="8" t="s">
        <v>21</v>
      </c>
      <c r="C13" s="8" t="s">
        <v>132</v>
      </c>
      <c r="E13" s="9">
        <v>697087</v>
      </c>
      <c r="G13" s="9">
        <v>11000</v>
      </c>
      <c r="I13" s="9">
        <v>0</v>
      </c>
      <c r="K13" s="9">
        <v>0</v>
      </c>
      <c r="M13" s="9">
        <f t="shared" ref="M13:M14" si="1">I13-K13</f>
        <v>0</v>
      </c>
      <c r="O13" s="9">
        <v>7667957000</v>
      </c>
      <c r="Q13" s="9">
        <v>0</v>
      </c>
      <c r="S13" s="9">
        <f t="shared" si="0"/>
        <v>7667957000</v>
      </c>
    </row>
    <row r="14" spans="1:19" ht="18.75" x14ac:dyDescent="0.2">
      <c r="A14" s="8" t="s">
        <v>32</v>
      </c>
      <c r="C14" s="8" t="s">
        <v>133</v>
      </c>
      <c r="E14" s="9">
        <v>14465250</v>
      </c>
      <c r="G14" s="9">
        <v>740</v>
      </c>
      <c r="I14" s="9">
        <v>10704285000</v>
      </c>
      <c r="K14" s="9">
        <v>536258910</v>
      </c>
      <c r="M14" s="9">
        <f t="shared" si="1"/>
        <v>10168026090</v>
      </c>
      <c r="O14" s="9">
        <v>10704285000</v>
      </c>
      <c r="Q14" s="9">
        <v>536258910</v>
      </c>
      <c r="S14" s="9">
        <f t="shared" si="0"/>
        <v>10168026090</v>
      </c>
    </row>
    <row r="15" spans="1:19" ht="18.75" x14ac:dyDescent="0.2">
      <c r="A15" s="11" t="s">
        <v>50</v>
      </c>
      <c r="C15" s="8" t="s">
        <v>134</v>
      </c>
      <c r="E15" s="9">
        <v>360000</v>
      </c>
      <c r="G15" s="9">
        <v>1000</v>
      </c>
      <c r="I15" s="13">
        <v>0</v>
      </c>
      <c r="K15" s="13">
        <v>0</v>
      </c>
      <c r="M15" s="13">
        <v>0</v>
      </c>
      <c r="O15" s="13">
        <v>360000000</v>
      </c>
      <c r="Q15" s="13">
        <v>20684312</v>
      </c>
      <c r="S15" s="9">
        <f t="shared" si="0"/>
        <v>339315688</v>
      </c>
    </row>
    <row r="16" spans="1:19" ht="21" x14ac:dyDescent="0.2">
      <c r="A16" s="15" t="s">
        <v>52</v>
      </c>
      <c r="C16" s="9"/>
      <c r="E16" s="9"/>
      <c r="G16" s="9"/>
      <c r="I16" s="16">
        <f>SUM(I8:I15)</f>
        <v>15114285000</v>
      </c>
      <c r="K16" s="16">
        <f>SUM(K8:K15)</f>
        <v>633733793</v>
      </c>
      <c r="M16" s="16">
        <f>SUM(M8:M15)</f>
        <v>14480551207</v>
      </c>
      <c r="O16" s="16">
        <f>SUM(O8:O15)</f>
        <v>95529536980</v>
      </c>
      <c r="Q16" s="16">
        <f>SUM(Q8:Q15)</f>
        <v>661909031</v>
      </c>
      <c r="S16" s="16">
        <f>SUM(S8:S15)</f>
        <v>94867627949</v>
      </c>
    </row>
    <row r="17" spans="15:15" x14ac:dyDescent="0.2">
      <c r="O17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4"/>
  <sheetViews>
    <sheetView rightToLeft="1" view="pageBreakPreview" zoomScale="85" zoomScaleNormal="100" zoomScaleSheetLayoutView="85" workbookViewId="0">
      <selection activeCell="I20" sqref="I20"/>
    </sheetView>
  </sheetViews>
  <sheetFormatPr defaultRowHeight="12.75" x14ac:dyDescent="0.2"/>
  <cols>
    <col min="1" max="1" width="32.5703125" customWidth="1"/>
    <col min="2" max="2" width="1.28515625" customWidth="1"/>
    <col min="3" max="3" width="13.4257812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32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24.7109375" customWidth="1"/>
  </cols>
  <sheetData>
    <row r="1" spans="1:17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5.5" x14ac:dyDescent="0.2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4" x14ac:dyDescent="0.2">
      <c r="A5" s="35" t="s">
        <v>142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1" x14ac:dyDescent="0.2">
      <c r="A6" s="32" t="s">
        <v>91</v>
      </c>
      <c r="C6" s="32" t="s">
        <v>103</v>
      </c>
      <c r="D6" s="32"/>
      <c r="E6" s="32"/>
      <c r="F6" s="32"/>
      <c r="G6" s="32"/>
      <c r="H6" s="32"/>
      <c r="I6" s="32"/>
      <c r="K6" s="32" t="s">
        <v>104</v>
      </c>
      <c r="L6" s="32"/>
      <c r="M6" s="32"/>
      <c r="N6" s="32"/>
      <c r="O6" s="32"/>
      <c r="P6" s="32"/>
      <c r="Q6" s="32"/>
    </row>
    <row r="7" spans="1:17" ht="42" x14ac:dyDescent="0.2">
      <c r="A7" s="32"/>
      <c r="C7" s="18" t="s">
        <v>13</v>
      </c>
      <c r="D7" s="3"/>
      <c r="E7" s="18" t="s">
        <v>15</v>
      </c>
      <c r="F7" s="3"/>
      <c r="G7" s="18" t="s">
        <v>140</v>
      </c>
      <c r="H7" s="3"/>
      <c r="I7" s="18" t="s">
        <v>143</v>
      </c>
      <c r="K7" s="18" t="s">
        <v>13</v>
      </c>
      <c r="L7" s="3"/>
      <c r="M7" s="18" t="s">
        <v>15</v>
      </c>
      <c r="N7" s="3"/>
      <c r="O7" s="18" t="s">
        <v>140</v>
      </c>
      <c r="P7" s="3"/>
      <c r="Q7" s="18" t="s">
        <v>143</v>
      </c>
    </row>
    <row r="8" spans="1:17" ht="18.75" x14ac:dyDescent="0.2">
      <c r="A8" s="5" t="s">
        <v>19</v>
      </c>
      <c r="C8" s="6">
        <v>46588350</v>
      </c>
      <c r="E8" s="6">
        <v>238999908021</v>
      </c>
      <c r="G8" s="6">
        <v>190410183090</v>
      </c>
      <c r="I8" s="6">
        <f>E8-G8</f>
        <v>48589724931</v>
      </c>
      <c r="K8" s="6">
        <v>46588350</v>
      </c>
      <c r="M8" s="6">
        <v>238999908021</v>
      </c>
      <c r="O8" s="6">
        <v>189234763672</v>
      </c>
      <c r="Q8" s="6">
        <f>M8-O8</f>
        <v>49765144349</v>
      </c>
    </row>
    <row r="9" spans="1:17" ht="18.75" x14ac:dyDescent="0.2">
      <c r="A9" s="8" t="s">
        <v>30</v>
      </c>
      <c r="C9" s="9">
        <v>9639381</v>
      </c>
      <c r="E9" s="9">
        <v>152464005242</v>
      </c>
      <c r="G9" s="9">
        <v>129546580113</v>
      </c>
      <c r="I9" s="9">
        <f>E9-G9</f>
        <v>22917425129</v>
      </c>
      <c r="K9" s="9">
        <v>9639381</v>
      </c>
      <c r="M9" s="9">
        <v>152464005242</v>
      </c>
      <c r="O9" s="9">
        <v>146123835991</v>
      </c>
      <c r="Q9" s="9">
        <f t="shared" ref="Q9:Q39" si="0">M9-O9</f>
        <v>6340169251</v>
      </c>
    </row>
    <row r="10" spans="1:17" ht="18.75" x14ac:dyDescent="0.2">
      <c r="A10" s="8" t="s">
        <v>35</v>
      </c>
      <c r="C10" s="9">
        <v>34481479</v>
      </c>
      <c r="E10" s="9">
        <v>121326167195</v>
      </c>
      <c r="G10" s="9">
        <v>94241965083</v>
      </c>
      <c r="I10" s="9">
        <f t="shared" ref="I10:I39" si="1">E10-G10</f>
        <v>27084202112</v>
      </c>
      <c r="K10" s="9">
        <v>34481479</v>
      </c>
      <c r="M10" s="9">
        <v>121326167195</v>
      </c>
      <c r="O10" s="9">
        <v>103380547888</v>
      </c>
      <c r="Q10" s="9">
        <f t="shared" si="0"/>
        <v>17945619307</v>
      </c>
    </row>
    <row r="11" spans="1:17" ht="18.75" x14ac:dyDescent="0.2">
      <c r="A11" s="8" t="s">
        <v>28</v>
      </c>
      <c r="C11" s="9">
        <v>12600000</v>
      </c>
      <c r="E11" s="9">
        <v>72390065580</v>
      </c>
      <c r="G11" s="9">
        <v>61412781024</v>
      </c>
      <c r="I11" s="9">
        <f t="shared" si="1"/>
        <v>10977284556</v>
      </c>
      <c r="K11" s="9">
        <v>12600000</v>
      </c>
      <c r="M11" s="9">
        <v>72390065580</v>
      </c>
      <c r="O11" s="9">
        <v>94703621207</v>
      </c>
      <c r="Q11" s="9">
        <f t="shared" si="0"/>
        <v>-22313555627</v>
      </c>
    </row>
    <row r="12" spans="1:17" ht="18.75" x14ac:dyDescent="0.2">
      <c r="A12" s="8" t="s">
        <v>39</v>
      </c>
      <c r="C12" s="9">
        <v>50817960</v>
      </c>
      <c r="E12" s="9">
        <v>71099443408</v>
      </c>
      <c r="G12" s="9">
        <v>57364140295</v>
      </c>
      <c r="I12" s="9">
        <f t="shared" si="1"/>
        <v>13735303113</v>
      </c>
      <c r="K12" s="9">
        <v>50817960</v>
      </c>
      <c r="M12" s="9">
        <v>71099443408</v>
      </c>
      <c r="O12" s="9">
        <v>84310524947</v>
      </c>
      <c r="Q12" s="9">
        <f t="shared" si="0"/>
        <v>-13211081539</v>
      </c>
    </row>
    <row r="13" spans="1:17" ht="18.75" x14ac:dyDescent="0.2">
      <c r="A13" s="8" t="s">
        <v>34</v>
      </c>
      <c r="C13" s="9">
        <v>987629</v>
      </c>
      <c r="E13" s="9">
        <v>130378485286</v>
      </c>
      <c r="G13" s="9">
        <v>98320901020</v>
      </c>
      <c r="I13" s="9">
        <f t="shared" si="1"/>
        <v>32057584266</v>
      </c>
      <c r="K13" s="9">
        <v>987629</v>
      </c>
      <c r="M13" s="9">
        <v>130378485286</v>
      </c>
      <c r="O13" s="9">
        <v>132772223113</v>
      </c>
      <c r="Q13" s="9">
        <f t="shared" si="0"/>
        <v>-2393737827</v>
      </c>
    </row>
    <row r="14" spans="1:17" ht="18.75" x14ac:dyDescent="0.2">
      <c r="A14" s="8" t="s">
        <v>24</v>
      </c>
      <c r="C14" s="9">
        <v>12828181</v>
      </c>
      <c r="E14" s="9">
        <v>78398029011</v>
      </c>
      <c r="G14" s="9">
        <v>62719696111</v>
      </c>
      <c r="I14" s="9">
        <f t="shared" si="1"/>
        <v>15678332900</v>
      </c>
      <c r="K14" s="9">
        <v>12828181</v>
      </c>
      <c r="M14" s="9">
        <v>78398029011</v>
      </c>
      <c r="O14" s="9">
        <v>66512507059</v>
      </c>
      <c r="Q14" s="9">
        <f t="shared" si="0"/>
        <v>11885521952</v>
      </c>
    </row>
    <row r="15" spans="1:17" ht="18.75" x14ac:dyDescent="0.2">
      <c r="A15" s="8" t="s">
        <v>43</v>
      </c>
      <c r="C15" s="9">
        <v>38812377</v>
      </c>
      <c r="E15" s="9">
        <v>548030844745</v>
      </c>
      <c r="G15" s="9">
        <v>421787337432</v>
      </c>
      <c r="I15" s="9">
        <f t="shared" si="1"/>
        <v>126243507313</v>
      </c>
      <c r="K15" s="9">
        <v>38812377</v>
      </c>
      <c r="M15" s="9">
        <v>548030844745</v>
      </c>
      <c r="O15" s="9">
        <v>323966906544</v>
      </c>
      <c r="Q15" s="9">
        <f t="shared" si="0"/>
        <v>224063938201</v>
      </c>
    </row>
    <row r="16" spans="1:17" ht="18.75" x14ac:dyDescent="0.2">
      <c r="A16" s="8" t="s">
        <v>31</v>
      </c>
      <c r="C16" s="9">
        <v>10530883</v>
      </c>
      <c r="E16" s="9">
        <v>113439547002</v>
      </c>
      <c r="G16" s="9">
        <v>113439547002</v>
      </c>
      <c r="I16" s="9">
        <f t="shared" si="1"/>
        <v>0</v>
      </c>
      <c r="K16" s="9">
        <v>10530883</v>
      </c>
      <c r="M16" s="9">
        <v>113439547002</v>
      </c>
      <c r="O16" s="9">
        <v>128392015601</v>
      </c>
      <c r="Q16" s="9">
        <f t="shared" si="0"/>
        <v>-14952468599</v>
      </c>
    </row>
    <row r="17" spans="1:17" ht="18.75" x14ac:dyDescent="0.2">
      <c r="A17" s="8" t="s">
        <v>45</v>
      </c>
      <c r="C17" s="9">
        <v>257500</v>
      </c>
      <c r="E17" s="9">
        <v>3927181399</v>
      </c>
      <c r="G17" s="9">
        <v>3203067405</v>
      </c>
      <c r="I17" s="9">
        <f t="shared" si="1"/>
        <v>724113994</v>
      </c>
      <c r="K17" s="9">
        <v>257500</v>
      </c>
      <c r="M17" s="9">
        <v>3927181399</v>
      </c>
      <c r="O17" s="9">
        <v>4208347534</v>
      </c>
      <c r="Q17" s="9">
        <f t="shared" si="0"/>
        <v>-281166135</v>
      </c>
    </row>
    <row r="18" spans="1:17" ht="18.75" x14ac:dyDescent="0.2">
      <c r="A18" s="8" t="s">
        <v>20</v>
      </c>
      <c r="C18" s="9">
        <v>29527778</v>
      </c>
      <c r="E18" s="9">
        <v>201873749822</v>
      </c>
      <c r="G18" s="9">
        <v>162436584762</v>
      </c>
      <c r="I18" s="9">
        <f t="shared" si="1"/>
        <v>39437165060</v>
      </c>
      <c r="K18" s="9">
        <v>29527778</v>
      </c>
      <c r="M18" s="9">
        <v>201873749822</v>
      </c>
      <c r="O18" s="9">
        <v>121635051515</v>
      </c>
      <c r="Q18" s="9">
        <f t="shared" si="0"/>
        <v>80238698307</v>
      </c>
    </row>
    <row r="19" spans="1:17" ht="18.75" x14ac:dyDescent="0.2">
      <c r="A19" s="8" t="s">
        <v>44</v>
      </c>
      <c r="C19" s="9">
        <v>6091506</v>
      </c>
      <c r="E19" s="9">
        <v>127053680204</v>
      </c>
      <c r="G19" s="9">
        <v>96807409236</v>
      </c>
      <c r="I19" s="9">
        <f t="shared" si="1"/>
        <v>30246270968</v>
      </c>
      <c r="K19" s="9">
        <v>6091506</v>
      </c>
      <c r="M19" s="9">
        <v>127053680204</v>
      </c>
      <c r="O19" s="9">
        <v>97232607664</v>
      </c>
      <c r="Q19" s="9">
        <f t="shared" si="0"/>
        <v>29821072540</v>
      </c>
    </row>
    <row r="20" spans="1:17" ht="18.75" x14ac:dyDescent="0.2">
      <c r="A20" s="8" t="s">
        <v>49</v>
      </c>
      <c r="C20" s="9">
        <v>13069848</v>
      </c>
      <c r="E20" s="9">
        <v>73144133942</v>
      </c>
      <c r="G20" s="9">
        <v>55299040271</v>
      </c>
      <c r="I20" s="9">
        <f t="shared" si="1"/>
        <v>17845093671</v>
      </c>
      <c r="K20" s="9">
        <v>13069848</v>
      </c>
      <c r="M20" s="9">
        <v>73144133942</v>
      </c>
      <c r="O20" s="9">
        <v>50980931354</v>
      </c>
      <c r="Q20" s="9">
        <f t="shared" si="0"/>
        <v>22163202588</v>
      </c>
    </row>
    <row r="21" spans="1:17" ht="18.75" x14ac:dyDescent="0.2">
      <c r="A21" s="8" t="s">
        <v>50</v>
      </c>
      <c r="C21" s="9">
        <v>360000</v>
      </c>
      <c r="E21" s="9">
        <v>3522161592</v>
      </c>
      <c r="G21" s="9">
        <v>2817729273</v>
      </c>
      <c r="I21" s="9">
        <f t="shared" si="1"/>
        <v>704432319</v>
      </c>
      <c r="K21" s="9">
        <v>360000</v>
      </c>
      <c r="M21" s="9">
        <v>3522161592</v>
      </c>
      <c r="O21" s="9">
        <v>3549219768</v>
      </c>
      <c r="Q21" s="9">
        <f t="shared" si="0"/>
        <v>-27058176</v>
      </c>
    </row>
    <row r="22" spans="1:17" ht="18.75" x14ac:dyDescent="0.2">
      <c r="A22" s="8" t="s">
        <v>21</v>
      </c>
      <c r="C22" s="9">
        <v>27136757</v>
      </c>
      <c r="E22" s="9">
        <v>281333190144</v>
      </c>
      <c r="G22" s="9">
        <v>281333190144</v>
      </c>
      <c r="I22" s="9">
        <f t="shared" si="1"/>
        <v>0</v>
      </c>
      <c r="K22" s="9">
        <v>27136757</v>
      </c>
      <c r="M22" s="9">
        <v>281333190144</v>
      </c>
      <c r="O22" s="9">
        <v>195686060244</v>
      </c>
      <c r="Q22" s="9">
        <f t="shared" si="0"/>
        <v>85647129900</v>
      </c>
    </row>
    <row r="23" spans="1:17" ht="18.75" x14ac:dyDescent="0.2">
      <c r="A23" s="8" t="s">
        <v>22</v>
      </c>
      <c r="C23" s="9">
        <v>3380645</v>
      </c>
      <c r="E23" s="9">
        <v>106911671525</v>
      </c>
      <c r="G23" s="9">
        <v>122184767457</v>
      </c>
      <c r="I23" s="9">
        <f t="shared" si="1"/>
        <v>-15273095932</v>
      </c>
      <c r="K23" s="9">
        <v>3380645</v>
      </c>
      <c r="M23" s="9">
        <v>106911671525</v>
      </c>
      <c r="O23" s="9">
        <v>149442776315</v>
      </c>
      <c r="Q23" s="9">
        <f t="shared" si="0"/>
        <v>-42531104790</v>
      </c>
    </row>
    <row r="24" spans="1:17" ht="18.75" x14ac:dyDescent="0.2">
      <c r="A24" s="8" t="s">
        <v>33</v>
      </c>
      <c r="C24" s="9">
        <v>1290000</v>
      </c>
      <c r="E24" s="9">
        <v>171446990502</v>
      </c>
      <c r="G24" s="9">
        <v>129293098526</v>
      </c>
      <c r="I24" s="9">
        <f t="shared" si="1"/>
        <v>42153891976</v>
      </c>
      <c r="K24" s="9">
        <v>1290000</v>
      </c>
      <c r="M24" s="9">
        <v>171446990502</v>
      </c>
      <c r="O24" s="9">
        <v>182872296945</v>
      </c>
      <c r="Q24" s="9">
        <f t="shared" si="0"/>
        <v>-11425306443</v>
      </c>
    </row>
    <row r="25" spans="1:17" ht="18.75" x14ac:dyDescent="0.2">
      <c r="A25" s="8" t="s">
        <v>51</v>
      </c>
      <c r="C25" s="9">
        <v>401250</v>
      </c>
      <c r="E25" s="9">
        <v>5036576469</v>
      </c>
      <c r="G25" s="9">
        <v>4029261175</v>
      </c>
      <c r="I25" s="9">
        <f t="shared" si="1"/>
        <v>1007315294</v>
      </c>
      <c r="K25" s="9">
        <v>401250</v>
      </c>
      <c r="M25" s="9">
        <v>5036576469</v>
      </c>
      <c r="O25" s="9">
        <v>3821953598</v>
      </c>
      <c r="Q25" s="9">
        <f t="shared" si="0"/>
        <v>1214622871</v>
      </c>
    </row>
    <row r="26" spans="1:17" ht="18.75" x14ac:dyDescent="0.2">
      <c r="A26" s="8" t="s">
        <v>32</v>
      </c>
      <c r="C26" s="9">
        <v>15429599</v>
      </c>
      <c r="E26" s="9">
        <v>86258389077</v>
      </c>
      <c r="G26" s="9">
        <v>77508533768</v>
      </c>
      <c r="I26" s="9">
        <f t="shared" si="1"/>
        <v>8749855309</v>
      </c>
      <c r="K26" s="9">
        <v>15429599</v>
      </c>
      <c r="M26" s="9">
        <v>86258389077</v>
      </c>
      <c r="O26" s="9">
        <v>119833706103</v>
      </c>
      <c r="Q26" s="9">
        <f t="shared" si="0"/>
        <v>-33575317026</v>
      </c>
    </row>
    <row r="27" spans="1:17" ht="18.75" x14ac:dyDescent="0.2">
      <c r="A27" s="8" t="s">
        <v>40</v>
      </c>
      <c r="C27" s="9">
        <v>5986871</v>
      </c>
      <c r="E27" s="9">
        <v>138516795023</v>
      </c>
      <c r="G27" s="9">
        <v>134792043533</v>
      </c>
      <c r="I27" s="9">
        <f t="shared" si="1"/>
        <v>3724751490</v>
      </c>
      <c r="K27" s="9">
        <v>5986871</v>
      </c>
      <c r="M27" s="9">
        <v>138516795023</v>
      </c>
      <c r="O27" s="9">
        <v>115335207898</v>
      </c>
      <c r="Q27" s="9">
        <f t="shared" si="0"/>
        <v>23181587125</v>
      </c>
    </row>
    <row r="28" spans="1:17" ht="18.75" x14ac:dyDescent="0.2">
      <c r="A28" s="8" t="s">
        <v>23</v>
      </c>
      <c r="C28" s="9">
        <v>47232392</v>
      </c>
      <c r="E28" s="9">
        <v>223416350502</v>
      </c>
      <c r="G28" s="9">
        <v>178733547571</v>
      </c>
      <c r="I28" s="9">
        <f t="shared" si="1"/>
        <v>44682802931</v>
      </c>
      <c r="K28" s="9">
        <v>47232392</v>
      </c>
      <c r="M28" s="9">
        <v>223416350502</v>
      </c>
      <c r="O28" s="9">
        <v>249724936424</v>
      </c>
      <c r="Q28" s="9">
        <f t="shared" si="0"/>
        <v>-26308585922</v>
      </c>
    </row>
    <row r="29" spans="1:17" ht="18.75" x14ac:dyDescent="0.2">
      <c r="A29" s="8" t="s">
        <v>25</v>
      </c>
      <c r="C29" s="9">
        <v>11094016</v>
      </c>
      <c r="E29" s="9">
        <v>107660775526</v>
      </c>
      <c r="G29" s="9">
        <v>88268736299</v>
      </c>
      <c r="I29" s="9">
        <f t="shared" si="1"/>
        <v>19392039227</v>
      </c>
      <c r="K29" s="9">
        <v>11094016</v>
      </c>
      <c r="M29" s="9">
        <v>107660775526</v>
      </c>
      <c r="O29" s="9">
        <v>86090132963</v>
      </c>
      <c r="Q29" s="9">
        <f t="shared" si="0"/>
        <v>21570642563</v>
      </c>
    </row>
    <row r="30" spans="1:17" ht="18.75" x14ac:dyDescent="0.2">
      <c r="A30" s="8" t="s">
        <v>41</v>
      </c>
      <c r="C30" s="9">
        <v>1256499</v>
      </c>
      <c r="E30" s="9">
        <v>7518121164</v>
      </c>
      <c r="G30" s="9">
        <v>6144162702</v>
      </c>
      <c r="I30" s="9">
        <f t="shared" si="1"/>
        <v>1373958462</v>
      </c>
      <c r="K30" s="9">
        <v>1256499</v>
      </c>
      <c r="M30" s="9">
        <v>7518121164</v>
      </c>
      <c r="O30" s="9">
        <v>7911677027</v>
      </c>
      <c r="Q30" s="9">
        <f t="shared" si="0"/>
        <v>-393555863</v>
      </c>
    </row>
    <row r="31" spans="1:17" ht="18.75" x14ac:dyDescent="0.2">
      <c r="A31" s="8" t="s">
        <v>38</v>
      </c>
      <c r="C31" s="9">
        <v>5762928</v>
      </c>
      <c r="E31" s="9">
        <v>79714225097</v>
      </c>
      <c r="G31" s="9">
        <v>58922193357</v>
      </c>
      <c r="I31" s="9">
        <f t="shared" si="1"/>
        <v>20792031740</v>
      </c>
      <c r="K31" s="9">
        <v>5762928</v>
      </c>
      <c r="M31" s="9">
        <v>79714225097</v>
      </c>
      <c r="O31" s="9">
        <v>49266291774</v>
      </c>
      <c r="Q31" s="9">
        <f t="shared" si="0"/>
        <v>30447933323</v>
      </c>
    </row>
    <row r="32" spans="1:17" ht="18.75" x14ac:dyDescent="0.2">
      <c r="A32" s="8" t="s">
        <v>48</v>
      </c>
      <c r="C32" s="9">
        <v>14881956</v>
      </c>
      <c r="E32" s="9">
        <v>55715583425</v>
      </c>
      <c r="G32" s="9">
        <v>42032556761</v>
      </c>
      <c r="I32" s="9">
        <f t="shared" si="1"/>
        <v>13683026664</v>
      </c>
      <c r="K32" s="9">
        <v>14881956</v>
      </c>
      <c r="M32" s="9">
        <v>55715583425</v>
      </c>
      <c r="O32" s="9">
        <v>56909337320</v>
      </c>
      <c r="Q32" s="9">
        <f t="shared" si="0"/>
        <v>-1193753895</v>
      </c>
    </row>
    <row r="33" spans="1:17" ht="18.75" x14ac:dyDescent="0.2">
      <c r="A33" s="8" t="s">
        <v>46</v>
      </c>
      <c r="C33" s="9">
        <v>8826002</v>
      </c>
      <c r="E33" s="9">
        <v>111749234577</v>
      </c>
      <c r="G33" s="9">
        <v>86176525724</v>
      </c>
      <c r="I33" s="9">
        <f t="shared" si="1"/>
        <v>25572708853</v>
      </c>
      <c r="K33" s="9">
        <v>8826002</v>
      </c>
      <c r="M33" s="9">
        <v>111749234577</v>
      </c>
      <c r="O33" s="9">
        <v>111598758304</v>
      </c>
      <c r="Q33" s="9">
        <f t="shared" si="0"/>
        <v>150476273</v>
      </c>
    </row>
    <row r="34" spans="1:17" ht="18.75" x14ac:dyDescent="0.2">
      <c r="A34" s="8" t="s">
        <v>27</v>
      </c>
      <c r="C34" s="9">
        <v>17231359</v>
      </c>
      <c r="E34" s="9">
        <v>112163933502</v>
      </c>
      <c r="G34" s="9">
        <v>84670091266</v>
      </c>
      <c r="I34" s="9">
        <f t="shared" si="1"/>
        <v>27493842236</v>
      </c>
      <c r="K34" s="9">
        <v>17231359</v>
      </c>
      <c r="M34" s="9">
        <v>112163933502</v>
      </c>
      <c r="O34" s="9">
        <v>83451671520</v>
      </c>
      <c r="Q34" s="9">
        <f t="shared" si="0"/>
        <v>28712261982</v>
      </c>
    </row>
    <row r="35" spans="1:17" ht="18.75" x14ac:dyDescent="0.2">
      <c r="A35" s="8" t="s">
        <v>47</v>
      </c>
      <c r="C35" s="9">
        <v>750000</v>
      </c>
      <c r="E35" s="9">
        <v>6757358700</v>
      </c>
      <c r="G35" s="9">
        <v>5227278360</v>
      </c>
      <c r="I35" s="9">
        <f t="shared" si="1"/>
        <v>1530080340</v>
      </c>
      <c r="K35" s="9">
        <v>750000</v>
      </c>
      <c r="M35" s="9">
        <v>6757358700</v>
      </c>
      <c r="O35" s="9">
        <v>6091062301</v>
      </c>
      <c r="Q35" s="9">
        <f t="shared" si="0"/>
        <v>666296399</v>
      </c>
    </row>
    <row r="36" spans="1:17" ht="18.75" x14ac:dyDescent="0.2">
      <c r="A36" s="8" t="s">
        <v>36</v>
      </c>
      <c r="C36" s="9">
        <v>6328972</v>
      </c>
      <c r="E36" s="9">
        <v>24077708044</v>
      </c>
      <c r="G36" s="9">
        <v>64207221450</v>
      </c>
      <c r="I36" s="9">
        <f t="shared" si="1"/>
        <v>-40129513406</v>
      </c>
      <c r="K36" s="9">
        <v>6328972</v>
      </c>
      <c r="M36" s="9">
        <v>24077708044</v>
      </c>
      <c r="O36" s="9">
        <v>94180979810</v>
      </c>
      <c r="Q36" s="9">
        <f t="shared" si="0"/>
        <v>-70103271766</v>
      </c>
    </row>
    <row r="37" spans="1:17" ht="18.75" x14ac:dyDescent="0.2">
      <c r="A37" s="8" t="s">
        <v>42</v>
      </c>
      <c r="C37" s="9">
        <v>4514559</v>
      </c>
      <c r="E37" s="9">
        <v>88876483345</v>
      </c>
      <c r="G37" s="9">
        <v>63575355425</v>
      </c>
      <c r="I37" s="9">
        <f t="shared" si="1"/>
        <v>25301127920</v>
      </c>
      <c r="K37" s="9">
        <v>4514559</v>
      </c>
      <c r="M37" s="9">
        <v>88876483345</v>
      </c>
      <c r="O37" s="9">
        <v>74262753918</v>
      </c>
      <c r="Q37" s="9">
        <f t="shared" si="0"/>
        <v>14613729427</v>
      </c>
    </row>
    <row r="38" spans="1:17" ht="18.75" x14ac:dyDescent="0.2">
      <c r="A38" s="8" t="s">
        <v>37</v>
      </c>
      <c r="C38" s="9">
        <v>115253349</v>
      </c>
      <c r="E38" s="9">
        <v>148899897677</v>
      </c>
      <c r="G38" s="9">
        <v>238240979907</v>
      </c>
      <c r="I38" s="9">
        <f t="shared" si="1"/>
        <v>-89341082230</v>
      </c>
      <c r="K38" s="9">
        <v>115253349</v>
      </c>
      <c r="M38" s="9">
        <v>148899897677</v>
      </c>
      <c r="O38" s="9">
        <v>261509221298</v>
      </c>
      <c r="Q38" s="9">
        <f t="shared" si="0"/>
        <v>-112609323621</v>
      </c>
    </row>
    <row r="39" spans="1:17" ht="18.75" x14ac:dyDescent="0.2">
      <c r="A39" s="8" t="s">
        <v>26</v>
      </c>
      <c r="C39" s="9">
        <v>1310386</v>
      </c>
      <c r="E39" s="9">
        <v>11026176953</v>
      </c>
      <c r="G39" s="9">
        <v>8321642983</v>
      </c>
      <c r="I39" s="9">
        <f t="shared" si="1"/>
        <v>2704533970</v>
      </c>
      <c r="K39" s="9">
        <v>1310386</v>
      </c>
      <c r="M39" s="9">
        <v>11026176953</v>
      </c>
      <c r="O39" s="9">
        <v>15903157006</v>
      </c>
      <c r="Q39" s="9">
        <f t="shared" si="0"/>
        <v>-4876980053</v>
      </c>
    </row>
    <row r="40" spans="1:17" ht="18.75" x14ac:dyDescent="0.2">
      <c r="A40" s="11" t="s">
        <v>29</v>
      </c>
      <c r="C40" s="13">
        <v>26261342</v>
      </c>
      <c r="E40" s="13">
        <v>120910706074</v>
      </c>
      <c r="G40" s="13">
        <v>96728564859</v>
      </c>
      <c r="I40" s="9">
        <f>E40-G40</f>
        <v>24182141215</v>
      </c>
      <c r="K40" s="13">
        <v>26261342</v>
      </c>
      <c r="M40" s="13">
        <v>120910706074</v>
      </c>
      <c r="O40" s="13">
        <v>129704370262</v>
      </c>
      <c r="Q40" s="9">
        <f>M40-O40</f>
        <v>-8793664188</v>
      </c>
    </row>
    <row r="41" spans="1:17" ht="21.75" thickBot="1" x14ac:dyDescent="0.25">
      <c r="A41" s="15" t="s">
        <v>52</v>
      </c>
      <c r="C41" s="16">
        <v>580921754</v>
      </c>
      <c r="E41" s="16">
        <v>3824037569775</v>
      </c>
      <c r="G41" s="16">
        <v>3320196713384</v>
      </c>
      <c r="I41" s="16">
        <f>SUM(I8:I40)</f>
        <v>503840856391</v>
      </c>
      <c r="K41" s="16">
        <v>580921754</v>
      </c>
      <c r="M41" s="16">
        <v>3824037569775</v>
      </c>
      <c r="O41" s="16">
        <v>3540599454887</v>
      </c>
      <c r="Q41" s="16">
        <f>SUM(Q8:Q40)</f>
        <v>283438114888</v>
      </c>
    </row>
    <row r="42" spans="1:17" ht="19.5" thickTop="1" x14ac:dyDescent="0.2">
      <c r="I42" s="9"/>
      <c r="Q42" s="19"/>
    </row>
    <row r="43" spans="1:17" ht="18.75" x14ac:dyDescent="0.2">
      <c r="I43" s="9"/>
      <c r="Q43" s="19"/>
    </row>
    <row r="44" spans="1:17" x14ac:dyDescent="0.2">
      <c r="Q44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29"/>
  <sheetViews>
    <sheetView rightToLeft="1" view="pageBreakPreview" zoomScale="115" zoomScaleNormal="100" zoomScaleSheetLayoutView="115" workbookViewId="0">
      <selection activeCell="O25" sqref="O25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9" max="19" width="13.85546875" bestFit="1" customWidth="1"/>
  </cols>
  <sheetData>
    <row r="1" spans="1:17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5.5" x14ac:dyDescent="0.2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4" x14ac:dyDescent="0.2">
      <c r="A5" s="35" t="s">
        <v>138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1" x14ac:dyDescent="0.2">
      <c r="A6" s="32" t="s">
        <v>91</v>
      </c>
      <c r="C6" s="32" t="s">
        <v>103</v>
      </c>
      <c r="D6" s="32"/>
      <c r="E6" s="32"/>
      <c r="F6" s="32"/>
      <c r="G6" s="32"/>
      <c r="H6" s="32"/>
      <c r="I6" s="32"/>
      <c r="K6" s="32" t="s">
        <v>104</v>
      </c>
      <c r="L6" s="32"/>
      <c r="M6" s="32"/>
      <c r="N6" s="32"/>
      <c r="O6" s="32"/>
      <c r="P6" s="32"/>
      <c r="Q6" s="32"/>
    </row>
    <row r="7" spans="1:17" ht="42" x14ac:dyDescent="0.2">
      <c r="A7" s="32"/>
      <c r="C7" s="18" t="s">
        <v>13</v>
      </c>
      <c r="D7" s="3"/>
      <c r="E7" s="18" t="s">
        <v>139</v>
      </c>
      <c r="F7" s="3"/>
      <c r="G7" s="18" t="s">
        <v>140</v>
      </c>
      <c r="H7" s="3"/>
      <c r="I7" s="18" t="s">
        <v>141</v>
      </c>
      <c r="K7" s="18" t="s">
        <v>13</v>
      </c>
      <c r="L7" s="3"/>
      <c r="M7" s="18" t="s">
        <v>139</v>
      </c>
      <c r="N7" s="3"/>
      <c r="O7" s="18" t="s">
        <v>140</v>
      </c>
      <c r="P7" s="3"/>
      <c r="Q7" s="18" t="s">
        <v>141</v>
      </c>
    </row>
    <row r="8" spans="1:17" ht="18.75" x14ac:dyDescent="0.2">
      <c r="A8" s="5" t="s">
        <v>32</v>
      </c>
      <c r="C8" s="6">
        <v>1</v>
      </c>
      <c r="E8" s="6">
        <v>1</v>
      </c>
      <c r="G8" s="6">
        <v>7766</v>
      </c>
      <c r="I8" s="6">
        <f>E8-G8</f>
        <v>-7765</v>
      </c>
      <c r="K8" s="6">
        <v>1</v>
      </c>
      <c r="M8" s="6">
        <v>1</v>
      </c>
      <c r="O8" s="6">
        <v>7766</v>
      </c>
      <c r="Q8" s="6">
        <f>M8-O8</f>
        <v>-7765</v>
      </c>
    </row>
    <row r="9" spans="1:17" ht="18.75" x14ac:dyDescent="0.2">
      <c r="A9" s="8" t="s">
        <v>23</v>
      </c>
      <c r="C9" s="9">
        <v>1</v>
      </c>
      <c r="E9" s="9">
        <v>1</v>
      </c>
      <c r="G9" s="9">
        <v>5287</v>
      </c>
      <c r="I9" s="9">
        <f>E9-G9</f>
        <v>-5286</v>
      </c>
      <c r="K9" s="9">
        <v>1</v>
      </c>
      <c r="M9" s="9">
        <v>1</v>
      </c>
      <c r="O9" s="9">
        <v>5287</v>
      </c>
      <c r="Q9" s="9">
        <f t="shared" ref="Q9:Q28" si="0">M9-O9</f>
        <v>-5286</v>
      </c>
    </row>
    <row r="10" spans="1:17" ht="18.75" x14ac:dyDescent="0.2">
      <c r="A10" s="8" t="s">
        <v>25</v>
      </c>
      <c r="C10" s="9">
        <v>1</v>
      </c>
      <c r="E10" s="9">
        <v>1</v>
      </c>
      <c r="G10" s="9">
        <v>7760</v>
      </c>
      <c r="I10" s="9">
        <f t="shared" ref="I10:I28" si="1">E10-G10</f>
        <v>-7759</v>
      </c>
      <c r="K10" s="9">
        <v>1</v>
      </c>
      <c r="M10" s="9">
        <v>1</v>
      </c>
      <c r="O10" s="9">
        <v>7760</v>
      </c>
      <c r="Q10" s="9">
        <f t="shared" si="0"/>
        <v>-7759</v>
      </c>
    </row>
    <row r="11" spans="1:17" ht="18.75" x14ac:dyDescent="0.2">
      <c r="A11" s="8" t="s">
        <v>109</v>
      </c>
      <c r="C11" s="9">
        <v>0</v>
      </c>
      <c r="E11" s="9">
        <v>0</v>
      </c>
      <c r="G11" s="9">
        <v>0</v>
      </c>
      <c r="I11" s="9">
        <f t="shared" si="1"/>
        <v>0</v>
      </c>
      <c r="K11" s="9">
        <v>17516576</v>
      </c>
      <c r="M11" s="9">
        <v>128886880753</v>
      </c>
      <c r="O11" s="9">
        <v>122234713657</v>
      </c>
      <c r="Q11" s="9">
        <f t="shared" si="0"/>
        <v>6652167096</v>
      </c>
    </row>
    <row r="12" spans="1:17" ht="18.75" x14ac:dyDescent="0.2">
      <c r="A12" s="8" t="s">
        <v>50</v>
      </c>
      <c r="C12" s="9">
        <v>0</v>
      </c>
      <c r="E12" s="9">
        <v>0</v>
      </c>
      <c r="G12" s="9">
        <v>0</v>
      </c>
      <c r="I12" s="9">
        <f t="shared" si="1"/>
        <v>0</v>
      </c>
      <c r="K12" s="9">
        <v>360000</v>
      </c>
      <c r="M12" s="9">
        <v>4653977274</v>
      </c>
      <c r="O12" s="9">
        <v>3549219768</v>
      </c>
      <c r="Q12" s="9">
        <f t="shared" si="0"/>
        <v>1104757506</v>
      </c>
    </row>
    <row r="13" spans="1:17" ht="18.75" x14ac:dyDescent="0.2">
      <c r="A13" s="8" t="s">
        <v>110</v>
      </c>
      <c r="C13" s="9">
        <v>0</v>
      </c>
      <c r="E13" s="9">
        <v>0</v>
      </c>
      <c r="G13" s="9">
        <v>0</v>
      </c>
      <c r="I13" s="9">
        <f t="shared" si="1"/>
        <v>0</v>
      </c>
      <c r="K13" s="9">
        <v>12744986</v>
      </c>
      <c r="M13" s="9">
        <v>34239296087</v>
      </c>
      <c r="O13" s="9">
        <v>34041857606</v>
      </c>
      <c r="Q13" s="9">
        <f t="shared" si="0"/>
        <v>197438481</v>
      </c>
    </row>
    <row r="14" spans="1:17" ht="18.75" x14ac:dyDescent="0.2">
      <c r="A14" s="8" t="s">
        <v>40</v>
      </c>
      <c r="C14" s="9">
        <v>0</v>
      </c>
      <c r="E14" s="9">
        <v>0</v>
      </c>
      <c r="G14" s="9">
        <v>0</v>
      </c>
      <c r="I14" s="9">
        <f t="shared" si="1"/>
        <v>0</v>
      </c>
      <c r="K14" s="9">
        <v>13129</v>
      </c>
      <c r="M14" s="9">
        <v>224940348</v>
      </c>
      <c r="O14" s="9">
        <v>252926102</v>
      </c>
      <c r="Q14" s="9">
        <f t="shared" si="0"/>
        <v>-27985754</v>
      </c>
    </row>
    <row r="15" spans="1:17" ht="18.75" x14ac:dyDescent="0.2">
      <c r="A15" s="8" t="s">
        <v>42</v>
      </c>
      <c r="C15" s="9">
        <v>0</v>
      </c>
      <c r="E15" s="9">
        <v>0</v>
      </c>
      <c r="G15" s="9">
        <v>0</v>
      </c>
      <c r="I15" s="9">
        <f t="shared" si="1"/>
        <v>0</v>
      </c>
      <c r="K15" s="9">
        <v>2874872</v>
      </c>
      <c r="M15" s="9">
        <v>56173355207</v>
      </c>
      <c r="O15" s="9">
        <v>47290535322</v>
      </c>
      <c r="Q15" s="9">
        <f t="shared" si="0"/>
        <v>8882819885</v>
      </c>
    </row>
    <row r="16" spans="1:17" ht="18.75" x14ac:dyDescent="0.2">
      <c r="A16" s="8" t="s">
        <v>34</v>
      </c>
      <c r="C16" s="9">
        <v>0</v>
      </c>
      <c r="E16" s="9">
        <v>0</v>
      </c>
      <c r="G16" s="9">
        <v>0</v>
      </c>
      <c r="I16" s="9">
        <f t="shared" si="1"/>
        <v>0</v>
      </c>
      <c r="K16" s="9">
        <v>538108</v>
      </c>
      <c r="M16" s="9">
        <v>63607629090</v>
      </c>
      <c r="O16" s="9">
        <v>72340721769</v>
      </c>
      <c r="Q16" s="9">
        <f t="shared" si="0"/>
        <v>-8733092679</v>
      </c>
    </row>
    <row r="17" spans="1:19" ht="18.75" x14ac:dyDescent="0.2">
      <c r="A17" s="8" t="s">
        <v>111</v>
      </c>
      <c r="C17" s="9">
        <v>0</v>
      </c>
      <c r="E17" s="9">
        <v>0</v>
      </c>
      <c r="G17" s="9">
        <v>0</v>
      </c>
      <c r="I17" s="9">
        <f t="shared" si="1"/>
        <v>0</v>
      </c>
      <c r="K17" s="9">
        <v>6516805</v>
      </c>
      <c r="M17" s="9">
        <v>18012449020</v>
      </c>
      <c r="O17" s="9">
        <v>17354642397</v>
      </c>
      <c r="Q17" s="9">
        <f t="shared" si="0"/>
        <v>657806623</v>
      </c>
    </row>
    <row r="18" spans="1:19" ht="18.75" x14ac:dyDescent="0.2">
      <c r="A18" s="8" t="s">
        <v>112</v>
      </c>
      <c r="C18" s="9">
        <v>0</v>
      </c>
      <c r="E18" s="9">
        <v>0</v>
      </c>
      <c r="G18" s="9">
        <v>0</v>
      </c>
      <c r="I18" s="9">
        <f t="shared" si="1"/>
        <v>0</v>
      </c>
      <c r="K18" s="9">
        <v>14770141</v>
      </c>
      <c r="M18" s="9">
        <v>167795552669</v>
      </c>
      <c r="O18" s="9">
        <v>160477087165</v>
      </c>
      <c r="Q18" s="9">
        <f t="shared" si="0"/>
        <v>7318465504</v>
      </c>
    </row>
    <row r="19" spans="1:19" ht="18.75" x14ac:dyDescent="0.2">
      <c r="A19" s="8" t="s">
        <v>51</v>
      </c>
      <c r="C19" s="9">
        <v>0</v>
      </c>
      <c r="E19" s="9">
        <v>0</v>
      </c>
      <c r="G19" s="9">
        <v>0</v>
      </c>
      <c r="I19" s="9">
        <f t="shared" si="1"/>
        <v>0</v>
      </c>
      <c r="K19" s="9">
        <v>133750</v>
      </c>
      <c r="M19" s="9">
        <v>4678243034</v>
      </c>
      <c r="O19" s="9">
        <v>3821953597</v>
      </c>
      <c r="Q19" s="9">
        <f>M19-O19</f>
        <v>856289437</v>
      </c>
    </row>
    <row r="20" spans="1:19" ht="18.75" x14ac:dyDescent="0.2">
      <c r="A20" s="8" t="s">
        <v>37</v>
      </c>
      <c r="C20" s="9">
        <v>0</v>
      </c>
      <c r="E20" s="9">
        <v>0</v>
      </c>
      <c r="G20" s="9">
        <v>0</v>
      </c>
      <c r="I20" s="9">
        <f t="shared" si="1"/>
        <v>0</v>
      </c>
      <c r="K20" s="9">
        <v>1</v>
      </c>
      <c r="M20" s="9">
        <v>1</v>
      </c>
      <c r="O20" s="9">
        <v>2268</v>
      </c>
      <c r="Q20" s="9">
        <f t="shared" si="0"/>
        <v>-2267</v>
      </c>
    </row>
    <row r="21" spans="1:19" ht="18.75" x14ac:dyDescent="0.2">
      <c r="A21" s="8" t="s">
        <v>21</v>
      </c>
      <c r="C21" s="9">
        <v>0</v>
      </c>
      <c r="E21" s="9">
        <v>0</v>
      </c>
      <c r="G21" s="9">
        <v>0</v>
      </c>
      <c r="I21" s="9">
        <f t="shared" si="1"/>
        <v>0</v>
      </c>
      <c r="K21" s="9">
        <v>1</v>
      </c>
      <c r="M21" s="9">
        <v>1</v>
      </c>
      <c r="O21" s="9">
        <v>7211</v>
      </c>
      <c r="Q21" s="9">
        <f t="shared" si="0"/>
        <v>-7210</v>
      </c>
    </row>
    <row r="22" spans="1:19" ht="18.75" x14ac:dyDescent="0.2">
      <c r="A22" s="8" t="s">
        <v>24</v>
      </c>
      <c r="C22" s="9">
        <v>0</v>
      </c>
      <c r="E22" s="9">
        <v>0</v>
      </c>
      <c r="G22" s="9">
        <v>0</v>
      </c>
      <c r="I22" s="9">
        <f t="shared" si="1"/>
        <v>0</v>
      </c>
      <c r="K22" s="9">
        <v>8335687</v>
      </c>
      <c r="M22" s="9">
        <v>81502459041</v>
      </c>
      <c r="O22" s="9">
        <v>55931103700</v>
      </c>
      <c r="Q22" s="9">
        <f t="shared" si="0"/>
        <v>25571355341</v>
      </c>
    </row>
    <row r="23" spans="1:19" ht="18.75" x14ac:dyDescent="0.2">
      <c r="A23" s="8" t="s">
        <v>113</v>
      </c>
      <c r="C23" s="9">
        <v>0</v>
      </c>
      <c r="E23" s="9">
        <v>0</v>
      </c>
      <c r="G23" s="9">
        <v>0</v>
      </c>
      <c r="I23" s="9">
        <f t="shared" si="1"/>
        <v>0</v>
      </c>
      <c r="K23" s="9">
        <v>9360000</v>
      </c>
      <c r="M23" s="9">
        <v>65487042932</v>
      </c>
      <c r="O23" s="9">
        <v>69037965360</v>
      </c>
      <c r="Q23" s="9">
        <f t="shared" si="0"/>
        <v>-3550922428</v>
      </c>
    </row>
    <row r="24" spans="1:19" ht="18.75" x14ac:dyDescent="0.2">
      <c r="A24" s="8" t="s">
        <v>45</v>
      </c>
      <c r="C24" s="9">
        <v>0</v>
      </c>
      <c r="E24" s="9">
        <v>0</v>
      </c>
      <c r="G24" s="9">
        <v>0</v>
      </c>
      <c r="I24" s="9">
        <f t="shared" si="1"/>
        <v>0</v>
      </c>
      <c r="K24" s="9">
        <v>257500</v>
      </c>
      <c r="M24" s="9">
        <v>5555964171</v>
      </c>
      <c r="O24" s="9">
        <v>4208347524</v>
      </c>
      <c r="Q24" s="9">
        <f t="shared" si="0"/>
        <v>1347616647</v>
      </c>
    </row>
    <row r="25" spans="1:19" ht="18.75" x14ac:dyDescent="0.2">
      <c r="A25" s="8" t="s">
        <v>47</v>
      </c>
      <c r="C25" s="9">
        <v>0</v>
      </c>
      <c r="E25" s="9">
        <v>0</v>
      </c>
      <c r="G25" s="9">
        <v>0</v>
      </c>
      <c r="I25" s="9">
        <f t="shared" si="1"/>
        <v>0</v>
      </c>
      <c r="K25" s="9">
        <v>750000</v>
      </c>
      <c r="M25" s="9">
        <v>7246806017</v>
      </c>
      <c r="O25" s="9">
        <v>6091062299</v>
      </c>
      <c r="Q25" s="9">
        <f t="shared" si="0"/>
        <v>1155743718</v>
      </c>
      <c r="S25" s="19"/>
    </row>
    <row r="26" spans="1:19" ht="18.75" x14ac:dyDescent="0.2">
      <c r="A26" s="8" t="s">
        <v>114</v>
      </c>
      <c r="C26" s="9">
        <v>0</v>
      </c>
      <c r="E26" s="9">
        <v>0</v>
      </c>
      <c r="G26" s="9">
        <v>0</v>
      </c>
      <c r="I26" s="9">
        <f t="shared" si="1"/>
        <v>0</v>
      </c>
      <c r="K26" s="9">
        <v>4587659</v>
      </c>
      <c r="M26" s="9">
        <v>83388378346</v>
      </c>
      <c r="O26" s="9">
        <v>72509762620</v>
      </c>
      <c r="Q26" s="9">
        <f t="shared" si="0"/>
        <v>10878615726</v>
      </c>
      <c r="S26" s="19"/>
    </row>
    <row r="27" spans="1:19" ht="18.75" x14ac:dyDescent="0.2">
      <c r="A27" s="8" t="s">
        <v>41</v>
      </c>
      <c r="C27" s="9">
        <v>0</v>
      </c>
      <c r="E27" s="9">
        <v>0</v>
      </c>
      <c r="G27" s="9">
        <v>0</v>
      </c>
      <c r="I27" s="9">
        <f t="shared" si="1"/>
        <v>0</v>
      </c>
      <c r="K27" s="9">
        <v>1256501</v>
      </c>
      <c r="M27" s="9">
        <v>9700012851</v>
      </c>
      <c r="O27" s="9">
        <v>7911689625</v>
      </c>
      <c r="Q27" s="9">
        <f t="shared" si="0"/>
        <v>1788323226</v>
      </c>
      <c r="S27" s="19"/>
    </row>
    <row r="28" spans="1:19" ht="18.75" x14ac:dyDescent="0.2">
      <c r="A28" s="11" t="s">
        <v>20</v>
      </c>
      <c r="C28" s="13">
        <v>0</v>
      </c>
      <c r="E28" s="13">
        <v>0</v>
      </c>
      <c r="G28" s="13">
        <v>0</v>
      </c>
      <c r="I28" s="9">
        <f t="shared" si="1"/>
        <v>0</v>
      </c>
      <c r="K28" s="13">
        <v>1</v>
      </c>
      <c r="M28" s="13">
        <v>1</v>
      </c>
      <c r="O28" s="13">
        <v>4119</v>
      </c>
      <c r="Q28" s="9">
        <f t="shared" si="0"/>
        <v>-4118</v>
      </c>
      <c r="S28" s="19"/>
    </row>
    <row r="29" spans="1:19" ht="21.75" thickBot="1" x14ac:dyDescent="0.25">
      <c r="A29" s="15" t="s">
        <v>52</v>
      </c>
      <c r="C29" s="16">
        <f>SUM(C8:C28)</f>
        <v>3</v>
      </c>
      <c r="E29" s="16">
        <f>SUM(E8:E28)</f>
        <v>3</v>
      </c>
      <c r="G29" s="16">
        <f>SUM(G8:G28)</f>
        <v>20813</v>
      </c>
      <c r="I29" s="16">
        <f>SUM(I8:I28)</f>
        <v>-20810</v>
      </c>
      <c r="K29" s="16">
        <v>80015720</v>
      </c>
      <c r="M29" s="16">
        <v>731152986846</v>
      </c>
      <c r="O29" s="16">
        <v>677053622922</v>
      </c>
      <c r="Q29" s="16">
        <f>SUM(Q8:Q28)</f>
        <v>54099363924</v>
      </c>
      <c r="S29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view="pageBreakPreview" zoomScaleNormal="100" zoomScaleSheetLayoutView="100" workbookViewId="0">
      <selection activeCell="X10" sqref="X10:AV10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9.140625" bestFit="1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</row>
    <row r="2" spans="1:49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</row>
    <row r="3" spans="1:49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</row>
    <row r="4" spans="1:49" x14ac:dyDescent="0.2">
      <c r="AA4" s="20"/>
    </row>
    <row r="5" spans="1:49" ht="24" x14ac:dyDescent="0.2">
      <c r="A5" s="35" t="s">
        <v>53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1:49" ht="21" x14ac:dyDescent="0.2">
      <c r="I6" s="32" t="s">
        <v>7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C6" s="32" t="s">
        <v>9</v>
      </c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49" ht="21" x14ac:dyDescent="0.2">
      <c r="A7" s="32" t="s">
        <v>54</v>
      </c>
      <c r="B7" s="32"/>
      <c r="C7" s="32"/>
      <c r="D7" s="32"/>
      <c r="E7" s="32"/>
      <c r="F7" s="32"/>
      <c r="G7" s="32"/>
      <c r="I7" s="32" t="s">
        <v>55</v>
      </c>
      <c r="J7" s="32"/>
      <c r="K7" s="32"/>
      <c r="M7" s="32" t="s">
        <v>56</v>
      </c>
      <c r="N7" s="32"/>
      <c r="O7" s="32"/>
      <c r="Q7" s="32" t="s">
        <v>57</v>
      </c>
      <c r="R7" s="32"/>
      <c r="S7" s="32"/>
      <c r="T7" s="32"/>
      <c r="U7" s="32"/>
      <c r="W7" s="32" t="s">
        <v>58</v>
      </c>
      <c r="X7" s="32"/>
      <c r="Y7" s="32"/>
      <c r="Z7" s="32"/>
      <c r="AA7" s="32"/>
      <c r="AC7" s="32" t="s">
        <v>55</v>
      </c>
      <c r="AD7" s="32"/>
      <c r="AE7" s="32"/>
      <c r="AF7" s="32"/>
      <c r="AG7" s="32"/>
      <c r="AI7" s="32" t="s">
        <v>56</v>
      </c>
      <c r="AJ7" s="32"/>
      <c r="AK7" s="32"/>
      <c r="AM7" s="32" t="s">
        <v>57</v>
      </c>
      <c r="AN7" s="32"/>
      <c r="AO7" s="32"/>
      <c r="AQ7" s="32" t="s">
        <v>58</v>
      </c>
      <c r="AR7" s="32"/>
      <c r="AS7" s="32"/>
    </row>
    <row r="8" spans="1:49" ht="18.75" x14ac:dyDescent="0.2">
      <c r="A8" s="36" t="s">
        <v>59</v>
      </c>
      <c r="B8" s="36"/>
      <c r="C8" s="36"/>
      <c r="D8" s="36"/>
      <c r="E8" s="36"/>
      <c r="F8" s="36"/>
      <c r="G8" s="36"/>
      <c r="I8" s="37">
        <v>5986871</v>
      </c>
      <c r="J8" s="37"/>
      <c r="K8" s="37"/>
      <c r="M8" s="37">
        <v>22690</v>
      </c>
      <c r="N8" s="37"/>
      <c r="O8" s="37"/>
      <c r="Q8" s="36" t="s">
        <v>60</v>
      </c>
      <c r="R8" s="36"/>
      <c r="S8" s="36"/>
      <c r="T8" s="36"/>
      <c r="U8" s="36"/>
      <c r="W8" s="39">
        <v>0.378147424074392</v>
      </c>
      <c r="X8" s="39"/>
      <c r="Y8" s="39"/>
      <c r="Z8" s="39"/>
      <c r="AA8" s="39"/>
      <c r="AC8" s="37">
        <v>5986871</v>
      </c>
      <c r="AD8" s="37"/>
      <c r="AE8" s="37"/>
      <c r="AF8" s="37"/>
      <c r="AG8" s="37"/>
      <c r="AI8" s="37">
        <v>23317</v>
      </c>
      <c r="AJ8" s="37"/>
      <c r="AK8" s="37"/>
      <c r="AM8" s="36" t="s">
        <v>60</v>
      </c>
      <c r="AN8" s="36"/>
      <c r="AO8" s="36"/>
      <c r="AQ8" s="39">
        <v>0.378147424074392</v>
      </c>
      <c r="AR8" s="39"/>
      <c r="AS8" s="39"/>
    </row>
    <row r="9" spans="1:49" ht="24" x14ac:dyDescent="0.2">
      <c r="A9" s="35" t="s">
        <v>61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</row>
    <row r="10" spans="1:49" ht="21" x14ac:dyDescent="0.2">
      <c r="C10" s="32" t="s">
        <v>7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Y10" s="32" t="s">
        <v>9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9" ht="21" x14ac:dyDescent="0.2">
      <c r="A11" s="2" t="s">
        <v>54</v>
      </c>
      <c r="C11" s="4" t="s">
        <v>62</v>
      </c>
      <c r="D11" s="3"/>
      <c r="E11" s="4" t="s">
        <v>63</v>
      </c>
      <c r="F11" s="3"/>
      <c r="G11" s="33" t="s">
        <v>64</v>
      </c>
      <c r="H11" s="33"/>
      <c r="I11" s="33"/>
      <c r="J11" s="3"/>
      <c r="K11" s="33" t="s">
        <v>65</v>
      </c>
      <c r="L11" s="33"/>
      <c r="M11" s="33"/>
      <c r="N11" s="3"/>
      <c r="O11" s="33" t="s">
        <v>56</v>
      </c>
      <c r="P11" s="33"/>
      <c r="Q11" s="33"/>
      <c r="R11" s="3"/>
      <c r="S11" s="33" t="s">
        <v>57</v>
      </c>
      <c r="T11" s="33"/>
      <c r="U11" s="33"/>
      <c r="V11" s="33"/>
      <c r="W11" s="33"/>
      <c r="Y11" s="33" t="s">
        <v>62</v>
      </c>
      <c r="Z11" s="33"/>
      <c r="AA11" s="33"/>
      <c r="AB11" s="33"/>
      <c r="AC11" s="33"/>
      <c r="AD11" s="3"/>
      <c r="AE11" s="33" t="s">
        <v>63</v>
      </c>
      <c r="AF11" s="33"/>
      <c r="AG11" s="33"/>
      <c r="AH11" s="33"/>
      <c r="AI11" s="33"/>
      <c r="AJ11" s="3"/>
      <c r="AK11" s="33" t="s">
        <v>64</v>
      </c>
      <c r="AL11" s="33"/>
      <c r="AM11" s="33"/>
      <c r="AN11" s="3"/>
      <c r="AO11" s="33" t="s">
        <v>65</v>
      </c>
      <c r="AP11" s="33"/>
      <c r="AQ11" s="33"/>
      <c r="AR11" s="3"/>
      <c r="AS11" s="33" t="s">
        <v>56</v>
      </c>
      <c r="AT11" s="33"/>
      <c r="AU11" s="3"/>
      <c r="AV11" s="4" t="s">
        <v>57</v>
      </c>
    </row>
    <row r="12" spans="1:49" ht="24" x14ac:dyDescent="0.2">
      <c r="A12" s="35" t="s">
        <v>66</v>
      </c>
      <c r="B12" s="35"/>
      <c r="C12" s="38"/>
      <c r="D12" s="35"/>
      <c r="E12" s="38"/>
      <c r="F12" s="35"/>
      <c r="G12" s="38"/>
      <c r="H12" s="38"/>
      <c r="I12" s="38"/>
      <c r="J12" s="35"/>
      <c r="K12" s="38"/>
      <c r="L12" s="38"/>
      <c r="M12" s="38"/>
      <c r="N12" s="35"/>
      <c r="O12" s="38"/>
      <c r="P12" s="38"/>
      <c r="Q12" s="38"/>
      <c r="R12" s="35"/>
      <c r="S12" s="38"/>
      <c r="T12" s="38"/>
      <c r="U12" s="38"/>
      <c r="V12" s="38"/>
      <c r="W12" s="38"/>
      <c r="X12" s="35"/>
      <c r="Y12" s="38"/>
      <c r="Z12" s="38"/>
      <c r="AA12" s="38"/>
      <c r="AB12" s="38"/>
      <c r="AC12" s="38"/>
      <c r="AD12" s="35"/>
      <c r="AE12" s="38"/>
      <c r="AF12" s="38"/>
      <c r="AG12" s="38"/>
      <c r="AH12" s="38"/>
      <c r="AI12" s="38"/>
      <c r="AJ12" s="35"/>
      <c r="AK12" s="38"/>
      <c r="AL12" s="38"/>
      <c r="AM12" s="38"/>
      <c r="AN12" s="35"/>
      <c r="AO12" s="38"/>
      <c r="AP12" s="38"/>
      <c r="AQ12" s="38"/>
      <c r="AR12" s="35"/>
      <c r="AS12" s="38"/>
      <c r="AT12" s="38"/>
      <c r="AU12" s="35"/>
      <c r="AV12" s="38"/>
      <c r="AW12" s="35"/>
    </row>
    <row r="13" spans="1:49" ht="21" x14ac:dyDescent="0.2">
      <c r="C13" s="32" t="s">
        <v>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O13" s="32" t="s">
        <v>9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1:49" ht="21" x14ac:dyDescent="0.2">
      <c r="A14" s="2" t="s">
        <v>54</v>
      </c>
      <c r="C14" s="4" t="s">
        <v>63</v>
      </c>
      <c r="D14" s="3"/>
      <c r="E14" s="4" t="s">
        <v>65</v>
      </c>
      <c r="F14" s="3"/>
      <c r="G14" s="33" t="s">
        <v>56</v>
      </c>
      <c r="H14" s="33"/>
      <c r="I14" s="33"/>
      <c r="J14" s="3"/>
      <c r="K14" s="33" t="s">
        <v>57</v>
      </c>
      <c r="L14" s="33"/>
      <c r="M14" s="33"/>
      <c r="O14" s="33" t="s">
        <v>63</v>
      </c>
      <c r="P14" s="33"/>
      <c r="Q14" s="33"/>
      <c r="R14" s="33"/>
      <c r="S14" s="33"/>
      <c r="T14" s="3"/>
      <c r="U14" s="33" t="s">
        <v>65</v>
      </c>
      <c r="V14" s="33"/>
      <c r="W14" s="33"/>
      <c r="X14" s="33"/>
      <c r="Y14" s="33"/>
      <c r="Z14" s="3"/>
      <c r="AA14" s="33" t="s">
        <v>56</v>
      </c>
      <c r="AB14" s="33"/>
      <c r="AC14" s="33"/>
      <c r="AD14" s="33"/>
      <c r="AE14" s="33"/>
      <c r="AF14" s="3"/>
      <c r="AG14" s="33" t="s">
        <v>57</v>
      </c>
      <c r="AH14" s="33"/>
      <c r="AI14" s="33"/>
    </row>
    <row r="15" spans="1:49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45">
    <mergeCell ref="AM7:AO7"/>
    <mergeCell ref="AQ7:AS7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4"/>
  <sheetViews>
    <sheetView rightToLeft="1" view="pageBreakPreview" zoomScale="130" zoomScaleNormal="100" zoomScaleSheetLayoutView="130" workbookViewId="0">
      <selection activeCell="E20" sqref="E19:E20"/>
    </sheetView>
  </sheetViews>
  <sheetFormatPr defaultRowHeight="12.75" x14ac:dyDescent="0.2"/>
  <cols>
    <col min="1" max="1" width="20.5703125" bestFit="1" customWidth="1"/>
    <col min="2" max="2" width="1.28515625" customWidth="1"/>
    <col min="3" max="3" width="12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5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5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5" ht="24" x14ac:dyDescent="0.2">
      <c r="A4" s="35" t="s">
        <v>67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5" ht="24" x14ac:dyDescent="0.2">
      <c r="A5" s="35" t="s">
        <v>68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5" ht="21" x14ac:dyDescent="0.2">
      <c r="C7" s="32" t="s">
        <v>9</v>
      </c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5" ht="21" x14ac:dyDescent="0.2">
      <c r="A8" s="2" t="s">
        <v>69</v>
      </c>
      <c r="C8" s="4" t="s">
        <v>13</v>
      </c>
      <c r="D8" s="3"/>
      <c r="E8" s="4" t="s">
        <v>70</v>
      </c>
      <c r="F8" s="3"/>
      <c r="G8" s="4" t="s">
        <v>71</v>
      </c>
      <c r="H8" s="3"/>
      <c r="I8" s="4" t="s">
        <v>72</v>
      </c>
      <c r="J8" s="3"/>
      <c r="K8" s="4" t="s">
        <v>73</v>
      </c>
      <c r="L8" s="3"/>
      <c r="M8" s="4" t="s">
        <v>74</v>
      </c>
    </row>
    <row r="9" spans="1:15" ht="18.75" x14ac:dyDescent="0.2">
      <c r="A9" s="5" t="s">
        <v>31</v>
      </c>
      <c r="C9" s="6">
        <v>10530883</v>
      </c>
      <c r="E9" s="6">
        <v>13570</v>
      </c>
      <c r="G9" s="6">
        <v>10856</v>
      </c>
      <c r="I9" s="7" t="s">
        <v>75</v>
      </c>
      <c r="K9" s="6">
        <v>114323265848</v>
      </c>
      <c r="M9" s="5" t="s">
        <v>76</v>
      </c>
      <c r="O9" s="19"/>
    </row>
    <row r="10" spans="1:15" ht="18.75" x14ac:dyDescent="0.2">
      <c r="A10" s="8" t="s">
        <v>37</v>
      </c>
      <c r="C10" s="9">
        <v>115253349</v>
      </c>
      <c r="E10" s="9">
        <v>2604</v>
      </c>
      <c r="G10" s="9">
        <v>1302</v>
      </c>
      <c r="I10" s="10" t="s">
        <v>77</v>
      </c>
      <c r="K10" s="9">
        <v>150059860398</v>
      </c>
      <c r="M10" s="8" t="s">
        <v>76</v>
      </c>
    </row>
    <row r="11" spans="1:15" ht="18.75" x14ac:dyDescent="0.2">
      <c r="A11" s="8" t="s">
        <v>21</v>
      </c>
      <c r="C11" s="9">
        <v>27136757</v>
      </c>
      <c r="E11" s="9">
        <v>13060</v>
      </c>
      <c r="G11" s="9">
        <v>10448</v>
      </c>
      <c r="I11" s="10" t="s">
        <v>75</v>
      </c>
      <c r="K11" s="9">
        <v>283524837136</v>
      </c>
      <c r="M11" s="8" t="s">
        <v>76</v>
      </c>
    </row>
    <row r="12" spans="1:15" ht="18.75" x14ac:dyDescent="0.2">
      <c r="A12" s="8" t="s">
        <v>36</v>
      </c>
      <c r="C12" s="9">
        <v>6328972</v>
      </c>
      <c r="E12" s="9">
        <v>12780</v>
      </c>
      <c r="G12" s="9">
        <v>3834</v>
      </c>
      <c r="I12" s="10" t="s">
        <v>78</v>
      </c>
      <c r="K12" s="9">
        <v>24265278648</v>
      </c>
      <c r="M12" s="8" t="s">
        <v>76</v>
      </c>
    </row>
    <row r="13" spans="1:15" ht="18.75" x14ac:dyDescent="0.2">
      <c r="A13" s="11" t="s">
        <v>22</v>
      </c>
      <c r="C13" s="13">
        <v>3380645</v>
      </c>
      <c r="E13" s="9">
        <v>45530</v>
      </c>
      <c r="G13" s="9">
        <v>31871</v>
      </c>
      <c r="I13" s="10" t="s">
        <v>79</v>
      </c>
      <c r="K13" s="13">
        <v>107744536795</v>
      </c>
      <c r="M13" s="8" t="s">
        <v>76</v>
      </c>
    </row>
    <row r="14" spans="1:15" ht="21" x14ac:dyDescent="0.2">
      <c r="A14" s="15" t="s">
        <v>52</v>
      </c>
      <c r="C14" s="16">
        <v>162630606</v>
      </c>
      <c r="E14" s="9"/>
      <c r="G14" s="9"/>
      <c r="I14" s="9"/>
      <c r="K14" s="16">
        <v>679917778825</v>
      </c>
      <c r="M14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2"/>
  <sheetViews>
    <sheetView rightToLeft="1" view="pageBreakPreview" zoomScale="130" zoomScaleNormal="100" zoomScaleSheetLayoutView="130" workbookViewId="0">
      <selection activeCell="L9" sqref="L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3.425781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  <col min="14" max="14" width="16.42578125" bestFit="1" customWidth="1"/>
  </cols>
  <sheetData>
    <row r="1" spans="1:14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5" spans="1:14" ht="24" x14ac:dyDescent="0.2">
      <c r="A5" s="1" t="s">
        <v>80</v>
      </c>
      <c r="B5" s="35" t="s">
        <v>81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ht="21" x14ac:dyDescent="0.2">
      <c r="D6" s="2" t="s">
        <v>7</v>
      </c>
      <c r="F6" s="32" t="s">
        <v>8</v>
      </c>
      <c r="G6" s="32"/>
      <c r="H6" s="32"/>
      <c r="J6" s="2" t="s">
        <v>9</v>
      </c>
    </row>
    <row r="7" spans="1:14" ht="21" x14ac:dyDescent="0.2">
      <c r="A7" s="32" t="s">
        <v>82</v>
      </c>
      <c r="B7" s="32"/>
      <c r="D7" s="2" t="s">
        <v>83</v>
      </c>
      <c r="F7" s="2" t="s">
        <v>84</v>
      </c>
      <c r="H7" s="2" t="s">
        <v>85</v>
      </c>
      <c r="J7" s="2" t="s">
        <v>83</v>
      </c>
      <c r="L7" s="21" t="s">
        <v>18</v>
      </c>
      <c r="N7" s="19"/>
    </row>
    <row r="8" spans="1:14" ht="18.75" x14ac:dyDescent="0.2">
      <c r="A8" s="36" t="s">
        <v>86</v>
      </c>
      <c r="B8" s="36"/>
      <c r="D8" s="6">
        <v>61879847392</v>
      </c>
      <c r="F8" s="6">
        <v>23202675771</v>
      </c>
      <c r="H8" s="6">
        <v>1260000</v>
      </c>
      <c r="J8" s="6">
        <v>85081263163</v>
      </c>
      <c r="L8" s="10">
        <f>J8/3870294461634*100</f>
        <v>2.198314986273151</v>
      </c>
      <c r="N8" s="19"/>
    </row>
    <row r="9" spans="1:14" ht="18.75" x14ac:dyDescent="0.2">
      <c r="A9" s="30" t="s">
        <v>87</v>
      </c>
      <c r="B9" s="30"/>
      <c r="D9" s="9">
        <v>10892080055</v>
      </c>
      <c r="F9" s="9">
        <v>302967366</v>
      </c>
      <c r="H9" s="9">
        <v>6342956671</v>
      </c>
      <c r="J9" s="9">
        <v>4852090750</v>
      </c>
      <c r="L9" s="10">
        <f>J9/3870294461634*100</f>
        <v>0.1253674829679883</v>
      </c>
    </row>
    <row r="10" spans="1:14" ht="21.75" thickBot="1" x14ac:dyDescent="0.25">
      <c r="A10" s="27" t="s">
        <v>52</v>
      </c>
      <c r="B10" s="27"/>
      <c r="D10" s="16">
        <v>72771927447</v>
      </c>
      <c r="F10" s="16">
        <v>23505643137</v>
      </c>
      <c r="H10" s="16">
        <v>6344216671</v>
      </c>
      <c r="J10" s="16">
        <v>89933353913</v>
      </c>
      <c r="L10" s="22">
        <f>SUM(L8:L9)</f>
        <v>2.3236824692411395</v>
      </c>
    </row>
    <row r="11" spans="1:14" ht="13.5" thickTop="1" x14ac:dyDescent="0.2"/>
    <row r="12" spans="1:14" ht="18.75" x14ac:dyDescent="0.2">
      <c r="D12" s="19"/>
      <c r="F12" s="19"/>
      <c r="H12" s="19"/>
      <c r="J12" s="19"/>
      <c r="L12" s="10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2"/>
  <sheetViews>
    <sheetView rightToLeft="1" view="pageBreakPreview" zoomScale="115" zoomScaleNormal="100" zoomScaleSheetLayoutView="115" workbookViewId="0">
      <selection activeCell="E24" sqref="E24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</cols>
  <sheetData>
    <row r="1" spans="1:6" ht="25.5" x14ac:dyDescent="0.2">
      <c r="A1" s="34" t="s">
        <v>0</v>
      </c>
      <c r="B1" s="34"/>
      <c r="C1" s="34"/>
      <c r="D1" s="34"/>
      <c r="E1" s="34"/>
      <c r="F1" s="34"/>
    </row>
    <row r="2" spans="1:6" ht="25.5" x14ac:dyDescent="0.2">
      <c r="A2" s="34" t="s">
        <v>88</v>
      </c>
      <c r="B2" s="34"/>
      <c r="C2" s="34"/>
      <c r="D2" s="34"/>
      <c r="E2" s="34"/>
      <c r="F2" s="34"/>
    </row>
    <row r="3" spans="1:6" ht="25.5" x14ac:dyDescent="0.2">
      <c r="A3" s="34" t="s">
        <v>2</v>
      </c>
      <c r="B3" s="34"/>
      <c r="C3" s="34"/>
      <c r="D3" s="34"/>
      <c r="E3" s="34"/>
      <c r="F3" s="34"/>
    </row>
    <row r="5" spans="1:6" ht="24" x14ac:dyDescent="0.2">
      <c r="A5" s="1" t="s">
        <v>115</v>
      </c>
      <c r="B5" s="35" t="s">
        <v>116</v>
      </c>
      <c r="C5" s="35"/>
      <c r="D5" s="35"/>
      <c r="E5" s="35"/>
      <c r="F5" s="35"/>
    </row>
    <row r="6" spans="1:6" ht="21" x14ac:dyDescent="0.2">
      <c r="A6" s="32" t="s">
        <v>117</v>
      </c>
      <c r="B6" s="32"/>
      <c r="D6" s="32" t="s">
        <v>103</v>
      </c>
      <c r="E6" s="32"/>
      <c r="F6" s="2" t="s">
        <v>104</v>
      </c>
    </row>
    <row r="7" spans="1:6" ht="18.75" x14ac:dyDescent="0.2">
      <c r="A7" s="36" t="s">
        <v>86</v>
      </c>
      <c r="B7" s="36"/>
      <c r="D7" s="6">
        <v>262403896</v>
      </c>
      <c r="F7" s="6">
        <v>350875813</v>
      </c>
    </row>
    <row r="8" spans="1:6" ht="18.75" x14ac:dyDescent="0.2">
      <c r="A8" s="30" t="s">
        <v>87</v>
      </c>
      <c r="B8" s="30"/>
      <c r="D8" s="9">
        <v>19317774</v>
      </c>
      <c r="F8" s="9">
        <v>81379370</v>
      </c>
    </row>
    <row r="9" spans="1:6" ht="21.75" thickBot="1" x14ac:dyDescent="0.25">
      <c r="A9" s="27" t="s">
        <v>52</v>
      </c>
      <c r="B9" s="27"/>
      <c r="D9" s="16">
        <v>281721670</v>
      </c>
      <c r="F9" s="16">
        <v>432255183</v>
      </c>
    </row>
    <row r="11" spans="1:6" x14ac:dyDescent="0.2">
      <c r="F11" s="19"/>
    </row>
    <row r="12" spans="1:6" x14ac:dyDescent="0.2">
      <c r="D12" s="19"/>
    </row>
  </sheetData>
  <mergeCells count="9">
    <mergeCell ref="A9:B9"/>
    <mergeCell ref="A6:B6"/>
    <mergeCell ref="A7:B7"/>
    <mergeCell ref="A8:B8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3"/>
  <sheetViews>
    <sheetView rightToLeft="1" view="pageBreakPreview" zoomScale="130" zoomScaleNormal="100" zoomScaleSheetLayoutView="130" workbookViewId="0">
      <selection activeCell="D21" sqref="D21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2" max="12" width="15.5703125" customWidth="1"/>
    <col min="13" max="13" width="16.42578125" bestFit="1" customWidth="1"/>
  </cols>
  <sheetData>
    <row r="1" spans="1:13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25.5" x14ac:dyDescent="0.2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5" spans="1:13" ht="24" x14ac:dyDescent="0.2">
      <c r="A5" s="1" t="s">
        <v>89</v>
      </c>
      <c r="B5" s="35" t="s">
        <v>90</v>
      </c>
      <c r="C5" s="35"/>
      <c r="D5" s="35"/>
      <c r="E5" s="35"/>
      <c r="F5" s="35"/>
      <c r="G5" s="35"/>
      <c r="H5" s="35"/>
      <c r="I5" s="35"/>
      <c r="J5" s="35"/>
    </row>
    <row r="7" spans="1:13" ht="21" x14ac:dyDescent="0.2">
      <c r="A7" s="32" t="s">
        <v>91</v>
      </c>
      <c r="B7" s="32"/>
      <c r="D7" s="2" t="s">
        <v>92</v>
      </c>
      <c r="F7" s="2" t="s">
        <v>83</v>
      </c>
      <c r="H7" s="2" t="s">
        <v>93</v>
      </c>
      <c r="J7" s="2" t="s">
        <v>94</v>
      </c>
    </row>
    <row r="8" spans="1:13" ht="18.75" x14ac:dyDescent="0.2">
      <c r="A8" s="36" t="s">
        <v>95</v>
      </c>
      <c r="B8" s="36"/>
      <c r="D8" s="5" t="s">
        <v>96</v>
      </c>
      <c r="F8" s="6">
        <f>'درآمد سرمایه گذاری در سهام'!J47</f>
        <v>518321386788</v>
      </c>
      <c r="H8" s="7">
        <v>99.945676826380904</v>
      </c>
      <c r="J8" s="7">
        <v>13.155083975213724</v>
      </c>
      <c r="L8" s="19"/>
      <c r="M8" s="19"/>
    </row>
    <row r="9" spans="1:13" ht="18.75" x14ac:dyDescent="0.2">
      <c r="A9" s="30" t="s">
        <v>99</v>
      </c>
      <c r="B9" s="30"/>
      <c r="D9" s="8" t="s">
        <v>97</v>
      </c>
      <c r="F9" s="9">
        <f>'سود سپرده بانکی'!G10</f>
        <v>281721670</v>
      </c>
      <c r="H9" s="40">
        <v>5.432317419756566E-2</v>
      </c>
      <c r="J9" s="10">
        <v>7.1501433684874735E-3</v>
      </c>
      <c r="L9" s="19"/>
    </row>
    <row r="10" spans="1:13" ht="18.75" x14ac:dyDescent="0.2">
      <c r="A10" s="24" t="s">
        <v>100</v>
      </c>
      <c r="B10" s="24"/>
      <c r="D10" s="8" t="s">
        <v>98</v>
      </c>
      <c r="F10" s="13">
        <f>'سایر درآمدها'!D9</f>
        <v>-3</v>
      </c>
      <c r="H10" s="40">
        <v>-5.7847705713478479E-10</v>
      </c>
      <c r="J10" s="14">
        <v>-7.6140504581924496E-11</v>
      </c>
      <c r="L10" s="19"/>
    </row>
    <row r="11" spans="1:13" ht="21" x14ac:dyDescent="0.2">
      <c r="A11" s="27" t="s">
        <v>52</v>
      </c>
      <c r="B11" s="27"/>
      <c r="D11" s="9"/>
      <c r="F11" s="16">
        <f>SUM(F8:F10)</f>
        <v>518603108455</v>
      </c>
      <c r="H11" s="17">
        <f>SUM(H8:H10)</f>
        <v>99.999999999999986</v>
      </c>
      <c r="J11" s="17">
        <f>SUM(J8:J10)</f>
        <v>13.162234118506072</v>
      </c>
      <c r="L11" s="19"/>
    </row>
    <row r="13" spans="1:13" x14ac:dyDescent="0.2">
      <c r="F13" s="19"/>
    </row>
    <row r="14" spans="1:13" x14ac:dyDescent="0.2">
      <c r="F14" s="19"/>
      <c r="J14" s="19"/>
    </row>
    <row r="15" spans="1:13" x14ac:dyDescent="0.2">
      <c r="F15" s="19"/>
      <c r="J15" s="19"/>
    </row>
    <row r="16" spans="1:13" x14ac:dyDescent="0.2">
      <c r="F16" s="19"/>
      <c r="J16" s="19"/>
    </row>
    <row r="17" spans="2:10" x14ac:dyDescent="0.2">
      <c r="F17" s="19"/>
      <c r="J17" s="19"/>
    </row>
    <row r="18" spans="2:10" x14ac:dyDescent="0.2">
      <c r="B18" s="19"/>
      <c r="F18" s="19"/>
      <c r="J18" s="19"/>
    </row>
    <row r="19" spans="2:10" x14ac:dyDescent="0.2">
      <c r="F19" s="19"/>
      <c r="J19" s="19"/>
    </row>
    <row r="20" spans="2:10" x14ac:dyDescent="0.2">
      <c r="F20" s="19"/>
      <c r="J20" s="19"/>
    </row>
    <row r="21" spans="2:10" x14ac:dyDescent="0.2">
      <c r="F21" s="19"/>
      <c r="J21" s="19"/>
    </row>
    <row r="22" spans="2:10" x14ac:dyDescent="0.2">
      <c r="J22" s="19"/>
    </row>
    <row r="23" spans="2:10" x14ac:dyDescent="0.2">
      <c r="F23" s="1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15" zoomScaleNormal="100" zoomScaleSheetLayoutView="115" workbookViewId="0">
      <selection activeCell="H19" sqref="H19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34" t="s">
        <v>0</v>
      </c>
      <c r="B1" s="34"/>
      <c r="C1" s="34"/>
      <c r="D1" s="34"/>
      <c r="E1" s="34"/>
      <c r="F1" s="34"/>
    </row>
    <row r="2" spans="1:6" ht="25.5" x14ac:dyDescent="0.2">
      <c r="A2" s="34" t="s">
        <v>88</v>
      </c>
      <c r="B2" s="34"/>
      <c r="C2" s="34"/>
      <c r="D2" s="34"/>
      <c r="E2" s="34"/>
      <c r="F2" s="34"/>
    </row>
    <row r="3" spans="1:6" ht="25.5" x14ac:dyDescent="0.2">
      <c r="A3" s="34" t="s">
        <v>2</v>
      </c>
      <c r="B3" s="34"/>
      <c r="C3" s="34"/>
      <c r="D3" s="34"/>
      <c r="E3" s="34"/>
      <c r="F3" s="34"/>
    </row>
    <row r="5" spans="1:6" ht="24" x14ac:dyDescent="0.2">
      <c r="A5" s="1" t="s">
        <v>118</v>
      </c>
      <c r="B5" s="35" t="s">
        <v>100</v>
      </c>
      <c r="C5" s="35"/>
      <c r="D5" s="35"/>
      <c r="E5" s="35"/>
      <c r="F5" s="35"/>
    </row>
    <row r="6" spans="1:6" ht="21" x14ac:dyDescent="0.2">
      <c r="A6" s="32" t="s">
        <v>100</v>
      </c>
      <c r="B6" s="32"/>
      <c r="D6" s="2" t="s">
        <v>103</v>
      </c>
      <c r="F6" s="2" t="s">
        <v>9</v>
      </c>
    </row>
    <row r="7" spans="1:6" ht="18.75" x14ac:dyDescent="0.2">
      <c r="A7" s="36" t="s">
        <v>100</v>
      </c>
      <c r="B7" s="36"/>
      <c r="D7" s="6">
        <v>-3</v>
      </c>
      <c r="F7" s="6">
        <v>3277059808</v>
      </c>
    </row>
    <row r="8" spans="1:6" ht="18.75" x14ac:dyDescent="0.2">
      <c r="A8" s="24" t="s">
        <v>119</v>
      </c>
      <c r="B8" s="24"/>
      <c r="D8" s="13">
        <v>0</v>
      </c>
      <c r="F8" s="13">
        <v>607931464</v>
      </c>
    </row>
    <row r="9" spans="1:6" ht="21" x14ac:dyDescent="0.2">
      <c r="A9" s="27" t="s">
        <v>52</v>
      </c>
      <c r="B9" s="27"/>
      <c r="D9" s="16">
        <v>-3</v>
      </c>
      <c r="F9" s="16">
        <v>3884991272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30" zoomScaleNormal="100" zoomScaleSheetLayoutView="130" workbookViewId="0">
      <selection activeCell="G23" sqref="G23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12" bestFit="1" customWidth="1"/>
    <col min="4" max="4" width="1.28515625" customWidth="1"/>
    <col min="5" max="5" width="10.7109375" bestFit="1" customWidth="1"/>
    <col min="6" max="6" width="1.28515625" customWidth="1"/>
    <col min="7" max="7" width="12" bestFit="1" customWidth="1"/>
    <col min="8" max="8" width="1.28515625" customWidth="1"/>
    <col min="9" max="9" width="12.140625" bestFit="1" customWidth="1"/>
    <col min="10" max="10" width="1.28515625" customWidth="1"/>
    <col min="11" max="11" width="10.710937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5.5" x14ac:dyDescent="0.2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24" x14ac:dyDescent="0.2">
      <c r="A5" s="35" t="s">
        <v>137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21" x14ac:dyDescent="0.2">
      <c r="A6" s="32" t="s">
        <v>91</v>
      </c>
      <c r="C6" s="32" t="s">
        <v>103</v>
      </c>
      <c r="D6" s="32"/>
      <c r="E6" s="32"/>
      <c r="F6" s="32"/>
      <c r="G6" s="32"/>
      <c r="I6" s="32" t="s">
        <v>104</v>
      </c>
      <c r="J6" s="32"/>
      <c r="K6" s="32"/>
      <c r="L6" s="32"/>
      <c r="M6" s="32"/>
    </row>
    <row r="7" spans="1:13" ht="21" x14ac:dyDescent="0.2">
      <c r="A7" s="32"/>
      <c r="C7" s="18" t="s">
        <v>135</v>
      </c>
      <c r="D7" s="3"/>
      <c r="E7" s="18" t="s">
        <v>125</v>
      </c>
      <c r="F7" s="3"/>
      <c r="G7" s="18" t="s">
        <v>136</v>
      </c>
      <c r="I7" s="18" t="s">
        <v>135</v>
      </c>
      <c r="J7" s="3"/>
      <c r="K7" s="18" t="s">
        <v>125</v>
      </c>
      <c r="L7" s="3"/>
      <c r="M7" s="18" t="s">
        <v>136</v>
      </c>
    </row>
    <row r="8" spans="1:13" ht="18.75" x14ac:dyDescent="0.2">
      <c r="A8" s="5" t="s">
        <v>144</v>
      </c>
      <c r="C8" s="6">
        <v>262403896</v>
      </c>
      <c r="E8" s="6">
        <v>0</v>
      </c>
      <c r="G8" s="6">
        <v>262403896</v>
      </c>
      <c r="I8" s="6">
        <v>350875813</v>
      </c>
      <c r="K8" s="6">
        <v>0</v>
      </c>
      <c r="M8" s="6">
        <v>699362557</v>
      </c>
    </row>
    <row r="9" spans="1:13" ht="18.75" x14ac:dyDescent="0.2">
      <c r="A9" s="8" t="s">
        <v>145</v>
      </c>
      <c r="C9" s="9">
        <v>19317774</v>
      </c>
      <c r="E9" s="9">
        <v>0</v>
      </c>
      <c r="G9" s="9">
        <v>19317774</v>
      </c>
      <c r="I9" s="9">
        <v>81379370</v>
      </c>
      <c r="K9" s="9">
        <v>0</v>
      </c>
      <c r="M9" s="9">
        <v>81379370</v>
      </c>
    </row>
    <row r="10" spans="1:13" ht="21" x14ac:dyDescent="0.2">
      <c r="A10" s="15" t="s">
        <v>52</v>
      </c>
      <c r="C10" s="16">
        <v>281721670</v>
      </c>
      <c r="E10" s="9"/>
      <c r="G10" s="16">
        <v>281721670</v>
      </c>
      <c r="I10" s="16">
        <v>432255183</v>
      </c>
      <c r="K10" s="9"/>
      <c r="M10" s="16">
        <v>432255183</v>
      </c>
    </row>
    <row r="11" spans="1:13" x14ac:dyDescent="0.2">
      <c r="C11" s="19"/>
      <c r="G11" s="19"/>
      <c r="I11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3"/>
  <sheetViews>
    <sheetView rightToLeft="1" view="pageBreakPreview" zoomScaleNormal="100" zoomScaleSheetLayoutView="100" workbookViewId="0">
      <selection activeCell="J12" sqref="J12"/>
    </sheetView>
  </sheetViews>
  <sheetFormatPr defaultRowHeight="12.75" x14ac:dyDescent="0.2"/>
  <cols>
    <col min="1" max="1" width="6.140625" customWidth="1"/>
    <col min="2" max="2" width="18.140625" customWidth="1"/>
    <col min="3" max="3" width="1.28515625" customWidth="1"/>
    <col min="4" max="4" width="21.42578125" customWidth="1"/>
    <col min="5" max="5" width="1.28515625" customWidth="1"/>
    <col min="6" max="6" width="24.85546875" customWidth="1"/>
    <col min="7" max="7" width="1.28515625" customWidth="1"/>
    <col min="8" max="8" width="11.140625" bestFit="1" customWidth="1"/>
    <col min="9" max="9" width="1.28515625" customWidth="1"/>
    <col min="10" max="10" width="22.140625" customWidth="1"/>
    <col min="11" max="11" width="1.28515625" customWidth="1"/>
    <col min="12" max="12" width="17.28515625" bestFit="1" customWidth="1"/>
    <col min="13" max="13" width="1.28515625" customWidth="1"/>
    <col min="14" max="14" width="20" customWidth="1"/>
    <col min="15" max="16" width="1.28515625" customWidth="1"/>
    <col min="17" max="17" width="16.140625" bestFit="1" customWidth="1"/>
    <col min="18" max="18" width="1.28515625" customWidth="1"/>
    <col min="19" max="19" width="22.140625" customWidth="1"/>
    <col min="20" max="20" width="1.28515625" customWidth="1"/>
    <col min="21" max="21" width="23.7109375" customWidth="1"/>
    <col min="22" max="22" width="1.28515625" customWidth="1"/>
    <col min="23" max="23" width="17.28515625" bestFit="1" customWidth="1"/>
    <col min="24" max="24" width="0.28515625" customWidth="1"/>
    <col min="25" max="25" width="16" bestFit="1" customWidth="1"/>
  </cols>
  <sheetData>
    <row r="1" spans="1:25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5" ht="25.5" x14ac:dyDescent="0.2">
      <c r="A2" s="34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5" spans="1:25" ht="24" x14ac:dyDescent="0.2">
      <c r="A5" s="1" t="s">
        <v>101</v>
      </c>
      <c r="B5" s="35" t="s">
        <v>102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5" ht="21" x14ac:dyDescent="0.2">
      <c r="D6" s="32" t="s">
        <v>103</v>
      </c>
      <c r="E6" s="32"/>
      <c r="F6" s="32"/>
      <c r="G6" s="32"/>
      <c r="H6" s="32"/>
      <c r="I6" s="32"/>
      <c r="J6" s="32"/>
      <c r="K6" s="32"/>
      <c r="L6" s="32"/>
      <c r="N6" s="32" t="s">
        <v>104</v>
      </c>
      <c r="O6" s="32"/>
      <c r="P6" s="32"/>
      <c r="Q6" s="32"/>
      <c r="R6" s="32"/>
      <c r="S6" s="32"/>
      <c r="T6" s="32"/>
      <c r="U6" s="32"/>
      <c r="V6" s="32"/>
      <c r="W6" s="32"/>
      <c r="Y6" s="23"/>
    </row>
    <row r="7" spans="1:25" ht="21" x14ac:dyDescent="0.2">
      <c r="A7" s="32" t="s">
        <v>105</v>
      </c>
      <c r="B7" s="32"/>
      <c r="D7" s="2" t="s">
        <v>106</v>
      </c>
      <c r="F7" s="2" t="s">
        <v>107</v>
      </c>
      <c r="H7" s="2" t="s">
        <v>108</v>
      </c>
      <c r="J7" s="4" t="s">
        <v>83</v>
      </c>
      <c r="K7" s="3"/>
      <c r="L7" s="4" t="s">
        <v>93</v>
      </c>
      <c r="N7" s="2" t="s">
        <v>106</v>
      </c>
      <c r="P7" s="32" t="s">
        <v>107</v>
      </c>
      <c r="Q7" s="32"/>
      <c r="S7" s="2" t="s">
        <v>108</v>
      </c>
      <c r="U7" s="4" t="s">
        <v>83</v>
      </c>
      <c r="V7" s="3"/>
      <c r="W7" s="4" t="s">
        <v>93</v>
      </c>
    </row>
    <row r="8" spans="1:25" ht="18.75" x14ac:dyDescent="0.2">
      <c r="A8" s="36" t="s">
        <v>32</v>
      </c>
      <c r="B8" s="36"/>
      <c r="D8" s="6">
        <v>10168026090</v>
      </c>
      <c r="F8" s="6">
        <v>8749855309</v>
      </c>
      <c r="H8" s="6">
        <v>-7765</v>
      </c>
      <c r="J8" s="6">
        <f>D8+F8+H8</f>
        <v>18917873634</v>
      </c>
      <c r="L8" s="7">
        <f>J8/518603108455*100</f>
        <v>3.647851955681352</v>
      </c>
      <c r="N8" s="6">
        <v>10168026090</v>
      </c>
      <c r="P8" s="37">
        <v>-33575317025</v>
      </c>
      <c r="Q8" s="37"/>
      <c r="S8" s="6">
        <v>-7765</v>
      </c>
      <c r="U8" s="6">
        <f>N8+P8+S8</f>
        <v>-23407298700</v>
      </c>
      <c r="W8" s="7">
        <f>U8/436722353216*100</f>
        <v>-5.3597665719718499</v>
      </c>
    </row>
    <row r="9" spans="1:25" ht="18.75" x14ac:dyDescent="0.2">
      <c r="A9" s="30" t="s">
        <v>23</v>
      </c>
      <c r="B9" s="30"/>
      <c r="D9" s="9">
        <v>0</v>
      </c>
      <c r="F9" s="9">
        <v>44682802931</v>
      </c>
      <c r="H9" s="9">
        <v>-5286</v>
      </c>
      <c r="J9" s="9">
        <f>D9+F9+H9</f>
        <v>44682797645</v>
      </c>
      <c r="L9" s="40">
        <f t="shared" ref="L9:L46" si="0">J9/518603108455*100</f>
        <v>8.6159910954095622</v>
      </c>
      <c r="N9" s="9">
        <v>0</v>
      </c>
      <c r="P9" s="25">
        <v>-26308585921</v>
      </c>
      <c r="Q9" s="25"/>
      <c r="S9" s="9">
        <v>-5286</v>
      </c>
      <c r="U9" s="9">
        <f>N9+P9+S9</f>
        <v>-26308591207</v>
      </c>
      <c r="W9" s="40">
        <f t="shared" ref="W9:W46" si="1">U9/436722353216*100</f>
        <v>-6.0240999832650983</v>
      </c>
    </row>
    <row r="10" spans="1:25" ht="18.75" x14ac:dyDescent="0.2">
      <c r="A10" s="30" t="s">
        <v>25</v>
      </c>
      <c r="B10" s="30"/>
      <c r="D10" s="9">
        <v>0</v>
      </c>
      <c r="F10" s="9">
        <v>19392039227</v>
      </c>
      <c r="H10" s="9">
        <v>-7759</v>
      </c>
      <c r="J10" s="9">
        <f>D10+F10+H10</f>
        <v>19392031468</v>
      </c>
      <c r="L10" s="40">
        <f t="shared" si="0"/>
        <v>3.7392817651579264</v>
      </c>
      <c r="N10" s="9">
        <v>0</v>
      </c>
      <c r="P10" s="25">
        <v>21570642563</v>
      </c>
      <c r="Q10" s="25"/>
      <c r="S10" s="9">
        <v>-7759</v>
      </c>
      <c r="U10" s="9">
        <f t="shared" ref="U10:U46" si="2">N10+P10+S10</f>
        <v>21570634804</v>
      </c>
      <c r="W10" s="40">
        <f t="shared" si="1"/>
        <v>4.9392101515196103</v>
      </c>
    </row>
    <row r="11" spans="1:25" ht="18.75" x14ac:dyDescent="0.2">
      <c r="A11" s="30" t="s">
        <v>109</v>
      </c>
      <c r="B11" s="30"/>
      <c r="D11" s="9">
        <v>0</v>
      </c>
      <c r="F11" s="9">
        <v>0</v>
      </c>
      <c r="H11" s="9">
        <v>0</v>
      </c>
      <c r="J11" s="9">
        <f t="shared" ref="J11:J46" si="3">D11+F11</f>
        <v>0</v>
      </c>
      <c r="L11" s="40">
        <f t="shared" si="0"/>
        <v>0</v>
      </c>
      <c r="N11" s="9">
        <v>0</v>
      </c>
      <c r="P11" s="25">
        <v>0</v>
      </c>
      <c r="Q11" s="25"/>
      <c r="S11" s="9">
        <v>6652167096</v>
      </c>
      <c r="U11" s="9">
        <f t="shared" si="2"/>
        <v>6652167096</v>
      </c>
      <c r="W11" s="40">
        <f t="shared" si="1"/>
        <v>1.5232027962420056</v>
      </c>
    </row>
    <row r="12" spans="1:25" ht="18.75" x14ac:dyDescent="0.2">
      <c r="A12" s="30" t="s">
        <v>50</v>
      </c>
      <c r="B12" s="30"/>
      <c r="D12" s="9">
        <v>0</v>
      </c>
      <c r="F12" s="9">
        <v>704432319</v>
      </c>
      <c r="H12" s="9">
        <v>0</v>
      </c>
      <c r="J12" s="9">
        <f t="shared" si="3"/>
        <v>704432319</v>
      </c>
      <c r="L12" s="40">
        <f t="shared" si="0"/>
        <v>0.13583264494858396</v>
      </c>
      <c r="N12" s="9">
        <v>339315688</v>
      </c>
      <c r="P12" s="25">
        <v>-27058176</v>
      </c>
      <c r="Q12" s="25"/>
      <c r="S12" s="9">
        <v>1104757506</v>
      </c>
      <c r="U12" s="9">
        <f t="shared" si="2"/>
        <v>1417015018</v>
      </c>
      <c r="W12" s="40">
        <f t="shared" si="1"/>
        <v>0.32446587804933213</v>
      </c>
    </row>
    <row r="13" spans="1:25" ht="18.75" x14ac:dyDescent="0.2">
      <c r="A13" s="30" t="s">
        <v>110</v>
      </c>
      <c r="B13" s="30"/>
      <c r="D13" s="9">
        <v>0</v>
      </c>
      <c r="F13" s="9">
        <v>0</v>
      </c>
      <c r="H13" s="9">
        <v>0</v>
      </c>
      <c r="J13" s="9">
        <f t="shared" si="3"/>
        <v>0</v>
      </c>
      <c r="L13" s="40">
        <f t="shared" si="0"/>
        <v>0</v>
      </c>
      <c r="N13" s="9">
        <v>0</v>
      </c>
      <c r="P13" s="25">
        <v>0</v>
      </c>
      <c r="Q13" s="25"/>
      <c r="S13" s="9">
        <v>197438481</v>
      </c>
      <c r="U13" s="9">
        <f t="shared" si="2"/>
        <v>197438481</v>
      </c>
      <c r="W13" s="40">
        <f t="shared" si="1"/>
        <v>4.5209153950118104E-2</v>
      </c>
    </row>
    <row r="14" spans="1:25" ht="18.75" x14ac:dyDescent="0.2">
      <c r="A14" s="30" t="s">
        <v>40</v>
      </c>
      <c r="B14" s="30"/>
      <c r="D14" s="9">
        <v>0</v>
      </c>
      <c r="F14" s="9">
        <v>3724751490</v>
      </c>
      <c r="H14" s="9">
        <v>0</v>
      </c>
      <c r="J14" s="9">
        <f t="shared" si="3"/>
        <v>3724751490</v>
      </c>
      <c r="L14" s="40">
        <f t="shared" si="0"/>
        <v>0.71822776016453493</v>
      </c>
      <c r="N14" s="9">
        <v>0</v>
      </c>
      <c r="P14" s="25">
        <v>23181587125</v>
      </c>
      <c r="Q14" s="25"/>
      <c r="S14" s="9">
        <v>-27985754</v>
      </c>
      <c r="U14" s="9">
        <f t="shared" si="2"/>
        <v>23153601371</v>
      </c>
      <c r="W14" s="40">
        <f t="shared" si="1"/>
        <v>5.3016753551766067</v>
      </c>
    </row>
    <row r="15" spans="1:25" ht="18.75" x14ac:dyDescent="0.2">
      <c r="A15" s="30" t="s">
        <v>42</v>
      </c>
      <c r="B15" s="30"/>
      <c r="D15" s="9">
        <v>0</v>
      </c>
      <c r="F15" s="9">
        <v>25301127920</v>
      </c>
      <c r="H15" s="9">
        <v>0</v>
      </c>
      <c r="J15" s="9">
        <f t="shared" si="3"/>
        <v>25301127920</v>
      </c>
      <c r="L15" s="40">
        <f t="shared" si="0"/>
        <v>4.878707340450779</v>
      </c>
      <c r="N15" s="9">
        <v>0</v>
      </c>
      <c r="P15" s="25">
        <v>14613729427</v>
      </c>
      <c r="Q15" s="25"/>
      <c r="S15" s="9">
        <v>8882819885</v>
      </c>
      <c r="U15" s="9">
        <f t="shared" si="2"/>
        <v>23496549312</v>
      </c>
      <c r="W15" s="40">
        <f t="shared" si="1"/>
        <v>5.3802030372323904</v>
      </c>
    </row>
    <row r="16" spans="1:25" ht="18.75" x14ac:dyDescent="0.2">
      <c r="A16" s="30" t="s">
        <v>34</v>
      </c>
      <c r="B16" s="30"/>
      <c r="D16" s="9">
        <v>0</v>
      </c>
      <c r="F16" s="9">
        <v>32057584266</v>
      </c>
      <c r="H16" s="9">
        <v>0</v>
      </c>
      <c r="J16" s="9">
        <f t="shared" si="3"/>
        <v>32057584266</v>
      </c>
      <c r="L16" s="40">
        <f t="shared" si="0"/>
        <v>6.1815256683486863</v>
      </c>
      <c r="N16" s="9">
        <v>0</v>
      </c>
      <c r="P16" s="25">
        <v>-2393737826</v>
      </c>
      <c r="Q16" s="25"/>
      <c r="S16" s="9">
        <v>-8733092679</v>
      </c>
      <c r="U16" s="9">
        <f t="shared" si="2"/>
        <v>-11126830505</v>
      </c>
      <c r="W16" s="40">
        <f t="shared" si="1"/>
        <v>-2.5478042108590544</v>
      </c>
    </row>
    <row r="17" spans="1:23" ht="18.75" x14ac:dyDescent="0.2">
      <c r="A17" s="30" t="s">
        <v>111</v>
      </c>
      <c r="B17" s="30"/>
      <c r="D17" s="9">
        <v>0</v>
      </c>
      <c r="F17" s="9">
        <v>0</v>
      </c>
      <c r="H17" s="9">
        <v>0</v>
      </c>
      <c r="J17" s="9">
        <f t="shared" si="3"/>
        <v>0</v>
      </c>
      <c r="L17" s="40">
        <f t="shared" si="0"/>
        <v>0</v>
      </c>
      <c r="N17" s="9">
        <v>0</v>
      </c>
      <c r="P17" s="25">
        <v>0</v>
      </c>
      <c r="Q17" s="25"/>
      <c r="S17" s="9">
        <v>657806623</v>
      </c>
      <c r="U17" s="9">
        <f t="shared" si="2"/>
        <v>657806623</v>
      </c>
      <c r="W17" s="40">
        <f t="shared" si="1"/>
        <v>0.15062352960775818</v>
      </c>
    </row>
    <row r="18" spans="1:23" ht="18.75" x14ac:dyDescent="0.2">
      <c r="A18" s="30" t="s">
        <v>112</v>
      </c>
      <c r="B18" s="30"/>
      <c r="D18" s="9">
        <v>0</v>
      </c>
      <c r="F18" s="9">
        <v>0</v>
      </c>
      <c r="H18" s="9">
        <v>0</v>
      </c>
      <c r="J18" s="9">
        <f t="shared" si="3"/>
        <v>0</v>
      </c>
      <c r="L18" s="40">
        <f t="shared" si="0"/>
        <v>0</v>
      </c>
      <c r="N18" s="9">
        <v>0</v>
      </c>
      <c r="P18" s="25">
        <v>0</v>
      </c>
      <c r="Q18" s="25"/>
      <c r="S18" s="9">
        <v>7318465504</v>
      </c>
      <c r="U18" s="9">
        <f t="shared" si="2"/>
        <v>7318465504</v>
      </c>
      <c r="W18" s="40">
        <f t="shared" si="1"/>
        <v>1.6757707614705801</v>
      </c>
    </row>
    <row r="19" spans="1:23" ht="18.75" x14ac:dyDescent="0.2">
      <c r="A19" s="30" t="s">
        <v>51</v>
      </c>
      <c r="B19" s="30"/>
      <c r="D19" s="9">
        <v>0</v>
      </c>
      <c r="F19" s="9">
        <v>1007315294</v>
      </c>
      <c r="H19" s="9">
        <v>0</v>
      </c>
      <c r="J19" s="9">
        <f t="shared" si="3"/>
        <v>1007315294</v>
      </c>
      <c r="L19" s="40">
        <f t="shared" si="0"/>
        <v>0.19423626229332683</v>
      </c>
      <c r="N19" s="9">
        <v>0</v>
      </c>
      <c r="P19" s="25">
        <v>1214622871</v>
      </c>
      <c r="Q19" s="25"/>
      <c r="S19" s="9">
        <v>856289437</v>
      </c>
      <c r="U19" s="9">
        <f t="shared" si="2"/>
        <v>2070912308</v>
      </c>
      <c r="W19" s="40">
        <f t="shared" si="1"/>
        <v>0.47419425471352972</v>
      </c>
    </row>
    <row r="20" spans="1:23" ht="18.75" x14ac:dyDescent="0.2">
      <c r="A20" s="30" t="s">
        <v>37</v>
      </c>
      <c r="B20" s="30"/>
      <c r="D20" s="9">
        <v>0</v>
      </c>
      <c r="F20" s="9">
        <v>-89341082229</v>
      </c>
      <c r="H20" s="9">
        <v>0</v>
      </c>
      <c r="J20" s="9">
        <f t="shared" si="3"/>
        <v>-89341082229</v>
      </c>
      <c r="L20" s="40">
        <f t="shared" si="0"/>
        <v>-17.227255443022912</v>
      </c>
      <c r="N20" s="9">
        <v>0</v>
      </c>
      <c r="P20" s="25">
        <v>-112609323620</v>
      </c>
      <c r="Q20" s="25"/>
      <c r="S20" s="9">
        <v>-2267</v>
      </c>
      <c r="U20" s="9">
        <f t="shared" si="2"/>
        <v>-112609325887</v>
      </c>
      <c r="W20" s="40">
        <f t="shared" si="1"/>
        <v>-25.785106958173987</v>
      </c>
    </row>
    <row r="21" spans="1:23" ht="18.75" x14ac:dyDescent="0.2">
      <c r="A21" s="30" t="s">
        <v>21</v>
      </c>
      <c r="B21" s="30"/>
      <c r="D21" s="9">
        <v>0</v>
      </c>
      <c r="F21" s="9">
        <v>0</v>
      </c>
      <c r="H21" s="9">
        <v>0</v>
      </c>
      <c r="J21" s="9">
        <f t="shared" si="3"/>
        <v>0</v>
      </c>
      <c r="L21" s="40">
        <f t="shared" si="0"/>
        <v>0</v>
      </c>
      <c r="N21" s="9">
        <v>7667957000</v>
      </c>
      <c r="P21" s="25">
        <v>85647129900</v>
      </c>
      <c r="Q21" s="25"/>
      <c r="S21" s="9">
        <v>-7210</v>
      </c>
      <c r="U21" s="9">
        <f t="shared" si="2"/>
        <v>93315079690</v>
      </c>
      <c r="W21" s="40">
        <f t="shared" si="1"/>
        <v>21.367140702286651</v>
      </c>
    </row>
    <row r="22" spans="1:23" ht="18.75" x14ac:dyDescent="0.2">
      <c r="A22" s="30" t="s">
        <v>24</v>
      </c>
      <c r="B22" s="30"/>
      <c r="D22" s="9">
        <v>0</v>
      </c>
      <c r="F22" s="9">
        <v>15678332900</v>
      </c>
      <c r="H22" s="9">
        <v>0</v>
      </c>
      <c r="J22" s="9">
        <f t="shared" si="3"/>
        <v>15678332900</v>
      </c>
      <c r="L22" s="40">
        <f t="shared" si="0"/>
        <v>3.0231852922571587</v>
      </c>
      <c r="N22" s="9">
        <v>0</v>
      </c>
      <c r="P22" s="25">
        <v>11885521952</v>
      </c>
      <c r="Q22" s="25"/>
      <c r="S22" s="9">
        <v>25571355341</v>
      </c>
      <c r="U22" s="9">
        <f t="shared" si="2"/>
        <v>37456877293</v>
      </c>
      <c r="W22" s="40">
        <f t="shared" si="1"/>
        <v>8.5768170594359461</v>
      </c>
    </row>
    <row r="23" spans="1:23" ht="18.75" x14ac:dyDescent="0.2">
      <c r="A23" s="30" t="s">
        <v>113</v>
      </c>
      <c r="B23" s="30"/>
      <c r="D23" s="9">
        <v>0</v>
      </c>
      <c r="F23" s="9">
        <v>0</v>
      </c>
      <c r="H23" s="9">
        <v>0</v>
      </c>
      <c r="J23" s="9">
        <f t="shared" si="3"/>
        <v>0</v>
      </c>
      <c r="L23" s="40">
        <f t="shared" si="0"/>
        <v>0</v>
      </c>
      <c r="N23" s="9">
        <v>0</v>
      </c>
      <c r="P23" s="25">
        <v>0</v>
      </c>
      <c r="Q23" s="25"/>
      <c r="S23" s="9">
        <v>-3550922428</v>
      </c>
      <c r="U23" s="9">
        <f t="shared" si="2"/>
        <v>-3550922428</v>
      </c>
      <c r="W23" s="40">
        <f t="shared" si="1"/>
        <v>-0.81308465249172557</v>
      </c>
    </row>
    <row r="24" spans="1:23" ht="18.75" x14ac:dyDescent="0.2">
      <c r="A24" s="30" t="s">
        <v>45</v>
      </c>
      <c r="B24" s="30"/>
      <c r="D24" s="9">
        <v>0</v>
      </c>
      <c r="F24" s="9">
        <v>724113994</v>
      </c>
      <c r="H24" s="9">
        <v>0</v>
      </c>
      <c r="J24" s="9">
        <f t="shared" si="3"/>
        <v>724113994</v>
      </c>
      <c r="L24" s="40">
        <f t="shared" si="0"/>
        <v>0.13962777742641172</v>
      </c>
      <c r="N24" s="9">
        <v>0</v>
      </c>
      <c r="P24" s="25">
        <v>-281166134</v>
      </c>
      <c r="Q24" s="25"/>
      <c r="S24" s="9">
        <v>1347616647</v>
      </c>
      <c r="U24" s="9">
        <f t="shared" si="2"/>
        <v>1066450513</v>
      </c>
      <c r="W24" s="40">
        <f t="shared" si="1"/>
        <v>0.24419416710564859</v>
      </c>
    </row>
    <row r="25" spans="1:23" ht="18.75" x14ac:dyDescent="0.2">
      <c r="A25" s="30" t="s">
        <v>47</v>
      </c>
      <c r="B25" s="30"/>
      <c r="D25" s="9">
        <v>0</v>
      </c>
      <c r="F25" s="9">
        <v>1530080340</v>
      </c>
      <c r="H25" s="9">
        <v>0</v>
      </c>
      <c r="J25" s="9">
        <f t="shared" si="3"/>
        <v>1530080340</v>
      </c>
      <c r="L25" s="40">
        <f t="shared" si="0"/>
        <v>0.29503879075433026</v>
      </c>
      <c r="N25" s="9">
        <v>0</v>
      </c>
      <c r="P25" s="25">
        <v>666296398</v>
      </c>
      <c r="Q25" s="25"/>
      <c r="S25" s="9">
        <v>1155743718</v>
      </c>
      <c r="U25" s="9">
        <f t="shared" si="2"/>
        <v>1822040116</v>
      </c>
      <c r="W25" s="40">
        <f t="shared" si="1"/>
        <v>0.41720789022650073</v>
      </c>
    </row>
    <row r="26" spans="1:23" ht="18.75" x14ac:dyDescent="0.2">
      <c r="A26" s="30" t="s">
        <v>114</v>
      </c>
      <c r="B26" s="30"/>
      <c r="D26" s="9">
        <v>0</v>
      </c>
      <c r="F26" s="9">
        <v>0</v>
      </c>
      <c r="H26" s="9">
        <v>0</v>
      </c>
      <c r="J26" s="9">
        <f t="shared" si="3"/>
        <v>0</v>
      </c>
      <c r="L26" s="40">
        <f t="shared" si="0"/>
        <v>0</v>
      </c>
      <c r="N26" s="9">
        <v>0</v>
      </c>
      <c r="P26" s="25">
        <v>0</v>
      </c>
      <c r="Q26" s="25"/>
      <c r="S26" s="9">
        <v>10878615726</v>
      </c>
      <c r="U26" s="9">
        <f t="shared" si="2"/>
        <v>10878615726</v>
      </c>
      <c r="W26" s="40">
        <f t="shared" si="1"/>
        <v>2.4909683797704552</v>
      </c>
    </row>
    <row r="27" spans="1:23" ht="18.75" x14ac:dyDescent="0.2">
      <c r="A27" s="30" t="s">
        <v>41</v>
      </c>
      <c r="B27" s="30"/>
      <c r="D27" s="9">
        <v>0</v>
      </c>
      <c r="F27" s="9">
        <v>1373958462</v>
      </c>
      <c r="H27" s="9">
        <v>0</v>
      </c>
      <c r="J27" s="9">
        <f t="shared" si="3"/>
        <v>1373958462</v>
      </c>
      <c r="L27" s="40">
        <f t="shared" si="0"/>
        <v>0.26493448257439833</v>
      </c>
      <c r="N27" s="9">
        <v>0</v>
      </c>
      <c r="P27" s="25">
        <v>-393555862</v>
      </c>
      <c r="Q27" s="25"/>
      <c r="S27" s="9">
        <v>1788323226</v>
      </c>
      <c r="U27" s="9">
        <f t="shared" si="2"/>
        <v>1394767364</v>
      </c>
      <c r="W27" s="40">
        <f t="shared" si="1"/>
        <v>0.31937164510334948</v>
      </c>
    </row>
    <row r="28" spans="1:23" ht="18.75" x14ac:dyDescent="0.2">
      <c r="A28" s="30" t="s">
        <v>20</v>
      </c>
      <c r="B28" s="30"/>
      <c r="D28" s="9">
        <v>0</v>
      </c>
      <c r="F28" s="9">
        <v>39437165060</v>
      </c>
      <c r="H28" s="9">
        <v>0</v>
      </c>
      <c r="J28" s="9">
        <f t="shared" si="3"/>
        <v>39437165060</v>
      </c>
      <c r="L28" s="40">
        <f t="shared" si="0"/>
        <v>7.6044983952158516</v>
      </c>
      <c r="N28" s="9">
        <v>0</v>
      </c>
      <c r="P28" s="25">
        <v>80238698307</v>
      </c>
      <c r="Q28" s="25"/>
      <c r="S28" s="9">
        <v>-4118</v>
      </c>
      <c r="U28" s="9">
        <f t="shared" si="2"/>
        <v>80238694189</v>
      </c>
      <c r="W28" s="40">
        <f t="shared" si="1"/>
        <v>18.372930443822387</v>
      </c>
    </row>
    <row r="29" spans="1:23" ht="18.75" x14ac:dyDescent="0.2">
      <c r="A29" s="30" t="s">
        <v>29</v>
      </c>
      <c r="B29" s="30"/>
      <c r="D29" s="9">
        <v>0</v>
      </c>
      <c r="F29" s="9">
        <v>24182141213</v>
      </c>
      <c r="H29" s="9">
        <v>0</v>
      </c>
      <c r="J29" s="9">
        <f t="shared" si="3"/>
        <v>24182141213</v>
      </c>
      <c r="L29" s="40">
        <f t="shared" si="0"/>
        <v>4.6629379613713446</v>
      </c>
      <c r="N29" s="9">
        <v>39883800000</v>
      </c>
      <c r="P29" s="25">
        <v>-8793664199</v>
      </c>
      <c r="Q29" s="25"/>
      <c r="S29" s="9">
        <v>0</v>
      </c>
      <c r="U29" s="9">
        <f t="shared" si="2"/>
        <v>31090135801</v>
      </c>
      <c r="W29" s="40">
        <f t="shared" si="1"/>
        <v>7.1189705706735422</v>
      </c>
    </row>
    <row r="30" spans="1:23" ht="18.75" x14ac:dyDescent="0.2">
      <c r="A30" s="30" t="s">
        <v>31</v>
      </c>
      <c r="B30" s="30"/>
      <c r="D30" s="9">
        <v>0</v>
      </c>
      <c r="F30" s="9">
        <v>0</v>
      </c>
      <c r="H30" s="9">
        <v>0</v>
      </c>
      <c r="J30" s="9">
        <f>D30+F30</f>
        <v>0</v>
      </c>
      <c r="L30" s="40">
        <f t="shared" si="0"/>
        <v>0</v>
      </c>
      <c r="N30" s="9">
        <v>15796324500</v>
      </c>
      <c r="P30" s="25">
        <v>-14952468598</v>
      </c>
      <c r="Q30" s="25"/>
      <c r="S30" s="9">
        <v>0</v>
      </c>
      <c r="U30" s="9">
        <f t="shared" si="2"/>
        <v>843855902</v>
      </c>
      <c r="W30" s="40">
        <f t="shared" si="1"/>
        <v>0.19322480193328562</v>
      </c>
    </row>
    <row r="31" spans="1:23" ht="18.75" x14ac:dyDescent="0.2">
      <c r="A31" s="30" t="s">
        <v>46</v>
      </c>
      <c r="B31" s="30"/>
      <c r="D31" s="9">
        <v>0</v>
      </c>
      <c r="F31" s="9">
        <v>25572708853</v>
      </c>
      <c r="H31" s="9">
        <v>0</v>
      </c>
      <c r="J31" s="9">
        <f t="shared" si="3"/>
        <v>25572708853</v>
      </c>
      <c r="L31" s="40">
        <f t="shared" si="0"/>
        <v>4.9310751200826983</v>
      </c>
      <c r="N31" s="9">
        <v>10936751554</v>
      </c>
      <c r="P31" s="25">
        <v>150476273</v>
      </c>
      <c r="Q31" s="25"/>
      <c r="S31" s="9">
        <v>0</v>
      </c>
      <c r="U31" s="9">
        <f t="shared" si="2"/>
        <v>11087227827</v>
      </c>
      <c r="W31" s="40">
        <f t="shared" si="1"/>
        <v>2.5387360517166684</v>
      </c>
    </row>
    <row r="32" spans="1:23" ht="18.75" x14ac:dyDescent="0.2">
      <c r="A32" s="30" t="s">
        <v>38</v>
      </c>
      <c r="B32" s="30"/>
      <c r="D32" s="9">
        <v>0</v>
      </c>
      <c r="F32" s="9">
        <v>20792031740</v>
      </c>
      <c r="H32" s="9">
        <v>0</v>
      </c>
      <c r="J32" s="9">
        <f t="shared" si="3"/>
        <v>20792031740</v>
      </c>
      <c r="L32" s="40">
        <f t="shared" si="0"/>
        <v>4.0092377776027455</v>
      </c>
      <c r="N32" s="9">
        <v>5762928000</v>
      </c>
      <c r="P32" s="25">
        <v>30447933323</v>
      </c>
      <c r="Q32" s="25"/>
      <c r="S32" s="9">
        <v>0</v>
      </c>
      <c r="U32" s="9">
        <f t="shared" si="2"/>
        <v>36210861323</v>
      </c>
      <c r="W32" s="40">
        <f t="shared" si="1"/>
        <v>8.2915062754047639</v>
      </c>
    </row>
    <row r="33" spans="1:23" ht="18.75" x14ac:dyDescent="0.2">
      <c r="A33" s="30" t="s">
        <v>28</v>
      </c>
      <c r="B33" s="30"/>
      <c r="D33" s="9">
        <v>4312525117</v>
      </c>
      <c r="F33" s="9">
        <v>10977284555</v>
      </c>
      <c r="H33" s="9">
        <v>0</v>
      </c>
      <c r="J33" s="9">
        <f t="shared" si="3"/>
        <v>15289809672</v>
      </c>
      <c r="L33" s="40">
        <f t="shared" si="0"/>
        <v>2.9482680344031764</v>
      </c>
      <c r="N33" s="9">
        <v>4312525117</v>
      </c>
      <c r="P33" s="25">
        <v>-22313555627</v>
      </c>
      <c r="Q33" s="25"/>
      <c r="S33" s="9">
        <v>0</v>
      </c>
      <c r="U33" s="9">
        <f t="shared" si="2"/>
        <v>-18001030510</v>
      </c>
      <c r="W33" s="40">
        <f t="shared" si="1"/>
        <v>-4.1218477546297727</v>
      </c>
    </row>
    <row r="34" spans="1:23" ht="18.75" x14ac:dyDescent="0.2">
      <c r="A34" s="30" t="s">
        <v>19</v>
      </c>
      <c r="B34" s="30"/>
      <c r="D34" s="9">
        <v>0</v>
      </c>
      <c r="F34" s="9">
        <v>48589724931</v>
      </c>
      <c r="H34" s="9">
        <v>0</v>
      </c>
      <c r="J34" s="9">
        <f t="shared" si="3"/>
        <v>48589724931</v>
      </c>
      <c r="L34" s="40">
        <f t="shared" si="0"/>
        <v>9.3693470283578542</v>
      </c>
      <c r="N34" s="9">
        <v>0</v>
      </c>
      <c r="P34" s="25">
        <v>49765144349</v>
      </c>
      <c r="Q34" s="25"/>
      <c r="S34" s="9">
        <v>0</v>
      </c>
      <c r="U34" s="9">
        <f t="shared" si="2"/>
        <v>49765144349</v>
      </c>
      <c r="W34" s="40">
        <f t="shared" si="1"/>
        <v>11.395144760173631</v>
      </c>
    </row>
    <row r="35" spans="1:23" ht="18.75" x14ac:dyDescent="0.2">
      <c r="A35" s="30" t="s">
        <v>30</v>
      </c>
      <c r="B35" s="30"/>
      <c r="D35" s="9">
        <v>0</v>
      </c>
      <c r="F35" s="9">
        <v>22917425129</v>
      </c>
      <c r="H35" s="9">
        <v>0</v>
      </c>
      <c r="J35" s="9">
        <f t="shared" si="3"/>
        <v>22917425129</v>
      </c>
      <c r="L35" s="40">
        <f t="shared" si="0"/>
        <v>4.4190682152435619</v>
      </c>
      <c r="N35" s="9">
        <v>0</v>
      </c>
      <c r="P35" s="25">
        <v>6340169251</v>
      </c>
      <c r="Q35" s="25"/>
      <c r="S35" s="9">
        <v>0</v>
      </c>
      <c r="U35" s="9">
        <f t="shared" si="2"/>
        <v>6340169251</v>
      </c>
      <c r="W35" s="40">
        <f t="shared" si="1"/>
        <v>1.4517620186627347</v>
      </c>
    </row>
    <row r="36" spans="1:23" ht="18.75" x14ac:dyDescent="0.2">
      <c r="A36" s="30" t="s">
        <v>35</v>
      </c>
      <c r="B36" s="30"/>
      <c r="D36" s="9">
        <v>0</v>
      </c>
      <c r="F36" s="9">
        <v>27084202112</v>
      </c>
      <c r="H36" s="9">
        <v>0</v>
      </c>
      <c r="J36" s="9">
        <f t="shared" si="3"/>
        <v>27084202112</v>
      </c>
      <c r="L36" s="40">
        <f t="shared" si="0"/>
        <v>5.222529844197827</v>
      </c>
      <c r="N36" s="9">
        <v>0</v>
      </c>
      <c r="P36" s="25">
        <v>17945619307</v>
      </c>
      <c r="Q36" s="25"/>
      <c r="S36" s="9">
        <v>0</v>
      </c>
      <c r="U36" s="9">
        <f t="shared" si="2"/>
        <v>17945619307</v>
      </c>
      <c r="W36" s="40">
        <f t="shared" si="1"/>
        <v>4.109159784208301</v>
      </c>
    </row>
    <row r="37" spans="1:23" ht="18.75" x14ac:dyDescent="0.2">
      <c r="A37" s="30" t="s">
        <v>39</v>
      </c>
      <c r="B37" s="30"/>
      <c r="D37" s="9">
        <v>0</v>
      </c>
      <c r="F37" s="9">
        <v>13735303113</v>
      </c>
      <c r="H37" s="9">
        <v>0</v>
      </c>
      <c r="J37" s="9">
        <f t="shared" si="3"/>
        <v>13735303113</v>
      </c>
      <c r="L37" s="40">
        <f t="shared" si="0"/>
        <v>2.6485192412208294</v>
      </c>
      <c r="N37" s="9">
        <v>0</v>
      </c>
      <c r="P37" s="25">
        <v>-13211081538</v>
      </c>
      <c r="Q37" s="25"/>
      <c r="S37" s="9">
        <v>0</v>
      </c>
      <c r="U37" s="9">
        <f t="shared" si="2"/>
        <v>-13211081538</v>
      </c>
      <c r="W37" s="40">
        <f t="shared" si="1"/>
        <v>-3.0250527459183858</v>
      </c>
    </row>
    <row r="38" spans="1:23" ht="18.75" x14ac:dyDescent="0.2">
      <c r="A38" s="30" t="s">
        <v>43</v>
      </c>
      <c r="B38" s="30"/>
      <c r="D38" s="9">
        <v>0</v>
      </c>
      <c r="F38" s="9">
        <v>126243507313</v>
      </c>
      <c r="H38" s="9">
        <v>0</v>
      </c>
      <c r="J38" s="9">
        <f t="shared" si="3"/>
        <v>126243507313</v>
      </c>
      <c r="L38" s="40">
        <f t="shared" si="0"/>
        <v>24.342990864265975</v>
      </c>
      <c r="N38" s="9">
        <v>0</v>
      </c>
      <c r="P38" s="25">
        <v>224063938201</v>
      </c>
      <c r="Q38" s="25"/>
      <c r="S38" s="9">
        <v>0</v>
      </c>
      <c r="U38" s="9">
        <f t="shared" si="2"/>
        <v>224063938201</v>
      </c>
      <c r="W38" s="40">
        <f t="shared" si="1"/>
        <v>51.305809412091044</v>
      </c>
    </row>
    <row r="39" spans="1:23" ht="18.75" x14ac:dyDescent="0.2">
      <c r="A39" s="30" t="s">
        <v>44</v>
      </c>
      <c r="B39" s="30"/>
      <c r="D39" s="9">
        <v>0</v>
      </c>
      <c r="F39" s="9">
        <v>30246270968</v>
      </c>
      <c r="H39" s="9">
        <v>0</v>
      </c>
      <c r="J39" s="9">
        <f t="shared" si="3"/>
        <v>30246270968</v>
      </c>
      <c r="L39" s="40">
        <f t="shared" si="0"/>
        <v>5.8322579396233056</v>
      </c>
      <c r="N39" s="9">
        <v>0</v>
      </c>
      <c r="P39" s="25">
        <v>29821072540</v>
      </c>
      <c r="Q39" s="25"/>
      <c r="S39" s="9">
        <v>0</v>
      </c>
      <c r="U39" s="9">
        <f t="shared" si="2"/>
        <v>29821072540</v>
      </c>
      <c r="W39" s="40">
        <f t="shared" si="1"/>
        <v>6.828382454069323</v>
      </c>
    </row>
    <row r="40" spans="1:23" ht="18.75" x14ac:dyDescent="0.2">
      <c r="A40" s="30" t="s">
        <v>49</v>
      </c>
      <c r="B40" s="30"/>
      <c r="D40" s="9">
        <v>0</v>
      </c>
      <c r="F40" s="9">
        <v>17845093671</v>
      </c>
      <c r="H40" s="9">
        <v>0</v>
      </c>
      <c r="J40" s="9">
        <f t="shared" si="3"/>
        <v>17845093671</v>
      </c>
      <c r="L40" s="40">
        <f t="shared" si="0"/>
        <v>3.4409924236982179</v>
      </c>
      <c r="N40" s="9">
        <v>0</v>
      </c>
      <c r="P40" s="25">
        <v>22163202588</v>
      </c>
      <c r="Q40" s="25"/>
      <c r="S40" s="9">
        <v>0</v>
      </c>
      <c r="U40" s="9">
        <f t="shared" si="2"/>
        <v>22163202588</v>
      </c>
      <c r="W40" s="40">
        <f t="shared" si="1"/>
        <v>5.0748953940166706</v>
      </c>
    </row>
    <row r="41" spans="1:23" ht="18.75" x14ac:dyDescent="0.2">
      <c r="A41" s="30" t="s">
        <v>22</v>
      </c>
      <c r="B41" s="30"/>
      <c r="D41" s="9">
        <v>0</v>
      </c>
      <c r="F41" s="9">
        <v>-15273095931</v>
      </c>
      <c r="H41" s="9">
        <v>0</v>
      </c>
      <c r="J41" s="9">
        <f t="shared" si="3"/>
        <v>-15273095931</v>
      </c>
      <c r="L41" s="40">
        <f t="shared" si="0"/>
        <v>-2.9450451958340453</v>
      </c>
      <c r="N41" s="9">
        <v>0</v>
      </c>
      <c r="P41" s="25">
        <v>-42531104789</v>
      </c>
      <c r="Q41" s="25"/>
      <c r="S41" s="9">
        <v>0</v>
      </c>
      <c r="U41" s="9">
        <f t="shared" si="2"/>
        <v>-42531104789</v>
      </c>
      <c r="W41" s="40">
        <f t="shared" si="1"/>
        <v>-9.7387057190462603</v>
      </c>
    </row>
    <row r="42" spans="1:23" ht="18.75" x14ac:dyDescent="0.2">
      <c r="A42" s="30" t="s">
        <v>33</v>
      </c>
      <c r="B42" s="30"/>
      <c r="D42" s="9">
        <v>0</v>
      </c>
      <c r="F42" s="9">
        <v>42153891976</v>
      </c>
      <c r="H42" s="9">
        <v>0</v>
      </c>
      <c r="J42" s="9">
        <f t="shared" si="3"/>
        <v>42153891976</v>
      </c>
      <c r="L42" s="40">
        <f t="shared" si="0"/>
        <v>8.1283531256846988</v>
      </c>
      <c r="N42" s="9">
        <v>0</v>
      </c>
      <c r="P42" s="25">
        <v>-11425306443</v>
      </c>
      <c r="Q42" s="25"/>
      <c r="S42" s="9">
        <v>0</v>
      </c>
      <c r="U42" s="9">
        <f t="shared" si="2"/>
        <v>-11425306443</v>
      </c>
      <c r="W42" s="40">
        <f t="shared" si="1"/>
        <v>-2.6161487633652492</v>
      </c>
    </row>
    <row r="43" spans="1:23" ht="18.75" x14ac:dyDescent="0.2">
      <c r="A43" s="30" t="s">
        <v>48</v>
      </c>
      <c r="B43" s="30"/>
      <c r="D43" s="9">
        <v>0</v>
      </c>
      <c r="F43" s="9">
        <v>13683026664</v>
      </c>
      <c r="H43" s="9">
        <v>0</v>
      </c>
      <c r="J43" s="9">
        <f t="shared" si="3"/>
        <v>13683026664</v>
      </c>
      <c r="L43" s="40">
        <f t="shared" si="0"/>
        <v>2.638438999095837</v>
      </c>
      <c r="N43" s="9">
        <v>0</v>
      </c>
      <c r="P43" s="25">
        <v>-1193753894</v>
      </c>
      <c r="Q43" s="25"/>
      <c r="S43" s="9">
        <v>0</v>
      </c>
      <c r="U43" s="9">
        <f t="shared" si="2"/>
        <v>-1193753894</v>
      </c>
      <c r="W43" s="40">
        <f t="shared" si="1"/>
        <v>-0.27334389577480073</v>
      </c>
    </row>
    <row r="44" spans="1:23" ht="18.75" x14ac:dyDescent="0.2">
      <c r="A44" s="30" t="s">
        <v>27</v>
      </c>
      <c r="B44" s="30"/>
      <c r="D44" s="9">
        <v>0</v>
      </c>
      <c r="F44" s="9">
        <v>27493842236</v>
      </c>
      <c r="H44" s="9">
        <v>0</v>
      </c>
      <c r="J44" s="9">
        <f t="shared" si="3"/>
        <v>27493842236</v>
      </c>
      <c r="L44" s="40">
        <f t="shared" si="0"/>
        <v>5.3015189820031097</v>
      </c>
      <c r="N44" s="9">
        <v>0</v>
      </c>
      <c r="P44" s="25">
        <v>28712261982</v>
      </c>
      <c r="Q44" s="25"/>
      <c r="S44" s="9">
        <v>0</v>
      </c>
      <c r="U44" s="9">
        <f t="shared" si="2"/>
        <v>28712261982</v>
      </c>
      <c r="W44" s="40">
        <f t="shared" si="1"/>
        <v>6.5744887502470259</v>
      </c>
    </row>
    <row r="45" spans="1:23" ht="18.75" x14ac:dyDescent="0.2">
      <c r="A45" s="30" t="s">
        <v>36</v>
      </c>
      <c r="B45" s="30"/>
      <c r="D45" s="9">
        <v>0</v>
      </c>
      <c r="F45" s="9">
        <v>-40129513405</v>
      </c>
      <c r="H45" s="9">
        <v>0</v>
      </c>
      <c r="J45" s="9">
        <f t="shared" si="3"/>
        <v>-40129513405</v>
      </c>
      <c r="L45" s="40">
        <f t="shared" si="0"/>
        <v>-7.7380009395917648</v>
      </c>
      <c r="N45" s="9">
        <v>0</v>
      </c>
      <c r="P45" s="25">
        <v>-70103271765</v>
      </c>
      <c r="Q45" s="25"/>
      <c r="S45" s="9">
        <v>0</v>
      </c>
      <c r="U45" s="9">
        <f t="shared" si="2"/>
        <v>-70103271765</v>
      </c>
      <c r="W45" s="40">
        <f t="shared" si="1"/>
        <v>-16.052137301597515</v>
      </c>
    </row>
    <row r="46" spans="1:23" ht="18.75" x14ac:dyDescent="0.2">
      <c r="A46" s="24" t="s">
        <v>26</v>
      </c>
      <c r="B46" s="24"/>
      <c r="D46" s="13">
        <v>0</v>
      </c>
      <c r="F46" s="13">
        <v>2704533970</v>
      </c>
      <c r="H46" s="13">
        <v>0</v>
      </c>
      <c r="J46" s="9">
        <f t="shared" si="3"/>
        <v>2704533970</v>
      </c>
      <c r="L46" s="40">
        <f t="shared" si="0"/>
        <v>0.52150361729555206</v>
      </c>
      <c r="N46" s="13">
        <v>0</v>
      </c>
      <c r="P46" s="25">
        <v>-4876980052</v>
      </c>
      <c r="Q46" s="26"/>
      <c r="S46" s="13">
        <v>0</v>
      </c>
      <c r="U46" s="9">
        <f t="shared" si="2"/>
        <v>-4876980052</v>
      </c>
      <c r="W46" s="40">
        <f t="shared" si="1"/>
        <v>-1.1167232490130583</v>
      </c>
    </row>
    <row r="47" spans="1:23" ht="21.75" thickBot="1" x14ac:dyDescent="0.25">
      <c r="A47" s="27" t="s">
        <v>52</v>
      </c>
      <c r="B47" s="27"/>
      <c r="D47" s="16">
        <v>14480551207</v>
      </c>
      <c r="F47" s="16">
        <f>SUM(F8:F46)</f>
        <v>503840856391</v>
      </c>
      <c r="H47" s="16">
        <v>-20810</v>
      </c>
      <c r="J47" s="16">
        <f>SUM(J8:J46)</f>
        <v>518321386788</v>
      </c>
      <c r="L47" s="17">
        <f>SUM(L8:L46)</f>
        <v>99.945676826380918</v>
      </c>
      <c r="N47" s="16">
        <v>94867627949</v>
      </c>
      <c r="P47" s="31">
        <f>SUM(P8:Q46)</f>
        <v>283438114888</v>
      </c>
      <c r="Q47" s="31"/>
      <c r="S47" s="16">
        <v>54099363924</v>
      </c>
      <c r="U47" s="16">
        <f>SUM(U8:U46)</f>
        <v>432405106761</v>
      </c>
      <c r="W47" s="17">
        <f>SUM(W8:W46)</f>
        <v>99.011443672803082</v>
      </c>
    </row>
    <row r="48" spans="1:23" ht="13.5" thickTop="1" x14ac:dyDescent="0.2">
      <c r="D48" s="19"/>
      <c r="F48" s="19"/>
      <c r="H48" s="19"/>
      <c r="N48" s="19"/>
      <c r="Q48" s="19"/>
      <c r="S48" s="19"/>
      <c r="U48" s="19"/>
    </row>
    <row r="49" spans="6:19" x14ac:dyDescent="0.2">
      <c r="F49" s="19"/>
      <c r="S49" s="19"/>
    </row>
    <row r="50" spans="6:19" x14ac:dyDescent="0.2">
      <c r="Q50" s="19"/>
      <c r="S50" s="19"/>
    </row>
    <row r="51" spans="6:19" x14ac:dyDescent="0.2">
      <c r="S51" s="19"/>
    </row>
    <row r="52" spans="6:19" x14ac:dyDescent="0.2">
      <c r="S52" s="19"/>
    </row>
    <row r="53" spans="6:19" x14ac:dyDescent="0.2">
      <c r="S53" s="19"/>
    </row>
  </sheetData>
  <mergeCells count="88"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</mergeCells>
  <pageMargins left="0.39" right="0.39" top="0.39" bottom="0.39" header="0" footer="0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 سپرده بانکی</vt:lpstr>
      <vt:lpstr>درآمد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2026-05-25T08:58:57Z</dcterms:created>
  <dcterms:modified xsi:type="dcterms:W3CDTF">2026-05-26T07:12:00Z</dcterms:modified>
</cp:coreProperties>
</file>