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5\"/>
    </mc:Choice>
  </mc:AlternateContent>
  <xr:revisionPtr revIDLastSave="0" documentId="13_ncr:1_{EAF76F01-1128-48CC-9551-D4FC22217A90}" xr6:coauthVersionLast="47" xr6:coauthVersionMax="47" xr10:uidLastSave="{00000000-0000-0000-0000-000000000000}"/>
  <bookViews>
    <workbookView xWindow="-120" yWindow="-120" windowWidth="29040" windowHeight="15840" tabRatio="1000" activeTab="5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1">'اوراق مشتقه'!$A$1:$AS$11</definedName>
    <definedName name="_xlnm.Print_Area" localSheetId="2">'تعدیل قیمت'!$A$1:$N$41</definedName>
    <definedName name="_xlnm.Print_Area" localSheetId="4">درآمد!$A$1:$K$11</definedName>
    <definedName name="_xlnm.Print_Area" localSheetId="6">'درآمد سپرده بانکی'!$A$1:$F$9</definedName>
    <definedName name="_xlnm.Print_Area" localSheetId="5">'درآمد سرمایه گذاری در سهام'!$A$1:$X$48</definedName>
    <definedName name="_xlnm.Print_Area" localSheetId="8">'درآمد سود سهام'!$A$1:$T$14</definedName>
    <definedName name="_xlnm.Print_Area" localSheetId="11">'درآمد ناشی از تغییر قیمت اوراق'!$A$1:$Q$41</definedName>
    <definedName name="_xlnm.Print_Area" localSheetId="10">'درآمد ناشی از فروش'!$A$1:$Q$26</definedName>
    <definedName name="_xlnm.Print_Area" localSheetId="7">'سایر درآمدها'!$A$1:$F$10</definedName>
    <definedName name="_xlnm.Print_Area" localSheetId="3">سپرده!$A$1:$M$10</definedName>
    <definedName name="_xlnm.Print_Area" localSheetId="9">'سود سپرده بانکی'!$A$1:$N$10</definedName>
    <definedName name="_xlnm.Print_Area" localSheetId="0">سهام!$A$1:$AC$42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8" l="1"/>
  <c r="J11" i="8"/>
  <c r="H10" i="8"/>
  <c r="H9" i="8"/>
  <c r="F11" i="8"/>
  <c r="H8" i="8" s="1"/>
  <c r="F10" i="8"/>
  <c r="O40" i="21"/>
  <c r="Q40" i="21" s="1"/>
  <c r="Q41" i="21" s="1"/>
  <c r="M8" i="18"/>
  <c r="G8" i="18"/>
  <c r="F9" i="13"/>
  <c r="D9" i="13"/>
  <c r="F10" i="7"/>
  <c r="D10" i="7"/>
  <c r="J10" i="7"/>
  <c r="J8" i="7"/>
  <c r="Z41" i="2"/>
  <c r="Z42" i="2"/>
  <c r="R42" i="2"/>
  <c r="P42" i="2"/>
  <c r="L42" i="2"/>
  <c r="O41" i="21" l="1"/>
</calcChain>
</file>

<file path=xl/sharedStrings.xml><?xml version="1.0" encoding="utf-8"?>
<sst xmlns="http://schemas.openxmlformats.org/spreadsheetml/2006/main" count="404" uniqueCount="138">
  <si>
    <t>صندوق سرمایه‌گذاری مشترک رشد سامان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</si>
  <si>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</si>
  <si>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</si>
  <si>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</si>
  <si>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</si>
  <si>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</si>
  <si>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</si>
  <si>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</si>
  <si>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</si>
  <si>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</si>
  <si>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</si>
  <si>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</si>
  <si>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</si>
  <si>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</si>
  <si>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</si>
  <si>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</si>
  <si>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</si>
  <si>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</si>
  <si>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</si>
  <si>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</si>
  <si>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</si>
  <si>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</si>
  <si>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</si>
  <si>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</si>
  <si>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</si>
  <si>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</si>
  <si>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</si>
  <si>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</si>
  <si>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</si>
  <si>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</si>
  <si>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</si>
  <si>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</si>
  <si>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</si>
  <si>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</si>
  <si>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</si>
  <si>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</si>
  <si>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</si>
  <si>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</si>
  <si>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</si>
  <si>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</si>
  <si>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</si>
  <si>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</si>
  <si>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</si>
  <si>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</si>
  <si>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</si>
  <si>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</si>
  <si>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</si>
  <si>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</si>
  <si>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</si>
  <si>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</si>
  <si>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</si>
  <si>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</si>
  <si>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</si>
  <si>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</si>
  <si>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</si>
  <si>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</si>
  <si>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</si>
  <si>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</si>
  <si>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</si>
  <si>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</si>
  <si>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</si>
  <si>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</si>
  <si>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</si>
  <si>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</si>
  <si>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</si>
  <si>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</si>
  <si>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</si>
  <si>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</si>
  <si>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</si>
  <si>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</si>
  <si>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</si>
  <si>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</si>
  <si>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</si>
  <si>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</si>
  <si>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</si>
  <si>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</si>
  <si>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</si>
  <si>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0.01%</t>
  </si>
  <si>
    <t>سپرده کوتاه مدت بانک تجارت مطهری مهرداد</t>
  </si>
  <si>
    <t>0.32%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</si>
  <si>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</si>
  <si>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</si>
  <si>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</si>
  <si>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</si>
  <si>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</si>
  <si>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</si>
  <si>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</si>
  <si>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</si>
  <si>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</si>
  <si>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</si>
  <si>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</si>
  <si>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</si>
  <si>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</si>
  <si>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</si>
  <si>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</si>
  <si>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</si>
  <si>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</si>
  <si>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</si>
  <si>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</si>
  <si>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</si>
  <si>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</si>
  <si>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کربن‌ ایران‌</t>
  </si>
  <si>
    <t>ح . کاشی‌ الوند</t>
  </si>
  <si>
    <t>سرمایه گذاری صدرتامین</t>
  </si>
  <si>
    <t>سرمایه گذاری گروه توسعه ملی</t>
  </si>
  <si>
    <t>ح . سرمایه‌گذاری‌ سپه‌</t>
  </si>
  <si>
    <t>مدیریت نیروگاهی ایرانیان مپنا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</si>
  <si>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</si>
  <si>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</si>
  <si>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</si>
  <si>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</si>
  <si>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</si>
  <si>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</si>
  <si>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</si>
  <si>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</si>
  <si>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</si>
  <si>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</si>
  <si>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</si>
  <si>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</si>
  <si>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1404/12/03</t>
  </si>
  <si>
    <t>1404/12/10</t>
  </si>
  <si>
    <t>1404/11/21</t>
  </si>
  <si>
    <t>1404/08/24</t>
  </si>
  <si>
    <t>1404/09/22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</si>
  <si>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</si>
  <si>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</si>
  <si>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</si>
  <si>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</si>
  <si>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</si>
  <si>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</si>
  <si>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</si>
  <si>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</si>
  <si>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</si>
  <si>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</si>
  <si>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بانک سامان</t>
  </si>
  <si>
    <t xml:space="preserve"> بانک تجارت  </t>
  </si>
  <si>
    <t>سپرده کوتاه مدت بانک سامان</t>
  </si>
  <si>
    <t>سپرده کوتاه مدت 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</si>
</sst>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5" fillId="0" borderId="0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9" fontId="4" fillId="0" borderId="2" xfId="0" applyNumberFormat="1" applyFont="1" applyFill="1" applyBorder="1" applyAlignment="1">
      <alignment horizontal="right" vertical="top"/>
    </xf>
    <xf numFmtId="9" fontId="4" fillId="0" borderId="0" xfId="0" applyNumberFormat="1" applyFont="1" applyFill="1" applyAlignment="1">
      <alignment horizontal="right" vertical="top"/>
    </xf>
    <xf numFmtId="9" fontId="4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5"/>
  <sheetViews>
    <sheetView rightToLeft="1" view="pageBreakPreview" topLeftCell="A20" zoomScaleNormal="100" zoomScaleSheetLayoutView="100" workbookViewId="0">
      <selection activeCell="F42" activeCellId="1" sqref="T42 F42"/>
    </sheetView>
  </sheetViews>
  <sheetFormatPr defaultRowHeight="15.75" x14ac:dyDescent="0.4"/>
  <cols>
    <col min="1" max="1" width="3.85546875" style="17" bestFit="1" customWidth="1"/>
    <col min="2" max="2" width="2.5703125" style="17" customWidth="1"/>
    <col min="3" max="3" width="23.42578125" style="17" customWidth="1"/>
    <col min="4" max="5" width="1.28515625" style="17" customWidth="1"/>
    <col min="6" max="6" width="12.7109375" style="17" bestFit="1" customWidth="1"/>
    <col min="7" max="7" width="1.28515625" style="17" customWidth="1"/>
    <col min="8" max="8" width="18.42578125" style="17" bestFit="1" customWidth="1"/>
    <col min="9" max="9" width="1.28515625" style="17" customWidth="1"/>
    <col min="10" max="10" width="18.5703125" style="17" bestFit="1" customWidth="1"/>
    <col min="11" max="11" width="1.28515625" style="17" customWidth="1"/>
    <col min="12" max="12" width="5.5703125" style="17" bestFit="1" customWidth="1"/>
    <col min="13" max="13" width="1.28515625" style="17" customWidth="1"/>
    <col min="14" max="14" width="12.85546875" style="17" bestFit="1" customWidth="1"/>
    <col min="15" max="15" width="1.28515625" style="17" customWidth="1"/>
    <col min="16" max="16" width="5.5703125" style="17" bestFit="1" customWidth="1"/>
    <col min="17" max="17" width="1.28515625" style="17" customWidth="1"/>
    <col min="18" max="18" width="10.28515625" style="17" bestFit="1" customWidth="1"/>
    <col min="19" max="19" width="1.28515625" style="17" customWidth="1"/>
    <col min="20" max="20" width="12.7109375" style="17" bestFit="1" customWidth="1"/>
    <col min="21" max="21" width="1.28515625" style="17" customWidth="1"/>
    <col min="22" max="22" width="16.42578125" style="17" bestFit="1" customWidth="1"/>
    <col min="23" max="23" width="1.28515625" style="17" customWidth="1"/>
    <col min="24" max="24" width="18.28515625" style="17" bestFit="1" customWidth="1"/>
    <col min="25" max="25" width="1.28515625" style="17" customWidth="1"/>
    <col min="26" max="26" width="18.5703125" style="17" bestFit="1" customWidth="1"/>
    <col min="27" max="27" width="1.28515625" style="17" customWidth="1"/>
    <col min="28" max="28" width="19.140625" style="17" bestFit="1" customWidth="1"/>
    <col min="29" max="29" width="0.28515625" style="17" customWidth="1"/>
    <col min="30" max="16384" width="9.140625" style="17"/>
  </cols>
  <sheetData>
    <row r="1" spans="1:28" ht="25.5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25.5" x14ac:dyDescent="0.4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5.5" x14ac:dyDescent="0.4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24" x14ac:dyDescent="0.4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4" x14ac:dyDescent="0.4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1" x14ac:dyDescent="0.4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21" x14ac:dyDescent="0.4">
      <c r="F7" s="18"/>
      <c r="G7" s="18"/>
      <c r="H7" s="18"/>
      <c r="I7" s="18"/>
      <c r="J7" s="18"/>
      <c r="L7" s="28" t="s">
        <v>10</v>
      </c>
      <c r="M7" s="28"/>
      <c r="N7" s="28"/>
      <c r="O7" s="18"/>
      <c r="P7" s="28" t="s">
        <v>11</v>
      </c>
      <c r="Q7" s="28"/>
      <c r="R7" s="28"/>
      <c r="T7" s="18"/>
      <c r="U7" s="18"/>
      <c r="V7" s="18"/>
      <c r="W7" s="18"/>
      <c r="X7" s="18"/>
      <c r="Y7" s="18"/>
      <c r="Z7" s="18"/>
      <c r="AA7" s="18"/>
      <c r="AB7" s="18"/>
    </row>
    <row r="8" spans="1:28" ht="21" x14ac:dyDescent="0.4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3" t="s">
        <v>13</v>
      </c>
      <c r="M8" s="18"/>
      <c r="N8" s="3" t="s">
        <v>14</v>
      </c>
      <c r="P8" s="3" t="s">
        <v>13</v>
      </c>
      <c r="Q8" s="18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4">
      <c r="A9" s="29" t="s">
        <v>19</v>
      </c>
      <c r="B9" s="29"/>
      <c r="C9" s="29"/>
      <c r="E9" s="30">
        <v>39130000</v>
      </c>
      <c r="F9" s="30"/>
      <c r="H9" s="5">
        <v>141358031562</v>
      </c>
      <c r="J9" s="5">
        <v>190410183090.39999</v>
      </c>
      <c r="L9" s="5">
        <v>0</v>
      </c>
      <c r="N9" s="5">
        <v>0</v>
      </c>
      <c r="P9" s="5">
        <v>0</v>
      </c>
      <c r="R9" s="5">
        <v>0</v>
      </c>
      <c r="T9" s="5">
        <v>39130000</v>
      </c>
      <c r="V9" s="5">
        <v>4904</v>
      </c>
      <c r="X9" s="5">
        <v>141358031562</v>
      </c>
      <c r="Z9" s="5">
        <v>190410183090.39999</v>
      </c>
      <c r="AB9" s="6">
        <v>5.56</v>
      </c>
    </row>
    <row r="10" spans="1:28" ht="18.75" x14ac:dyDescent="0.4">
      <c r="A10" s="31" t="s">
        <v>20</v>
      </c>
      <c r="B10" s="31"/>
      <c r="C10" s="31"/>
      <c r="E10" s="32">
        <v>29527778</v>
      </c>
      <c r="F10" s="32"/>
      <c r="H10" s="8">
        <v>102081871884</v>
      </c>
      <c r="J10" s="8">
        <v>162436584762.47699</v>
      </c>
      <c r="L10" s="8">
        <v>0</v>
      </c>
      <c r="N10" s="8">
        <v>0</v>
      </c>
      <c r="P10" s="8">
        <v>0</v>
      </c>
      <c r="R10" s="8">
        <v>0</v>
      </c>
      <c r="T10" s="8">
        <v>29527778</v>
      </c>
      <c r="V10" s="8">
        <v>5544</v>
      </c>
      <c r="X10" s="8">
        <v>102081871884</v>
      </c>
      <c r="Z10" s="8">
        <v>162436584762.47699</v>
      </c>
      <c r="AB10" s="9">
        <v>4.74</v>
      </c>
    </row>
    <row r="11" spans="1:28" ht="18.75" x14ac:dyDescent="0.4">
      <c r="A11" s="31" t="s">
        <v>21</v>
      </c>
      <c r="B11" s="31"/>
      <c r="C11" s="31"/>
      <c r="E11" s="32">
        <v>27136758</v>
      </c>
      <c r="F11" s="32"/>
      <c r="H11" s="8">
        <v>118749366750</v>
      </c>
      <c r="J11" s="8">
        <v>281333200512.17603</v>
      </c>
      <c r="L11" s="8">
        <v>0</v>
      </c>
      <c r="N11" s="8">
        <v>0</v>
      </c>
      <c r="P11" s="8">
        <v>0</v>
      </c>
      <c r="R11" s="8">
        <v>0</v>
      </c>
      <c r="T11" s="8">
        <v>27136757</v>
      </c>
      <c r="V11" s="8">
        <v>10448</v>
      </c>
      <c r="X11" s="8">
        <v>118749362374</v>
      </c>
      <c r="Z11" s="8">
        <v>281333190144.93903</v>
      </c>
      <c r="AB11" s="9">
        <v>8.2100000000000009</v>
      </c>
    </row>
    <row r="12" spans="1:28" ht="18.75" x14ac:dyDescent="0.4">
      <c r="A12" s="31" t="s">
        <v>22</v>
      </c>
      <c r="B12" s="31"/>
      <c r="C12" s="31"/>
      <c r="E12" s="32">
        <v>3380645</v>
      </c>
      <c r="F12" s="32"/>
      <c r="H12" s="8">
        <v>129286228612</v>
      </c>
      <c r="J12" s="8">
        <v>122184767457.8</v>
      </c>
      <c r="L12" s="8">
        <v>0</v>
      </c>
      <c r="N12" s="8">
        <v>0</v>
      </c>
      <c r="P12" s="8">
        <v>0</v>
      </c>
      <c r="R12" s="8">
        <v>0</v>
      </c>
      <c r="T12" s="8">
        <v>3380645</v>
      </c>
      <c r="V12" s="8">
        <v>36424</v>
      </c>
      <c r="X12" s="8">
        <v>129286228612</v>
      </c>
      <c r="Z12" s="8">
        <v>122184767457.8</v>
      </c>
      <c r="AB12" s="9">
        <v>3.56</v>
      </c>
    </row>
    <row r="13" spans="1:28" ht="18.75" x14ac:dyDescent="0.4">
      <c r="A13" s="31" t="s">
        <v>23</v>
      </c>
      <c r="B13" s="31"/>
      <c r="C13" s="31"/>
      <c r="E13" s="32">
        <v>34319631</v>
      </c>
      <c r="F13" s="32"/>
      <c r="H13" s="8">
        <v>176982108707</v>
      </c>
      <c r="J13" s="8">
        <v>178717177644.43799</v>
      </c>
      <c r="L13" s="8">
        <v>0</v>
      </c>
      <c r="N13" s="8">
        <v>0</v>
      </c>
      <c r="P13" s="8">
        <v>0</v>
      </c>
      <c r="R13" s="8">
        <v>0</v>
      </c>
      <c r="T13" s="8">
        <v>47232393</v>
      </c>
      <c r="V13" s="8">
        <v>3813.61</v>
      </c>
      <c r="X13" s="8">
        <v>176982108707</v>
      </c>
      <c r="Z13" s="8">
        <v>178733552858.673</v>
      </c>
      <c r="AB13" s="9">
        <v>5.21</v>
      </c>
    </row>
    <row r="14" spans="1:28" ht="18.75" x14ac:dyDescent="0.4">
      <c r="A14" s="31" t="s">
        <v>24</v>
      </c>
      <c r="B14" s="31"/>
      <c r="C14" s="31"/>
      <c r="E14" s="32">
        <v>12828182</v>
      </c>
      <c r="F14" s="32"/>
      <c r="H14" s="8">
        <v>55157192704</v>
      </c>
      <c r="J14" s="8">
        <v>62719701000.566704</v>
      </c>
      <c r="L14" s="8">
        <v>0</v>
      </c>
      <c r="N14" s="8">
        <v>0</v>
      </c>
      <c r="P14" s="8">
        <v>0</v>
      </c>
      <c r="R14" s="8">
        <v>0</v>
      </c>
      <c r="T14" s="8">
        <v>12828181</v>
      </c>
      <c r="V14" s="8">
        <v>4927.3</v>
      </c>
      <c r="X14" s="8">
        <v>55157188404</v>
      </c>
      <c r="Z14" s="8">
        <v>62719696111.354797</v>
      </c>
      <c r="AB14" s="9">
        <v>1.83</v>
      </c>
    </row>
    <row r="15" spans="1:28" ht="18.75" x14ac:dyDescent="0.4">
      <c r="A15" s="31" t="s">
        <v>25</v>
      </c>
      <c r="B15" s="31"/>
      <c r="C15" s="31"/>
      <c r="E15" s="32">
        <v>11094017</v>
      </c>
      <c r="F15" s="32"/>
      <c r="H15" s="8">
        <v>91153593948</v>
      </c>
      <c r="J15" s="8">
        <v>88268744059.8965</v>
      </c>
      <c r="L15" s="8">
        <v>0</v>
      </c>
      <c r="N15" s="8">
        <v>0</v>
      </c>
      <c r="P15" s="8">
        <v>0</v>
      </c>
      <c r="R15" s="8">
        <v>0</v>
      </c>
      <c r="T15" s="8">
        <v>11094017</v>
      </c>
      <c r="V15" s="8">
        <v>8018.41</v>
      </c>
      <c r="X15" s="8">
        <v>91153593948</v>
      </c>
      <c r="Z15" s="8">
        <v>88268744059.8965</v>
      </c>
      <c r="AB15" s="9">
        <v>2.58</v>
      </c>
    </row>
    <row r="16" spans="1:28" ht="18.75" x14ac:dyDescent="0.4">
      <c r="A16" s="31" t="s">
        <v>26</v>
      </c>
      <c r="B16" s="31"/>
      <c r="C16" s="31"/>
      <c r="E16" s="32">
        <v>1310386</v>
      </c>
      <c r="F16" s="32"/>
      <c r="H16" s="8">
        <v>15903157006</v>
      </c>
      <c r="J16" s="8">
        <v>8321642983.8079996</v>
      </c>
      <c r="L16" s="8">
        <v>0</v>
      </c>
      <c r="N16" s="8">
        <v>0</v>
      </c>
      <c r="P16" s="8">
        <v>0</v>
      </c>
      <c r="R16" s="8">
        <v>0</v>
      </c>
      <c r="T16" s="8">
        <v>1310386</v>
      </c>
      <c r="V16" s="8">
        <v>6400</v>
      </c>
      <c r="X16" s="8">
        <v>15903157006</v>
      </c>
      <c r="Z16" s="8">
        <v>8321642983.8079996</v>
      </c>
      <c r="AB16" s="9">
        <v>0.24</v>
      </c>
    </row>
    <row r="17" spans="1:28" ht="18.75" x14ac:dyDescent="0.4">
      <c r="A17" s="31" t="s">
        <v>27</v>
      </c>
      <c r="B17" s="31"/>
      <c r="C17" s="31"/>
      <c r="E17" s="32">
        <v>17231359</v>
      </c>
      <c r="F17" s="32"/>
      <c r="H17" s="8">
        <v>95210492929</v>
      </c>
      <c r="J17" s="8">
        <v>84670091266.093399</v>
      </c>
      <c r="L17" s="8">
        <v>0</v>
      </c>
      <c r="N17" s="8">
        <v>0</v>
      </c>
      <c r="P17" s="8">
        <v>0</v>
      </c>
      <c r="R17" s="8">
        <v>0</v>
      </c>
      <c r="T17" s="8">
        <v>17231359</v>
      </c>
      <c r="V17" s="8">
        <v>4952</v>
      </c>
      <c r="X17" s="8">
        <v>95210492929</v>
      </c>
      <c r="Z17" s="8">
        <v>84670091266.093399</v>
      </c>
      <c r="AB17" s="9">
        <v>2.4700000000000002</v>
      </c>
    </row>
    <row r="18" spans="1:28" ht="18.75" x14ac:dyDescent="0.4">
      <c r="A18" s="31" t="s">
        <v>28</v>
      </c>
      <c r="B18" s="31"/>
      <c r="C18" s="31"/>
      <c r="E18" s="32">
        <v>12600000</v>
      </c>
      <c r="F18" s="32"/>
      <c r="H18" s="8">
        <v>94703621207</v>
      </c>
      <c r="J18" s="8">
        <v>61412781024</v>
      </c>
      <c r="L18" s="8">
        <v>0</v>
      </c>
      <c r="N18" s="8">
        <v>0</v>
      </c>
      <c r="P18" s="8">
        <v>0</v>
      </c>
      <c r="R18" s="8">
        <v>0</v>
      </c>
      <c r="T18" s="8">
        <v>12600000</v>
      </c>
      <c r="V18" s="8">
        <v>4912</v>
      </c>
      <c r="X18" s="8">
        <v>94703621207</v>
      </c>
      <c r="Z18" s="8">
        <v>61412781024</v>
      </c>
      <c r="AB18" s="9">
        <v>1.79</v>
      </c>
    </row>
    <row r="19" spans="1:28" ht="18.75" x14ac:dyDescent="0.4">
      <c r="A19" s="31" t="s">
        <v>29</v>
      </c>
      <c r="B19" s="31"/>
      <c r="C19" s="31"/>
      <c r="E19" s="32">
        <v>26261342</v>
      </c>
      <c r="F19" s="32"/>
      <c r="H19" s="8">
        <v>100999623938</v>
      </c>
      <c r="J19" s="8">
        <v>96728564859.3741</v>
      </c>
      <c r="L19" s="8">
        <v>0</v>
      </c>
      <c r="N19" s="8">
        <v>0</v>
      </c>
      <c r="P19" s="8">
        <v>0</v>
      </c>
      <c r="R19" s="8">
        <v>0</v>
      </c>
      <c r="T19" s="8">
        <v>26261342</v>
      </c>
      <c r="V19" s="8">
        <v>3712</v>
      </c>
      <c r="X19" s="8">
        <v>100999623938</v>
      </c>
      <c r="Z19" s="8">
        <v>96728564859.3741</v>
      </c>
      <c r="AB19" s="9">
        <v>2.82</v>
      </c>
    </row>
    <row r="20" spans="1:28" ht="18.75" x14ac:dyDescent="0.4">
      <c r="A20" s="31" t="s">
        <v>30</v>
      </c>
      <c r="B20" s="31"/>
      <c r="C20" s="31"/>
      <c r="E20" s="32">
        <v>9639381</v>
      </c>
      <c r="F20" s="32"/>
      <c r="H20" s="8">
        <v>169555169557</v>
      </c>
      <c r="J20" s="8">
        <v>129546580113.479</v>
      </c>
      <c r="L20" s="8">
        <v>0</v>
      </c>
      <c r="N20" s="8">
        <v>0</v>
      </c>
      <c r="P20" s="8">
        <v>0</v>
      </c>
      <c r="R20" s="8">
        <v>0</v>
      </c>
      <c r="T20" s="8">
        <v>9639381</v>
      </c>
      <c r="V20" s="8">
        <v>13544</v>
      </c>
      <c r="X20" s="8">
        <v>169555169557</v>
      </c>
      <c r="Z20" s="8">
        <v>129546580113.479</v>
      </c>
      <c r="AB20" s="9">
        <v>3.78</v>
      </c>
    </row>
    <row r="21" spans="1:28" ht="18.75" x14ac:dyDescent="0.4">
      <c r="A21" s="31" t="s">
        <v>31</v>
      </c>
      <c r="B21" s="31"/>
      <c r="C21" s="31"/>
      <c r="E21" s="32">
        <v>10530883</v>
      </c>
      <c r="F21" s="32"/>
      <c r="H21" s="8">
        <v>128392015601</v>
      </c>
      <c r="J21" s="8">
        <v>113439547002.995</v>
      </c>
      <c r="L21" s="8">
        <v>0</v>
      </c>
      <c r="N21" s="8">
        <v>0</v>
      </c>
      <c r="P21" s="8">
        <v>0</v>
      </c>
      <c r="R21" s="8">
        <v>0</v>
      </c>
      <c r="T21" s="8">
        <v>10530883</v>
      </c>
      <c r="V21" s="8">
        <v>10856</v>
      </c>
      <c r="X21" s="8">
        <v>128392015601</v>
      </c>
      <c r="Z21" s="8">
        <v>113439547002.995</v>
      </c>
      <c r="AB21" s="9">
        <v>3.31</v>
      </c>
    </row>
    <row r="22" spans="1:28" ht="18.75" x14ac:dyDescent="0.4">
      <c r="A22" s="31" t="s">
        <v>32</v>
      </c>
      <c r="B22" s="31"/>
      <c r="C22" s="31"/>
      <c r="E22" s="32">
        <v>14465250</v>
      </c>
      <c r="F22" s="32"/>
      <c r="H22" s="8">
        <v>119833713869</v>
      </c>
      <c r="J22" s="8">
        <v>77508541534.5</v>
      </c>
      <c r="L22" s="8">
        <v>0</v>
      </c>
      <c r="N22" s="8">
        <v>0</v>
      </c>
      <c r="P22" s="8">
        <v>0</v>
      </c>
      <c r="R22" s="8">
        <v>0</v>
      </c>
      <c r="T22" s="8">
        <v>14465250</v>
      </c>
      <c r="V22" s="8">
        <v>5400</v>
      </c>
      <c r="X22" s="8">
        <v>119833713869</v>
      </c>
      <c r="Z22" s="8">
        <v>77508541534.5</v>
      </c>
      <c r="AB22" s="9">
        <v>2.2599999999999998</v>
      </c>
    </row>
    <row r="23" spans="1:28" ht="18.75" x14ac:dyDescent="0.4">
      <c r="A23" s="31" t="s">
        <v>33</v>
      </c>
      <c r="B23" s="31"/>
      <c r="C23" s="31"/>
      <c r="E23" s="32">
        <v>1290000</v>
      </c>
      <c r="F23" s="32"/>
      <c r="H23" s="8">
        <v>49756136592</v>
      </c>
      <c r="J23" s="8">
        <v>129293098526.39999</v>
      </c>
      <c r="L23" s="8">
        <v>0</v>
      </c>
      <c r="N23" s="8">
        <v>0</v>
      </c>
      <c r="P23" s="8">
        <v>0</v>
      </c>
      <c r="R23" s="8">
        <v>0</v>
      </c>
      <c r="T23" s="8">
        <v>1290000</v>
      </c>
      <c r="V23" s="8">
        <v>101008</v>
      </c>
      <c r="X23" s="8">
        <v>49756136592</v>
      </c>
      <c r="Z23" s="8">
        <v>129293098526.39999</v>
      </c>
      <c r="AB23" s="9">
        <v>3.77</v>
      </c>
    </row>
    <row r="24" spans="1:28" ht="18.75" x14ac:dyDescent="0.4">
      <c r="A24" s="31" t="s">
        <v>34</v>
      </c>
      <c r="B24" s="31"/>
      <c r="C24" s="31"/>
      <c r="E24" s="32">
        <v>987629</v>
      </c>
      <c r="F24" s="32"/>
      <c r="H24" s="8">
        <v>64077076209</v>
      </c>
      <c r="J24" s="8">
        <v>98320901020.928207</v>
      </c>
      <c r="L24" s="8">
        <v>0</v>
      </c>
      <c r="N24" s="8">
        <v>0</v>
      </c>
      <c r="P24" s="8">
        <v>0</v>
      </c>
      <c r="R24" s="8">
        <v>0</v>
      </c>
      <c r="T24" s="8">
        <v>987629</v>
      </c>
      <c r="V24" s="8">
        <v>100328</v>
      </c>
      <c r="X24" s="8">
        <v>64077076209</v>
      </c>
      <c r="Z24" s="8">
        <v>98320901020.928207</v>
      </c>
      <c r="AB24" s="9">
        <v>2.87</v>
      </c>
    </row>
    <row r="25" spans="1:28" ht="18.75" x14ac:dyDescent="0.4">
      <c r="A25" s="31" t="s">
        <v>35</v>
      </c>
      <c r="B25" s="31"/>
      <c r="C25" s="31"/>
      <c r="E25" s="32">
        <v>34481479</v>
      </c>
      <c r="F25" s="32"/>
      <c r="H25" s="8">
        <v>68875984199</v>
      </c>
      <c r="J25" s="8">
        <v>94241965083.065399</v>
      </c>
      <c r="L25" s="8">
        <v>0</v>
      </c>
      <c r="N25" s="8">
        <v>0</v>
      </c>
      <c r="P25" s="8">
        <v>0</v>
      </c>
      <c r="R25" s="8">
        <v>0</v>
      </c>
      <c r="T25" s="8">
        <v>34481479</v>
      </c>
      <c r="V25" s="8">
        <v>2754.41</v>
      </c>
      <c r="X25" s="8">
        <v>68875984199</v>
      </c>
      <c r="Z25" s="8">
        <v>94241965083.065399</v>
      </c>
      <c r="AB25" s="9">
        <v>2.75</v>
      </c>
    </row>
    <row r="26" spans="1:28" ht="18.75" x14ac:dyDescent="0.4">
      <c r="A26" s="31" t="s">
        <v>36</v>
      </c>
      <c r="B26" s="31"/>
      <c r="C26" s="31"/>
      <c r="E26" s="32">
        <v>6328972</v>
      </c>
      <c r="F26" s="32"/>
      <c r="H26" s="8">
        <v>85955556315</v>
      </c>
      <c r="J26" s="8">
        <v>64207221450.802597</v>
      </c>
      <c r="L26" s="8">
        <v>0</v>
      </c>
      <c r="N26" s="8">
        <v>0</v>
      </c>
      <c r="P26" s="8">
        <v>0</v>
      </c>
      <c r="R26" s="8">
        <v>0</v>
      </c>
      <c r="T26" s="8">
        <v>6328972</v>
      </c>
      <c r="V26" s="8">
        <v>10224</v>
      </c>
      <c r="X26" s="8">
        <v>85955556315</v>
      </c>
      <c r="Z26" s="8">
        <v>64207221450.802597</v>
      </c>
      <c r="AB26" s="9">
        <v>1.87</v>
      </c>
    </row>
    <row r="27" spans="1:28" ht="18.75" x14ac:dyDescent="0.4">
      <c r="A27" s="31" t="s">
        <v>37</v>
      </c>
      <c r="B27" s="31"/>
      <c r="C27" s="31"/>
      <c r="E27" s="32">
        <v>115253350</v>
      </c>
      <c r="F27" s="32"/>
      <c r="H27" s="8">
        <v>226114665816</v>
      </c>
      <c r="J27" s="8">
        <v>238240981974.91</v>
      </c>
      <c r="L27" s="8">
        <v>0</v>
      </c>
      <c r="N27" s="8">
        <v>0</v>
      </c>
      <c r="P27" s="8">
        <v>0</v>
      </c>
      <c r="R27" s="8">
        <v>0</v>
      </c>
      <c r="T27" s="8">
        <v>115253349</v>
      </c>
      <c r="V27" s="8">
        <v>2083.21</v>
      </c>
      <c r="X27" s="8">
        <v>226114663854</v>
      </c>
      <c r="Z27" s="8">
        <v>238240979907.80399</v>
      </c>
      <c r="AB27" s="9">
        <v>6.95</v>
      </c>
    </row>
    <row r="28" spans="1:28" ht="18.75" x14ac:dyDescent="0.4">
      <c r="A28" s="31" t="s">
        <v>38</v>
      </c>
      <c r="B28" s="31"/>
      <c r="C28" s="31"/>
      <c r="E28" s="32">
        <v>5762928</v>
      </c>
      <c r="F28" s="32"/>
      <c r="H28" s="8">
        <v>53707308112</v>
      </c>
      <c r="J28" s="8">
        <v>58922193357.834198</v>
      </c>
      <c r="L28" s="8">
        <v>0</v>
      </c>
      <c r="N28" s="8">
        <v>0</v>
      </c>
      <c r="P28" s="8">
        <v>0</v>
      </c>
      <c r="R28" s="8">
        <v>0</v>
      </c>
      <c r="T28" s="8">
        <v>5762928</v>
      </c>
      <c r="V28" s="8">
        <v>10304</v>
      </c>
      <c r="X28" s="8">
        <v>53707308112</v>
      </c>
      <c r="Z28" s="8">
        <v>58922193357.834198</v>
      </c>
      <c r="AB28" s="9">
        <v>1.72</v>
      </c>
    </row>
    <row r="29" spans="1:28" ht="18.75" x14ac:dyDescent="0.4">
      <c r="A29" s="31" t="s">
        <v>39</v>
      </c>
      <c r="B29" s="31"/>
      <c r="C29" s="31"/>
      <c r="E29" s="32">
        <v>50817960</v>
      </c>
      <c r="F29" s="32"/>
      <c r="H29" s="8">
        <v>91665751778</v>
      </c>
      <c r="J29" s="8">
        <v>57364140295.053596</v>
      </c>
      <c r="L29" s="8">
        <v>0</v>
      </c>
      <c r="N29" s="8">
        <v>0</v>
      </c>
      <c r="P29" s="8">
        <v>0</v>
      </c>
      <c r="R29" s="8">
        <v>0</v>
      </c>
      <c r="T29" s="8">
        <v>50817960</v>
      </c>
      <c r="V29" s="8">
        <v>1137.6099999999999</v>
      </c>
      <c r="X29" s="8">
        <v>91665751778</v>
      </c>
      <c r="Z29" s="8">
        <v>57364140295.053596</v>
      </c>
      <c r="AB29" s="9">
        <v>1.67</v>
      </c>
    </row>
    <row r="30" spans="1:28" ht="18.75" x14ac:dyDescent="0.4">
      <c r="A30" s="31" t="s">
        <v>40</v>
      </c>
      <c r="B30" s="31"/>
      <c r="C30" s="31"/>
      <c r="E30" s="32">
        <v>5986871</v>
      </c>
      <c r="F30" s="32"/>
      <c r="H30" s="8">
        <v>101812816694</v>
      </c>
      <c r="J30" s="8">
        <v>131174222709.201</v>
      </c>
      <c r="L30" s="8">
        <v>0</v>
      </c>
      <c r="N30" s="8">
        <v>0</v>
      </c>
      <c r="P30" s="8">
        <v>0</v>
      </c>
      <c r="R30" s="8">
        <v>0</v>
      </c>
      <c r="T30" s="8">
        <v>5986871</v>
      </c>
      <c r="V30" s="8">
        <v>22690</v>
      </c>
      <c r="X30" s="8">
        <v>101812816694</v>
      </c>
      <c r="Z30" s="8">
        <v>134792043533.88699</v>
      </c>
      <c r="AB30" s="9">
        <v>3.93</v>
      </c>
    </row>
    <row r="31" spans="1:28" ht="18.75" x14ac:dyDescent="0.4">
      <c r="A31" s="31" t="s">
        <v>41</v>
      </c>
      <c r="B31" s="31"/>
      <c r="C31" s="31"/>
      <c r="E31" s="32">
        <v>1256499</v>
      </c>
      <c r="F31" s="32"/>
      <c r="H31" s="8">
        <v>7911677027</v>
      </c>
      <c r="J31" s="8">
        <v>6144162702.7334404</v>
      </c>
      <c r="L31" s="8">
        <v>0</v>
      </c>
      <c r="N31" s="8">
        <v>0</v>
      </c>
      <c r="P31" s="8">
        <v>0</v>
      </c>
      <c r="R31" s="8">
        <v>0</v>
      </c>
      <c r="T31" s="8">
        <v>1256499</v>
      </c>
      <c r="V31" s="8">
        <v>4928</v>
      </c>
      <c r="X31" s="8">
        <v>7911677027</v>
      </c>
      <c r="Z31" s="8">
        <v>6144162702.7334404</v>
      </c>
      <c r="AB31" s="9">
        <v>0.18</v>
      </c>
    </row>
    <row r="32" spans="1:28" ht="18.75" x14ac:dyDescent="0.4">
      <c r="A32" s="31" t="s">
        <v>42</v>
      </c>
      <c r="B32" s="31"/>
      <c r="C32" s="31"/>
      <c r="E32" s="32">
        <v>4514559</v>
      </c>
      <c r="F32" s="32"/>
      <c r="H32" s="8">
        <v>62816317522</v>
      </c>
      <c r="J32" s="8">
        <v>63575355425.134598</v>
      </c>
      <c r="L32" s="8">
        <v>0</v>
      </c>
      <c r="N32" s="8">
        <v>0</v>
      </c>
      <c r="P32" s="8">
        <v>0</v>
      </c>
      <c r="R32" s="8">
        <v>0</v>
      </c>
      <c r="T32" s="8">
        <v>4514559</v>
      </c>
      <c r="V32" s="8">
        <v>14192</v>
      </c>
      <c r="X32" s="8">
        <v>62816317522</v>
      </c>
      <c r="Z32" s="8">
        <v>63575355425.134598</v>
      </c>
      <c r="AB32" s="9">
        <v>1.85</v>
      </c>
    </row>
    <row r="33" spans="1:28" ht="18.75" x14ac:dyDescent="0.4">
      <c r="A33" s="31" t="s">
        <v>43</v>
      </c>
      <c r="B33" s="31"/>
      <c r="C33" s="31"/>
      <c r="E33" s="32">
        <v>38812377</v>
      </c>
      <c r="F33" s="32"/>
      <c r="H33" s="8">
        <v>205246147609</v>
      </c>
      <c r="J33" s="8">
        <v>421787337432.052</v>
      </c>
      <c r="L33" s="8">
        <v>0</v>
      </c>
      <c r="N33" s="8">
        <v>0</v>
      </c>
      <c r="P33" s="8">
        <v>0</v>
      </c>
      <c r="R33" s="8">
        <v>0</v>
      </c>
      <c r="T33" s="8">
        <v>38812377</v>
      </c>
      <c r="V33" s="8">
        <v>10952</v>
      </c>
      <c r="X33" s="8">
        <v>205246147609</v>
      </c>
      <c r="Z33" s="8">
        <v>421787337432.052</v>
      </c>
      <c r="AB33" s="9">
        <v>12.31</v>
      </c>
    </row>
    <row r="34" spans="1:28" ht="18.75" x14ac:dyDescent="0.4">
      <c r="A34" s="31" t="s">
        <v>44</v>
      </c>
      <c r="B34" s="31"/>
      <c r="C34" s="31"/>
      <c r="E34" s="32">
        <v>6091506</v>
      </c>
      <c r="F34" s="32"/>
      <c r="H34" s="8">
        <v>71396235439</v>
      </c>
      <c r="J34" s="8">
        <v>96807409236.457901</v>
      </c>
      <c r="L34" s="8">
        <v>0</v>
      </c>
      <c r="N34" s="8">
        <v>0</v>
      </c>
      <c r="P34" s="8">
        <v>0</v>
      </c>
      <c r="R34" s="8">
        <v>0</v>
      </c>
      <c r="T34" s="8">
        <v>6091506</v>
      </c>
      <c r="V34" s="8">
        <v>16016</v>
      </c>
      <c r="X34" s="8">
        <v>71396235439</v>
      </c>
      <c r="Z34" s="8">
        <v>96807409236.457901</v>
      </c>
      <c r="AB34" s="9">
        <v>2.82</v>
      </c>
    </row>
    <row r="35" spans="1:28" ht="18.75" x14ac:dyDescent="0.4">
      <c r="A35" s="31" t="s">
        <v>45</v>
      </c>
      <c r="B35" s="31"/>
      <c r="C35" s="31"/>
      <c r="E35" s="32">
        <v>257500</v>
      </c>
      <c r="F35" s="32"/>
      <c r="H35" s="8">
        <v>4208347534</v>
      </c>
      <c r="J35" s="8">
        <v>3203067405.4000001</v>
      </c>
      <c r="L35" s="8">
        <v>0</v>
      </c>
      <c r="N35" s="8">
        <v>0</v>
      </c>
      <c r="P35" s="8">
        <v>0</v>
      </c>
      <c r="R35" s="8">
        <v>0</v>
      </c>
      <c r="T35" s="8">
        <v>257500</v>
      </c>
      <c r="V35" s="8">
        <v>12536</v>
      </c>
      <c r="X35" s="8">
        <v>4208347534</v>
      </c>
      <c r="Z35" s="8">
        <v>3203067405.4000001</v>
      </c>
      <c r="AB35" s="9">
        <v>0.09</v>
      </c>
    </row>
    <row r="36" spans="1:28" ht="18.75" x14ac:dyDescent="0.4">
      <c r="A36" s="31" t="s">
        <v>46</v>
      </c>
      <c r="B36" s="31"/>
      <c r="C36" s="31"/>
      <c r="E36" s="32">
        <v>8826002</v>
      </c>
      <c r="F36" s="32"/>
      <c r="H36" s="8">
        <v>89131482114</v>
      </c>
      <c r="J36" s="8">
        <v>86176525724.673599</v>
      </c>
      <c r="L36" s="8">
        <v>0</v>
      </c>
      <c r="N36" s="8">
        <v>0</v>
      </c>
      <c r="P36" s="8">
        <v>0</v>
      </c>
      <c r="R36" s="8">
        <v>0</v>
      </c>
      <c r="T36" s="8">
        <v>8826002</v>
      </c>
      <c r="V36" s="8">
        <v>9840</v>
      </c>
      <c r="X36" s="8">
        <v>89131482114</v>
      </c>
      <c r="Z36" s="8">
        <v>86176525724.673599</v>
      </c>
      <c r="AB36" s="9">
        <v>2.5099999999999998</v>
      </c>
    </row>
    <row r="37" spans="1:28" ht="18.75" x14ac:dyDescent="0.4">
      <c r="A37" s="31" t="s">
        <v>47</v>
      </c>
      <c r="B37" s="31"/>
      <c r="C37" s="31"/>
      <c r="E37" s="32">
        <v>750000</v>
      </c>
      <c r="F37" s="32"/>
      <c r="H37" s="8">
        <v>6091062301</v>
      </c>
      <c r="J37" s="8">
        <v>5227278360</v>
      </c>
      <c r="L37" s="8">
        <v>0</v>
      </c>
      <c r="N37" s="8">
        <v>0</v>
      </c>
      <c r="P37" s="8">
        <v>0</v>
      </c>
      <c r="R37" s="8">
        <v>0</v>
      </c>
      <c r="T37" s="8">
        <v>750000</v>
      </c>
      <c r="V37" s="8">
        <v>7024</v>
      </c>
      <c r="X37" s="8">
        <v>6091062301</v>
      </c>
      <c r="Z37" s="8">
        <v>5227278360</v>
      </c>
      <c r="AB37" s="9">
        <v>0.15</v>
      </c>
    </row>
    <row r="38" spans="1:28" ht="18.75" x14ac:dyDescent="0.4">
      <c r="A38" s="31" t="s">
        <v>48</v>
      </c>
      <c r="B38" s="31"/>
      <c r="C38" s="31"/>
      <c r="E38" s="32">
        <v>14881956</v>
      </c>
      <c r="F38" s="32"/>
      <c r="H38" s="8">
        <v>56024819514</v>
      </c>
      <c r="J38" s="8">
        <v>42032556761.813599</v>
      </c>
      <c r="L38" s="8">
        <v>0</v>
      </c>
      <c r="N38" s="8">
        <v>0</v>
      </c>
      <c r="P38" s="8">
        <v>0</v>
      </c>
      <c r="R38" s="8">
        <v>0</v>
      </c>
      <c r="T38" s="8">
        <v>14881956</v>
      </c>
      <c r="V38" s="8">
        <v>2846.4</v>
      </c>
      <c r="X38" s="8">
        <v>56024819514</v>
      </c>
      <c r="Z38" s="8">
        <v>42032556761.813599</v>
      </c>
      <c r="AB38" s="9">
        <v>1.23</v>
      </c>
    </row>
    <row r="39" spans="1:28" ht="18.75" x14ac:dyDescent="0.4">
      <c r="A39" s="31" t="s">
        <v>49</v>
      </c>
      <c r="B39" s="31"/>
      <c r="C39" s="31"/>
      <c r="E39" s="32">
        <v>13069848</v>
      </c>
      <c r="F39" s="32"/>
      <c r="H39" s="8">
        <v>44610927098</v>
      </c>
      <c r="J39" s="8">
        <v>55299040271.629402</v>
      </c>
      <c r="L39" s="8">
        <v>0</v>
      </c>
      <c r="N39" s="8">
        <v>0</v>
      </c>
      <c r="P39" s="8">
        <v>0</v>
      </c>
      <c r="R39" s="8">
        <v>0</v>
      </c>
      <c r="T39" s="8">
        <v>13069848</v>
      </c>
      <c r="V39" s="8">
        <v>4264</v>
      </c>
      <c r="X39" s="8">
        <v>44610927098</v>
      </c>
      <c r="Z39" s="8">
        <v>55299040271.629402</v>
      </c>
      <c r="AB39" s="9">
        <v>1.61</v>
      </c>
    </row>
    <row r="40" spans="1:28" ht="18.75" x14ac:dyDescent="0.4">
      <c r="A40" s="31" t="s">
        <v>50</v>
      </c>
      <c r="B40" s="31"/>
      <c r="C40" s="31"/>
      <c r="E40" s="32">
        <v>360000</v>
      </c>
      <c r="F40" s="32"/>
      <c r="H40" s="8">
        <v>3549219768</v>
      </c>
      <c r="J40" s="8">
        <v>3103503033.5999999</v>
      </c>
      <c r="L40" s="8">
        <v>0</v>
      </c>
      <c r="N40" s="8">
        <v>0</v>
      </c>
      <c r="P40" s="8">
        <v>0</v>
      </c>
      <c r="R40" s="8">
        <v>0</v>
      </c>
      <c r="T40" s="8">
        <v>360000</v>
      </c>
      <c r="V40" s="8">
        <v>7888</v>
      </c>
      <c r="X40" s="8">
        <v>3549219768</v>
      </c>
      <c r="Z40" s="8">
        <v>2817729273.5999999</v>
      </c>
      <c r="AB40" s="9">
        <v>0.08</v>
      </c>
    </row>
    <row r="41" spans="1:28" ht="18.75" x14ac:dyDescent="0.4">
      <c r="A41" s="33" t="s">
        <v>51</v>
      </c>
      <c r="B41" s="33"/>
      <c r="C41" s="33"/>
      <c r="D41" s="19"/>
      <c r="E41" s="32">
        <v>133750</v>
      </c>
      <c r="F41" s="41"/>
      <c r="H41" s="11">
        <v>3821953598</v>
      </c>
      <c r="J41" s="11">
        <v>4029261175.5</v>
      </c>
      <c r="L41" s="20">
        <v>0</v>
      </c>
      <c r="N41" s="20">
        <v>0</v>
      </c>
      <c r="P41" s="20">
        <v>0</v>
      </c>
      <c r="R41" s="20">
        <v>0</v>
      </c>
      <c r="T41" s="20">
        <v>401250</v>
      </c>
      <c r="V41" s="20">
        <v>10120</v>
      </c>
      <c r="X41" s="11">
        <v>3821953598</v>
      </c>
      <c r="Z41" s="11">
        <f>4029261175.5-18</f>
        <v>4029261157.5</v>
      </c>
      <c r="AB41" s="12">
        <v>0.12</v>
      </c>
    </row>
    <row r="42" spans="1:28" ht="21" x14ac:dyDescent="0.4">
      <c r="A42" s="35" t="s">
        <v>52</v>
      </c>
      <c r="B42" s="35"/>
      <c r="C42" s="35"/>
      <c r="D42" s="35"/>
      <c r="F42" s="20"/>
      <c r="H42" s="14">
        <v>2836139673513</v>
      </c>
      <c r="J42" s="14">
        <v>3316848329259.1899</v>
      </c>
      <c r="L42" s="20">
        <f>SUM(L9:L41)</f>
        <v>0</v>
      </c>
      <c r="M42" s="21"/>
      <c r="N42" s="20">
        <v>0</v>
      </c>
      <c r="O42" s="21"/>
      <c r="P42" s="20">
        <f>SUM(P9:P41)</f>
        <v>0</v>
      </c>
      <c r="Q42" s="21"/>
      <c r="R42" s="20">
        <f>SUM(R9:R41)</f>
        <v>0</v>
      </c>
      <c r="T42" s="20"/>
      <c r="V42" s="20"/>
      <c r="X42" s="14">
        <v>2836139662875</v>
      </c>
      <c r="Z42" s="14">
        <f>SUM(Z9:Z41)</f>
        <v>3320196734196.5591</v>
      </c>
      <c r="AB42" s="15">
        <v>96.84</v>
      </c>
    </row>
    <row r="43" spans="1:28" x14ac:dyDescent="0.4">
      <c r="L43" s="21"/>
      <c r="M43" s="21"/>
      <c r="N43" s="21"/>
      <c r="O43" s="21"/>
      <c r="P43" s="21"/>
      <c r="Q43" s="21"/>
      <c r="R43" s="21"/>
      <c r="X43" s="22"/>
    </row>
    <row r="44" spans="1:28" x14ac:dyDescent="0.4">
      <c r="X44" s="22"/>
    </row>
    <row r="45" spans="1:28" x14ac:dyDescent="0.4">
      <c r="X45" s="22"/>
    </row>
  </sheetData>
  <mergeCells count="80"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115" zoomScaleNormal="100" zoomScaleSheetLayoutView="115" workbookViewId="0">
      <selection activeCell="K23" sqref="K23"/>
    </sheetView>
  </sheetViews>
  <sheetFormatPr defaultRowHeight="15.75" x14ac:dyDescent="0.4"/>
  <cols>
    <col min="1" max="1" width="33.85546875" style="17" bestFit="1" customWidth="1"/>
    <col min="2" max="2" width="1.28515625" style="17" customWidth="1"/>
    <col min="3" max="3" width="12.140625" style="17" bestFit="1" customWidth="1"/>
    <col min="4" max="4" width="1.28515625" style="17" customWidth="1"/>
    <col min="5" max="5" width="6.28515625" style="17" bestFit="1" customWidth="1"/>
    <col min="6" max="6" width="1.28515625" style="17" customWidth="1"/>
    <col min="7" max="7" width="12.140625" style="17" bestFit="1" customWidth="1"/>
    <col min="8" max="8" width="1.28515625" style="17" customWidth="1"/>
    <col min="9" max="9" width="12.140625" style="17" bestFit="1" customWidth="1"/>
    <col min="10" max="10" width="1.28515625" style="17" customWidth="1"/>
    <col min="11" max="11" width="6.28515625" style="17" bestFit="1" customWidth="1"/>
    <col min="12" max="12" width="1.28515625" style="17" customWidth="1"/>
    <col min="13" max="13" width="12.140625" style="17" bestFit="1" customWidth="1"/>
    <col min="14" max="14" width="0.28515625" style="17" customWidth="1"/>
    <col min="15" max="16384" width="9.140625" style="17"/>
  </cols>
  <sheetData>
    <row r="1" spans="1:13" ht="25.5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5" x14ac:dyDescent="0.4">
      <c r="A2" s="25" t="s">
        <v>80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5.5" x14ac:dyDescent="0.4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5" spans="1:13" ht="24" x14ac:dyDescent="0.4">
      <c r="A5" s="26" t="s">
        <v>127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1" x14ac:dyDescent="0.4">
      <c r="A6" s="27" t="s">
        <v>83</v>
      </c>
      <c r="C6" s="27" t="s">
        <v>95</v>
      </c>
      <c r="D6" s="27"/>
      <c r="E6" s="27"/>
      <c r="F6" s="27"/>
      <c r="G6" s="27"/>
      <c r="I6" s="27" t="s">
        <v>96</v>
      </c>
      <c r="J6" s="27"/>
      <c r="K6" s="27"/>
      <c r="L6" s="27"/>
      <c r="M6" s="27"/>
    </row>
    <row r="7" spans="1:13" ht="42" x14ac:dyDescent="0.4">
      <c r="A7" s="27"/>
      <c r="C7" s="16" t="s">
        <v>125</v>
      </c>
      <c r="D7" s="18"/>
      <c r="E7" s="16" t="s">
        <v>117</v>
      </c>
      <c r="F7" s="18"/>
      <c r="G7" s="16" t="s">
        <v>126</v>
      </c>
      <c r="I7" s="16" t="s">
        <v>125</v>
      </c>
      <c r="J7" s="18"/>
      <c r="K7" s="16" t="s">
        <v>117</v>
      </c>
      <c r="L7" s="18"/>
      <c r="M7" s="16" t="s">
        <v>126</v>
      </c>
    </row>
    <row r="8" spans="1:13" ht="18.75" x14ac:dyDescent="0.4">
      <c r="A8" s="4" t="s">
        <v>76</v>
      </c>
      <c r="C8" s="5">
        <v>87033716</v>
      </c>
      <c r="E8" s="5">
        <v>0</v>
      </c>
      <c r="G8" s="5">
        <f>C8</f>
        <v>87033716</v>
      </c>
      <c r="I8" s="5">
        <v>88471917</v>
      </c>
      <c r="K8" s="5">
        <v>0</v>
      </c>
      <c r="M8" s="5">
        <f>I8</f>
        <v>88471917</v>
      </c>
    </row>
    <row r="9" spans="1:13" ht="18.75" x14ac:dyDescent="0.4">
      <c r="A9" s="7" t="s">
        <v>78</v>
      </c>
      <c r="C9" s="8">
        <v>44674367</v>
      </c>
      <c r="E9" s="8">
        <v>0</v>
      </c>
      <c r="G9" s="8">
        <v>44674367</v>
      </c>
      <c r="I9" s="8">
        <v>62061596</v>
      </c>
      <c r="K9" s="8">
        <v>0</v>
      </c>
      <c r="M9" s="8">
        <v>62061596</v>
      </c>
    </row>
    <row r="10" spans="1:13" ht="21" x14ac:dyDescent="0.4">
      <c r="A10" s="13" t="s">
        <v>52</v>
      </c>
      <c r="C10" s="14">
        <v>131708083</v>
      </c>
      <c r="E10" s="14">
        <v>0</v>
      </c>
      <c r="G10" s="14">
        <v>131708083</v>
      </c>
      <c r="I10" s="14">
        <v>150533513</v>
      </c>
      <c r="K10" s="14">
        <v>0</v>
      </c>
      <c r="M10" s="14">
        <v>150533513</v>
      </c>
    </row>
    <row r="12" spans="1:13" x14ac:dyDescent="0.4">
      <c r="C12" s="22"/>
    </row>
    <row r="13" spans="1:13" x14ac:dyDescent="0.4">
      <c r="I13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26"/>
  <sheetViews>
    <sheetView rightToLeft="1" view="pageBreakPreview" zoomScaleNormal="100" zoomScaleSheetLayoutView="100" workbookViewId="0">
      <selection activeCell="M12" sqref="M12:M13"/>
    </sheetView>
  </sheetViews>
  <sheetFormatPr defaultRowHeight="15.75" x14ac:dyDescent="0.4"/>
  <cols>
    <col min="1" max="1" width="27.5703125" style="17" bestFit="1" customWidth="1"/>
    <col min="2" max="2" width="1.28515625" style="17" customWidth="1"/>
    <col min="3" max="3" width="5.42578125" style="17" bestFit="1" customWidth="1"/>
    <col min="4" max="4" width="1.28515625" style="17" customWidth="1"/>
    <col min="5" max="5" width="17.85546875" style="17" customWidth="1"/>
    <col min="6" max="6" width="1.28515625" style="17" customWidth="1"/>
    <col min="7" max="7" width="13.28515625" style="17" customWidth="1"/>
    <col min="8" max="8" width="1.28515625" style="17" customWidth="1"/>
    <col min="9" max="9" width="23.5703125" style="17" customWidth="1"/>
    <col min="10" max="10" width="1.28515625" style="17" customWidth="1"/>
    <col min="11" max="11" width="11" style="17" bestFit="1" customWidth="1"/>
    <col min="12" max="12" width="1.28515625" style="17" customWidth="1"/>
    <col min="13" max="13" width="16" style="17" bestFit="1" customWidth="1"/>
    <col min="14" max="14" width="1.28515625" style="17" customWidth="1"/>
    <col min="15" max="15" width="16" style="17" bestFit="1" customWidth="1"/>
    <col min="16" max="16" width="1.28515625" style="17" customWidth="1"/>
    <col min="17" max="17" width="22.85546875" style="17" customWidth="1"/>
    <col min="18" max="16384" width="9.140625" style="17"/>
  </cols>
  <sheetData>
    <row r="1" spans="1:17" ht="25.5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5.5" x14ac:dyDescent="0.4">
      <c r="A2" s="25" t="s">
        <v>80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5.5" x14ac:dyDescent="0.4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5" spans="1:17" ht="24" x14ac:dyDescent="0.4">
      <c r="A5" s="37" t="s">
        <v>128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21" x14ac:dyDescent="0.4">
      <c r="A6" s="38" t="s">
        <v>83</v>
      </c>
      <c r="C6" s="40" t="s">
        <v>95</v>
      </c>
      <c r="D6" s="40"/>
      <c r="E6" s="40"/>
      <c r="F6" s="40"/>
      <c r="G6" s="40"/>
      <c r="H6" s="40"/>
      <c r="I6" s="40"/>
      <c r="K6" s="40" t="s">
        <v>96</v>
      </c>
      <c r="L6" s="40"/>
      <c r="M6" s="40"/>
      <c r="N6" s="40"/>
      <c r="O6" s="40"/>
      <c r="P6" s="40"/>
      <c r="Q6" s="40"/>
    </row>
    <row r="7" spans="1:17" ht="27" customHeight="1" x14ac:dyDescent="0.4">
      <c r="A7" s="39"/>
      <c r="C7" s="16" t="s">
        <v>13</v>
      </c>
      <c r="D7" s="18"/>
      <c r="E7" s="16" t="s">
        <v>129</v>
      </c>
      <c r="F7" s="18"/>
      <c r="G7" s="16" t="s">
        <v>130</v>
      </c>
      <c r="H7" s="18"/>
      <c r="I7" s="16" t="s">
        <v>131</v>
      </c>
      <c r="K7" s="16" t="s">
        <v>13</v>
      </c>
      <c r="L7" s="18"/>
      <c r="M7" s="16" t="s">
        <v>129</v>
      </c>
      <c r="N7" s="18"/>
      <c r="O7" s="16" t="s">
        <v>130</v>
      </c>
      <c r="P7" s="18"/>
      <c r="Q7" s="16" t="s">
        <v>131</v>
      </c>
    </row>
    <row r="8" spans="1:17" ht="18.75" x14ac:dyDescent="0.4">
      <c r="A8" s="4" t="s">
        <v>21</v>
      </c>
      <c r="C8" s="5">
        <v>1</v>
      </c>
      <c r="E8" s="5">
        <v>1</v>
      </c>
      <c r="G8" s="5">
        <v>7211</v>
      </c>
      <c r="I8" s="5">
        <v>-7210</v>
      </c>
      <c r="K8" s="5">
        <v>1</v>
      </c>
      <c r="M8" s="5">
        <v>1</v>
      </c>
      <c r="O8" s="5">
        <v>7211</v>
      </c>
      <c r="Q8" s="5">
        <v>-7210</v>
      </c>
    </row>
    <row r="9" spans="1:17" ht="18.75" x14ac:dyDescent="0.4">
      <c r="A9" s="7" t="s">
        <v>24</v>
      </c>
      <c r="C9" s="8">
        <v>1</v>
      </c>
      <c r="E9" s="8">
        <v>1</v>
      </c>
      <c r="G9" s="8">
        <v>5184</v>
      </c>
      <c r="I9" s="8">
        <v>-5183</v>
      </c>
      <c r="K9" s="8">
        <v>8335687</v>
      </c>
      <c r="M9" s="8">
        <v>81502459041</v>
      </c>
      <c r="O9" s="8">
        <v>55931103700</v>
      </c>
      <c r="Q9" s="8">
        <v>25571355341</v>
      </c>
    </row>
    <row r="10" spans="1:17" ht="18.75" x14ac:dyDescent="0.4">
      <c r="A10" s="7" t="s">
        <v>37</v>
      </c>
      <c r="C10" s="8">
        <v>1</v>
      </c>
      <c r="E10" s="8">
        <v>1</v>
      </c>
      <c r="G10" s="8">
        <v>2268</v>
      </c>
      <c r="I10" s="8">
        <v>-2267</v>
      </c>
      <c r="K10" s="8">
        <v>1</v>
      </c>
      <c r="M10" s="8">
        <v>1</v>
      </c>
      <c r="O10" s="8">
        <v>2268</v>
      </c>
      <c r="Q10" s="8">
        <v>-2267</v>
      </c>
    </row>
    <row r="11" spans="1:17" ht="18.75" x14ac:dyDescent="0.4">
      <c r="A11" s="7" t="s">
        <v>50</v>
      </c>
      <c r="C11" s="8">
        <v>0</v>
      </c>
      <c r="E11" s="8">
        <v>0</v>
      </c>
      <c r="G11" s="8">
        <v>0</v>
      </c>
      <c r="I11" s="8">
        <v>0</v>
      </c>
      <c r="K11" s="8">
        <v>360000</v>
      </c>
      <c r="M11" s="8">
        <v>4653977274</v>
      </c>
      <c r="O11" s="8">
        <v>3549219768</v>
      </c>
      <c r="Q11" s="8">
        <v>1104757506</v>
      </c>
    </row>
    <row r="12" spans="1:17" ht="18.75" x14ac:dyDescent="0.4">
      <c r="A12" s="7" t="s">
        <v>40</v>
      </c>
      <c r="C12" s="8">
        <v>0</v>
      </c>
      <c r="E12" s="8">
        <v>0</v>
      </c>
      <c r="G12" s="8">
        <v>0</v>
      </c>
      <c r="I12" s="8">
        <v>0</v>
      </c>
      <c r="K12" s="8">
        <v>13129</v>
      </c>
      <c r="M12" s="8">
        <v>224940348</v>
      </c>
      <c r="O12" s="8">
        <v>252926102</v>
      </c>
      <c r="Q12" s="8">
        <v>-27985754</v>
      </c>
    </row>
    <row r="13" spans="1:17" ht="18.75" x14ac:dyDescent="0.4">
      <c r="A13" s="7" t="s">
        <v>101</v>
      </c>
      <c r="C13" s="8">
        <v>0</v>
      </c>
      <c r="E13" s="8">
        <v>0</v>
      </c>
      <c r="G13" s="8">
        <v>0</v>
      </c>
      <c r="I13" s="8">
        <v>0</v>
      </c>
      <c r="K13" s="8">
        <v>9360000</v>
      </c>
      <c r="M13" s="8">
        <v>65487042932</v>
      </c>
      <c r="O13" s="8">
        <v>69037965360</v>
      </c>
      <c r="Q13" s="8">
        <v>-3550922428</v>
      </c>
    </row>
    <row r="14" spans="1:17" ht="18.75" x14ac:dyDescent="0.4">
      <c r="A14" s="7" t="s">
        <v>42</v>
      </c>
      <c r="C14" s="8">
        <v>0</v>
      </c>
      <c r="E14" s="8">
        <v>0</v>
      </c>
      <c r="G14" s="8">
        <v>0</v>
      </c>
      <c r="I14" s="8">
        <v>0</v>
      </c>
      <c r="K14" s="8">
        <v>2874872</v>
      </c>
      <c r="M14" s="8">
        <v>56173355207</v>
      </c>
      <c r="O14" s="8">
        <v>47290535322</v>
      </c>
      <c r="Q14" s="8">
        <v>8882819885</v>
      </c>
    </row>
    <row r="15" spans="1:17" ht="18.75" x14ac:dyDescent="0.4">
      <c r="A15" s="7" t="s">
        <v>34</v>
      </c>
      <c r="C15" s="8">
        <v>0</v>
      </c>
      <c r="E15" s="8">
        <v>0</v>
      </c>
      <c r="G15" s="8">
        <v>0</v>
      </c>
      <c r="I15" s="8">
        <v>0</v>
      </c>
      <c r="K15" s="8">
        <v>538108</v>
      </c>
      <c r="M15" s="8">
        <v>63607629090</v>
      </c>
      <c r="O15" s="8">
        <v>72340721769</v>
      </c>
      <c r="Q15" s="8">
        <v>-8733092679</v>
      </c>
    </row>
    <row r="16" spans="1:17" ht="18.75" x14ac:dyDescent="0.4">
      <c r="A16" s="7" t="s">
        <v>102</v>
      </c>
      <c r="C16" s="8">
        <v>0</v>
      </c>
      <c r="E16" s="8">
        <v>0</v>
      </c>
      <c r="G16" s="8">
        <v>0</v>
      </c>
      <c r="I16" s="8">
        <v>0</v>
      </c>
      <c r="K16" s="8">
        <v>6516805</v>
      </c>
      <c r="M16" s="8">
        <v>18012449020</v>
      </c>
      <c r="O16" s="8">
        <v>17354642397</v>
      </c>
      <c r="Q16" s="8">
        <v>657806623</v>
      </c>
    </row>
    <row r="17" spans="1:17" ht="18.75" x14ac:dyDescent="0.4">
      <c r="A17" s="7" t="s">
        <v>103</v>
      </c>
      <c r="C17" s="8">
        <v>0</v>
      </c>
      <c r="E17" s="8">
        <v>0</v>
      </c>
      <c r="G17" s="8">
        <v>0</v>
      </c>
      <c r="I17" s="8">
        <v>0</v>
      </c>
      <c r="K17" s="8">
        <v>14770141</v>
      </c>
      <c r="M17" s="8">
        <v>167795552669</v>
      </c>
      <c r="O17" s="8">
        <v>160477087165</v>
      </c>
      <c r="Q17" s="8">
        <v>7318465504</v>
      </c>
    </row>
    <row r="18" spans="1:17" ht="18.75" x14ac:dyDescent="0.4">
      <c r="A18" s="7" t="s">
        <v>104</v>
      </c>
      <c r="C18" s="8">
        <v>0</v>
      </c>
      <c r="E18" s="8">
        <v>0</v>
      </c>
      <c r="G18" s="8">
        <v>0</v>
      </c>
      <c r="I18" s="8">
        <v>0</v>
      </c>
      <c r="K18" s="8">
        <v>17516576</v>
      </c>
      <c r="M18" s="8">
        <v>128886880753</v>
      </c>
      <c r="O18" s="8">
        <v>122234713657</v>
      </c>
      <c r="Q18" s="8">
        <v>6652167096</v>
      </c>
    </row>
    <row r="19" spans="1:17" ht="18.75" x14ac:dyDescent="0.4">
      <c r="A19" s="7" t="s">
        <v>41</v>
      </c>
      <c r="C19" s="8">
        <v>0</v>
      </c>
      <c r="E19" s="8">
        <v>0</v>
      </c>
      <c r="G19" s="8">
        <v>0</v>
      </c>
      <c r="I19" s="8">
        <v>0</v>
      </c>
      <c r="K19" s="8">
        <v>1256501</v>
      </c>
      <c r="M19" s="8">
        <v>9700012851</v>
      </c>
      <c r="O19" s="8">
        <v>7911689625</v>
      </c>
      <c r="Q19" s="8">
        <v>1788323226</v>
      </c>
    </row>
    <row r="20" spans="1:17" ht="18.75" x14ac:dyDescent="0.4">
      <c r="A20" s="7" t="s">
        <v>20</v>
      </c>
      <c r="C20" s="8">
        <v>0</v>
      </c>
      <c r="E20" s="8">
        <v>0</v>
      </c>
      <c r="G20" s="8">
        <v>0</v>
      </c>
      <c r="I20" s="8">
        <v>0</v>
      </c>
      <c r="K20" s="8">
        <v>1</v>
      </c>
      <c r="M20" s="8">
        <v>1</v>
      </c>
      <c r="O20" s="8">
        <v>4119</v>
      </c>
      <c r="Q20" s="8">
        <v>-4118</v>
      </c>
    </row>
    <row r="21" spans="1:17" ht="18.75" x14ac:dyDescent="0.4">
      <c r="A21" s="7" t="s">
        <v>105</v>
      </c>
      <c r="C21" s="8">
        <v>0</v>
      </c>
      <c r="E21" s="8">
        <v>0</v>
      </c>
      <c r="G21" s="8">
        <v>0</v>
      </c>
      <c r="I21" s="8">
        <v>0</v>
      </c>
      <c r="K21" s="8">
        <v>12744986</v>
      </c>
      <c r="M21" s="8">
        <v>34239296087</v>
      </c>
      <c r="O21" s="8">
        <v>34041857606</v>
      </c>
      <c r="Q21" s="8">
        <v>197438481</v>
      </c>
    </row>
    <row r="22" spans="1:17" ht="18.75" x14ac:dyDescent="0.4">
      <c r="A22" s="7" t="s">
        <v>45</v>
      </c>
      <c r="C22" s="8">
        <v>0</v>
      </c>
      <c r="E22" s="8">
        <v>0</v>
      </c>
      <c r="G22" s="8">
        <v>0</v>
      </c>
      <c r="I22" s="8">
        <v>0</v>
      </c>
      <c r="K22" s="8">
        <v>257500</v>
      </c>
      <c r="M22" s="8">
        <v>5555964171</v>
      </c>
      <c r="O22" s="8">
        <v>4208347524</v>
      </c>
      <c r="Q22" s="8">
        <v>1347616647</v>
      </c>
    </row>
    <row r="23" spans="1:17" ht="18.75" x14ac:dyDescent="0.4">
      <c r="A23" s="7" t="s">
        <v>47</v>
      </c>
      <c r="C23" s="8">
        <v>0</v>
      </c>
      <c r="E23" s="8">
        <v>0</v>
      </c>
      <c r="G23" s="8">
        <v>0</v>
      </c>
      <c r="I23" s="8">
        <v>0</v>
      </c>
      <c r="K23" s="8">
        <v>750000</v>
      </c>
      <c r="M23" s="8">
        <v>7246806017</v>
      </c>
      <c r="O23" s="8">
        <v>6091062299</v>
      </c>
      <c r="Q23" s="8">
        <v>1155743718</v>
      </c>
    </row>
    <row r="24" spans="1:17" ht="18.75" x14ac:dyDescent="0.4">
      <c r="A24" s="7" t="s">
        <v>106</v>
      </c>
      <c r="C24" s="8">
        <v>0</v>
      </c>
      <c r="E24" s="8">
        <v>0</v>
      </c>
      <c r="G24" s="8">
        <v>0</v>
      </c>
      <c r="I24" s="8">
        <v>0</v>
      </c>
      <c r="K24" s="8">
        <v>4587659</v>
      </c>
      <c r="M24" s="8">
        <v>83388378346</v>
      </c>
      <c r="O24" s="8">
        <v>72509762620</v>
      </c>
      <c r="Q24" s="8">
        <v>10878615726</v>
      </c>
    </row>
    <row r="25" spans="1:17" ht="18.75" x14ac:dyDescent="0.4">
      <c r="A25" s="10" t="s">
        <v>51</v>
      </c>
      <c r="C25" s="11">
        <v>0</v>
      </c>
      <c r="E25" s="11">
        <v>0</v>
      </c>
      <c r="G25" s="11">
        <v>0</v>
      </c>
      <c r="I25" s="11">
        <v>0</v>
      </c>
      <c r="K25" s="11">
        <v>133750</v>
      </c>
      <c r="M25" s="11">
        <v>4678243034</v>
      </c>
      <c r="O25" s="11">
        <v>3821953597</v>
      </c>
      <c r="Q25" s="11">
        <v>856289437</v>
      </c>
    </row>
    <row r="26" spans="1:17" ht="21.75" thickBot="1" x14ac:dyDescent="0.45">
      <c r="A26" s="13" t="s">
        <v>52</v>
      </c>
      <c r="C26" s="14">
        <v>3</v>
      </c>
      <c r="E26" s="14">
        <v>3</v>
      </c>
      <c r="G26" s="14">
        <v>14663</v>
      </c>
      <c r="I26" s="14">
        <v>-14660</v>
      </c>
      <c r="K26" s="14">
        <v>80015717</v>
      </c>
      <c r="M26" s="14">
        <v>731152986843</v>
      </c>
      <c r="O26" s="14">
        <v>677053602109</v>
      </c>
      <c r="Q26" s="14">
        <v>54099384734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3"/>
  <sheetViews>
    <sheetView rightToLeft="1" view="pageBreakPreview" zoomScale="85" zoomScaleNormal="100" zoomScaleSheetLayoutView="85" workbookViewId="0">
      <selection activeCell="Q32" sqref="Q32"/>
    </sheetView>
  </sheetViews>
  <sheetFormatPr defaultRowHeight="15.75" x14ac:dyDescent="0.4"/>
  <cols>
    <col min="1" max="1" width="27.5703125" style="17" bestFit="1" customWidth="1"/>
    <col min="2" max="2" width="1.28515625" style="17" customWidth="1"/>
    <col min="3" max="3" width="16.140625" style="17" customWidth="1"/>
    <col min="4" max="4" width="1.28515625" style="17" customWidth="1"/>
    <col min="5" max="5" width="21.7109375" style="17" customWidth="1"/>
    <col min="6" max="6" width="1.28515625" style="17" customWidth="1"/>
    <col min="7" max="7" width="22.42578125" style="17" customWidth="1"/>
    <col min="8" max="8" width="1.28515625" style="17" customWidth="1"/>
    <col min="9" max="9" width="28" style="17" customWidth="1"/>
    <col min="10" max="10" width="1.28515625" style="17" customWidth="1"/>
    <col min="11" max="11" width="18.42578125" style="17" customWidth="1"/>
    <col min="12" max="12" width="1.28515625" style="17" customWidth="1"/>
    <col min="13" max="13" width="24" style="17" customWidth="1"/>
    <col min="14" max="14" width="1.28515625" style="17" customWidth="1"/>
    <col min="15" max="15" width="21.140625" style="17" customWidth="1"/>
    <col min="16" max="16" width="1.28515625" style="17" customWidth="1"/>
    <col min="17" max="17" width="30.85546875" style="17" customWidth="1"/>
    <col min="18" max="16384" width="9.140625" style="17"/>
  </cols>
  <sheetData>
    <row r="1" spans="1:17" ht="25.5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5.5" x14ac:dyDescent="0.4">
      <c r="A2" s="25" t="s">
        <v>80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5.5" x14ac:dyDescent="0.4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5" spans="1:17" ht="24" x14ac:dyDescent="0.4">
      <c r="A5" s="26" t="s">
        <v>132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1" x14ac:dyDescent="0.4">
      <c r="A6" s="27" t="s">
        <v>83</v>
      </c>
      <c r="C6" s="27" t="s">
        <v>95</v>
      </c>
      <c r="D6" s="27"/>
      <c r="E6" s="27"/>
      <c r="F6" s="27"/>
      <c r="G6" s="27"/>
      <c r="H6" s="27"/>
      <c r="I6" s="27"/>
      <c r="K6" s="27" t="s">
        <v>96</v>
      </c>
      <c r="L6" s="27"/>
      <c r="M6" s="27"/>
      <c r="N6" s="27"/>
      <c r="O6" s="27"/>
      <c r="P6" s="27"/>
      <c r="Q6" s="27"/>
    </row>
    <row r="7" spans="1:17" ht="21" x14ac:dyDescent="0.4">
      <c r="A7" s="27"/>
      <c r="C7" s="16" t="s">
        <v>13</v>
      </c>
      <c r="D7" s="18"/>
      <c r="E7" s="16" t="s">
        <v>15</v>
      </c>
      <c r="F7" s="18"/>
      <c r="G7" s="16" t="s">
        <v>130</v>
      </c>
      <c r="H7" s="18"/>
      <c r="I7" s="16" t="s">
        <v>133</v>
      </c>
      <c r="K7" s="16" t="s">
        <v>13</v>
      </c>
      <c r="L7" s="18"/>
      <c r="M7" s="16" t="s">
        <v>15</v>
      </c>
      <c r="N7" s="18"/>
      <c r="O7" s="16" t="s">
        <v>130</v>
      </c>
      <c r="P7" s="18"/>
      <c r="Q7" s="16" t="s">
        <v>133</v>
      </c>
    </row>
    <row r="8" spans="1:17" ht="18.75" x14ac:dyDescent="0.4">
      <c r="A8" s="4" t="s">
        <v>27</v>
      </c>
      <c r="C8" s="5">
        <v>17231359</v>
      </c>
      <c r="E8" s="5">
        <v>84670091266</v>
      </c>
      <c r="G8" s="5">
        <v>84670091266</v>
      </c>
      <c r="I8" s="5">
        <v>0</v>
      </c>
      <c r="K8" s="5">
        <v>17231359</v>
      </c>
      <c r="M8" s="5">
        <v>84670091266</v>
      </c>
      <c r="O8" s="5">
        <v>83451671520</v>
      </c>
      <c r="Q8" s="5">
        <v>1218419746</v>
      </c>
    </row>
    <row r="9" spans="1:17" ht="18.75" x14ac:dyDescent="0.4">
      <c r="A9" s="7" t="s">
        <v>26</v>
      </c>
      <c r="C9" s="8">
        <v>1310386</v>
      </c>
      <c r="E9" s="8">
        <v>8321642983</v>
      </c>
      <c r="G9" s="8">
        <v>8321642983</v>
      </c>
      <c r="I9" s="8">
        <v>0</v>
      </c>
      <c r="K9" s="8">
        <v>1310386</v>
      </c>
      <c r="M9" s="8">
        <v>8321642983</v>
      </c>
      <c r="O9" s="8">
        <v>15903157006</v>
      </c>
      <c r="Q9" s="8">
        <v>-7581514022</v>
      </c>
    </row>
    <row r="10" spans="1:17" ht="18.75" x14ac:dyDescent="0.4">
      <c r="A10" s="7" t="s">
        <v>48</v>
      </c>
      <c r="C10" s="8">
        <v>14881956</v>
      </c>
      <c r="E10" s="8">
        <v>42032556761</v>
      </c>
      <c r="G10" s="8">
        <v>42032556761</v>
      </c>
      <c r="I10" s="8">
        <v>0</v>
      </c>
      <c r="K10" s="8">
        <v>14881956</v>
      </c>
      <c r="M10" s="8">
        <v>42032556761</v>
      </c>
      <c r="O10" s="8">
        <v>56909337320</v>
      </c>
      <c r="Q10" s="8">
        <v>-14876780558</v>
      </c>
    </row>
    <row r="11" spans="1:17" ht="18.75" x14ac:dyDescent="0.4">
      <c r="A11" s="7" t="s">
        <v>37</v>
      </c>
      <c r="C11" s="8">
        <v>115253349</v>
      </c>
      <c r="E11" s="8">
        <v>238240979907</v>
      </c>
      <c r="G11" s="8">
        <v>238240979706</v>
      </c>
      <c r="I11" s="8">
        <v>201</v>
      </c>
      <c r="K11" s="8">
        <v>115253349</v>
      </c>
      <c r="M11" s="8">
        <v>238240979907</v>
      </c>
      <c r="O11" s="8">
        <v>261509221298</v>
      </c>
      <c r="Q11" s="8">
        <v>-23268241390</v>
      </c>
    </row>
    <row r="12" spans="1:17" ht="18.75" x14ac:dyDescent="0.4">
      <c r="A12" s="7" t="s">
        <v>30</v>
      </c>
      <c r="C12" s="8">
        <v>9639381</v>
      </c>
      <c r="E12" s="8">
        <v>129546580113</v>
      </c>
      <c r="G12" s="8">
        <v>129546580113</v>
      </c>
      <c r="I12" s="8">
        <v>0</v>
      </c>
      <c r="K12" s="8">
        <v>9639381</v>
      </c>
      <c r="M12" s="8">
        <v>129546580113</v>
      </c>
      <c r="O12" s="8">
        <v>146123835991</v>
      </c>
      <c r="Q12" s="8">
        <v>-16577255877</v>
      </c>
    </row>
    <row r="13" spans="1:17" ht="18.75" x14ac:dyDescent="0.4">
      <c r="A13" s="7" t="s">
        <v>32</v>
      </c>
      <c r="C13" s="8">
        <v>14465250</v>
      </c>
      <c r="E13" s="8">
        <v>77508541534</v>
      </c>
      <c r="G13" s="8">
        <v>77508541534</v>
      </c>
      <c r="I13" s="8">
        <v>0</v>
      </c>
      <c r="K13" s="8">
        <v>14465250</v>
      </c>
      <c r="M13" s="8">
        <v>77508541534</v>
      </c>
      <c r="O13" s="8">
        <v>119833713869</v>
      </c>
      <c r="Q13" s="8">
        <v>-42325172334</v>
      </c>
    </row>
    <row r="14" spans="1:17" ht="18.75" x14ac:dyDescent="0.4">
      <c r="A14" s="7" t="s">
        <v>34</v>
      </c>
      <c r="C14" s="8">
        <v>987629</v>
      </c>
      <c r="E14" s="8">
        <v>98320901020</v>
      </c>
      <c r="G14" s="8">
        <v>98320901020</v>
      </c>
      <c r="I14" s="8">
        <v>0</v>
      </c>
      <c r="K14" s="8">
        <v>987629</v>
      </c>
      <c r="M14" s="8">
        <v>98320901020</v>
      </c>
      <c r="O14" s="8">
        <v>132772223113</v>
      </c>
      <c r="Q14" s="8">
        <v>-34451322092</v>
      </c>
    </row>
    <row r="15" spans="1:17" ht="18.75" x14ac:dyDescent="0.4">
      <c r="A15" s="7" t="s">
        <v>23</v>
      </c>
      <c r="C15" s="8">
        <v>47232393</v>
      </c>
      <c r="E15" s="8">
        <v>178733552858</v>
      </c>
      <c r="G15" s="8">
        <v>178717177644</v>
      </c>
      <c r="I15" s="8">
        <v>16375214</v>
      </c>
      <c r="K15" s="8">
        <v>47232393</v>
      </c>
      <c r="M15" s="8">
        <v>178733552858</v>
      </c>
      <c r="O15" s="8">
        <v>249724941711</v>
      </c>
      <c r="Q15" s="8">
        <v>-70991388852</v>
      </c>
    </row>
    <row r="16" spans="1:17" ht="18.75" x14ac:dyDescent="0.4">
      <c r="A16" s="7" t="s">
        <v>25</v>
      </c>
      <c r="C16" s="8">
        <v>11094017</v>
      </c>
      <c r="E16" s="8">
        <v>88268744059</v>
      </c>
      <c r="G16" s="8">
        <v>88268744059</v>
      </c>
      <c r="I16" s="8">
        <v>0</v>
      </c>
      <c r="K16" s="8">
        <v>11094017</v>
      </c>
      <c r="M16" s="8">
        <v>88268744059</v>
      </c>
      <c r="O16" s="8">
        <v>86090140723</v>
      </c>
      <c r="Q16" s="8">
        <v>2178603336</v>
      </c>
    </row>
    <row r="17" spans="1:17" ht="18.75" x14ac:dyDescent="0.4">
      <c r="A17" s="7" t="s">
        <v>19</v>
      </c>
      <c r="C17" s="8">
        <v>39130000</v>
      </c>
      <c r="E17" s="8">
        <v>190410183090</v>
      </c>
      <c r="G17" s="8">
        <v>190410183090</v>
      </c>
      <c r="I17" s="8">
        <v>0</v>
      </c>
      <c r="K17" s="8">
        <v>39130000</v>
      </c>
      <c r="M17" s="8">
        <v>190410183090</v>
      </c>
      <c r="O17" s="8">
        <v>189234763672</v>
      </c>
      <c r="Q17" s="8">
        <v>1175419418</v>
      </c>
    </row>
    <row r="18" spans="1:17" ht="18.75" x14ac:dyDescent="0.4">
      <c r="A18" s="7" t="s">
        <v>44</v>
      </c>
      <c r="C18" s="8">
        <v>6091506</v>
      </c>
      <c r="E18" s="8">
        <v>96807409236</v>
      </c>
      <c r="G18" s="8">
        <v>96807409236</v>
      </c>
      <c r="I18" s="8">
        <v>0</v>
      </c>
      <c r="K18" s="8">
        <v>6091506</v>
      </c>
      <c r="M18" s="8">
        <v>96807409236</v>
      </c>
      <c r="O18" s="8">
        <v>97232607664</v>
      </c>
      <c r="Q18" s="8">
        <v>-425198427</v>
      </c>
    </row>
    <row r="19" spans="1:17" ht="18.75" x14ac:dyDescent="0.4">
      <c r="A19" s="7" t="s">
        <v>42</v>
      </c>
      <c r="C19" s="8">
        <v>4514559</v>
      </c>
      <c r="E19" s="8">
        <v>63575355425</v>
      </c>
      <c r="G19" s="8">
        <v>63575355425</v>
      </c>
      <c r="I19" s="8">
        <v>0</v>
      </c>
      <c r="K19" s="8">
        <v>4514559</v>
      </c>
      <c r="M19" s="8">
        <v>63575355425</v>
      </c>
      <c r="O19" s="8">
        <v>74262753918</v>
      </c>
      <c r="Q19" s="8">
        <v>-10687398492</v>
      </c>
    </row>
    <row r="20" spans="1:17" ht="18.75" x14ac:dyDescent="0.4">
      <c r="A20" s="7" t="s">
        <v>28</v>
      </c>
      <c r="C20" s="8">
        <v>12600000</v>
      </c>
      <c r="E20" s="8">
        <v>61412781024</v>
      </c>
      <c r="G20" s="8">
        <v>61412781024</v>
      </c>
      <c r="I20" s="8">
        <v>0</v>
      </c>
      <c r="K20" s="8">
        <v>12600000</v>
      </c>
      <c r="M20" s="8">
        <v>61412781024</v>
      </c>
      <c r="O20" s="8">
        <v>94703621207</v>
      </c>
      <c r="Q20" s="8">
        <v>-33290840183</v>
      </c>
    </row>
    <row r="21" spans="1:17" ht="18.75" x14ac:dyDescent="0.4">
      <c r="A21" s="7" t="s">
        <v>24</v>
      </c>
      <c r="C21" s="8">
        <v>12828181</v>
      </c>
      <c r="E21" s="8">
        <v>62719696111</v>
      </c>
      <c r="G21" s="8">
        <v>62719695816</v>
      </c>
      <c r="I21" s="8">
        <v>295</v>
      </c>
      <c r="K21" s="8">
        <v>12828181</v>
      </c>
      <c r="M21" s="8">
        <v>62719696111</v>
      </c>
      <c r="O21" s="8">
        <v>66512507059</v>
      </c>
      <c r="Q21" s="8">
        <v>-3792810947</v>
      </c>
    </row>
    <row r="22" spans="1:17" ht="18.75" x14ac:dyDescent="0.4">
      <c r="A22" s="7" t="s">
        <v>40</v>
      </c>
      <c r="C22" s="8">
        <v>5986871</v>
      </c>
      <c r="E22" s="8">
        <v>134792043533</v>
      </c>
      <c r="G22" s="8">
        <v>131174222709</v>
      </c>
      <c r="I22" s="8">
        <v>3617820824</v>
      </c>
      <c r="K22" s="8">
        <v>5986871</v>
      </c>
      <c r="M22" s="8">
        <v>134792043533</v>
      </c>
      <c r="O22" s="8">
        <v>115335207898</v>
      </c>
      <c r="Q22" s="8">
        <v>19456835635</v>
      </c>
    </row>
    <row r="23" spans="1:17" ht="18.75" x14ac:dyDescent="0.4">
      <c r="A23" s="7" t="s">
        <v>39</v>
      </c>
      <c r="C23" s="8">
        <v>50817960</v>
      </c>
      <c r="E23" s="8">
        <v>57364140295</v>
      </c>
      <c r="G23" s="8">
        <v>57364140295</v>
      </c>
      <c r="I23" s="8">
        <v>0</v>
      </c>
      <c r="K23" s="8">
        <v>50817960</v>
      </c>
      <c r="M23" s="8">
        <v>57364140295</v>
      </c>
      <c r="O23" s="8">
        <v>84310524947</v>
      </c>
      <c r="Q23" s="8">
        <v>-26946384651</v>
      </c>
    </row>
    <row r="24" spans="1:17" ht="18.75" x14ac:dyDescent="0.4">
      <c r="A24" s="7" t="s">
        <v>51</v>
      </c>
      <c r="C24" s="8">
        <v>401250</v>
      </c>
      <c r="E24" s="8">
        <v>4029261175</v>
      </c>
      <c r="G24" s="8">
        <v>4029261175</v>
      </c>
      <c r="I24" s="8">
        <v>0</v>
      </c>
      <c r="K24" s="8">
        <v>401250</v>
      </c>
      <c r="M24" s="8">
        <v>4029261175</v>
      </c>
      <c r="O24" s="8">
        <v>3821953598</v>
      </c>
      <c r="Q24" s="8">
        <v>207307577</v>
      </c>
    </row>
    <row r="25" spans="1:17" ht="18.75" x14ac:dyDescent="0.4">
      <c r="A25" s="7" t="s">
        <v>33</v>
      </c>
      <c r="C25" s="8">
        <v>1290000</v>
      </c>
      <c r="E25" s="8">
        <v>129293098526</v>
      </c>
      <c r="G25" s="8">
        <v>129293098526</v>
      </c>
      <c r="I25" s="8">
        <v>0</v>
      </c>
      <c r="K25" s="8">
        <v>1290000</v>
      </c>
      <c r="M25" s="8">
        <v>129293098526</v>
      </c>
      <c r="O25" s="8">
        <v>182872296945</v>
      </c>
      <c r="Q25" s="8">
        <v>-53579198418</v>
      </c>
    </row>
    <row r="26" spans="1:17" ht="18.75" x14ac:dyDescent="0.4">
      <c r="A26" s="7" t="s">
        <v>50</v>
      </c>
      <c r="C26" s="8">
        <v>360000</v>
      </c>
      <c r="E26" s="8">
        <v>2817729273</v>
      </c>
      <c r="G26" s="8">
        <v>3103503033</v>
      </c>
      <c r="I26" s="8">
        <v>-285773759</v>
      </c>
      <c r="K26" s="8">
        <v>360000</v>
      </c>
      <c r="M26" s="8">
        <v>2817729273</v>
      </c>
      <c r="O26" s="8">
        <v>3549219768</v>
      </c>
      <c r="Q26" s="8">
        <v>-731490494</v>
      </c>
    </row>
    <row r="27" spans="1:17" ht="18.75" x14ac:dyDescent="0.4">
      <c r="A27" s="7" t="s">
        <v>21</v>
      </c>
      <c r="C27" s="8">
        <v>27136757</v>
      </c>
      <c r="E27" s="8">
        <v>281333190144</v>
      </c>
      <c r="G27" s="8">
        <v>281333193301</v>
      </c>
      <c r="I27" s="8">
        <v>-3156</v>
      </c>
      <c r="K27" s="8">
        <v>27136757</v>
      </c>
      <c r="M27" s="8">
        <v>281333190144</v>
      </c>
      <c r="O27" s="8">
        <v>195686060244</v>
      </c>
      <c r="Q27" s="8">
        <v>85647129900</v>
      </c>
    </row>
    <row r="28" spans="1:17" ht="18.75" x14ac:dyDescent="0.4">
      <c r="A28" s="7" t="s">
        <v>29</v>
      </c>
      <c r="C28" s="8">
        <v>26261342</v>
      </c>
      <c r="E28" s="8">
        <v>96728564859</v>
      </c>
      <c r="G28" s="8">
        <v>96728564859</v>
      </c>
      <c r="I28" s="8">
        <v>0</v>
      </c>
      <c r="K28" s="8">
        <v>26261342</v>
      </c>
      <c r="M28" s="8">
        <v>96728564859</v>
      </c>
      <c r="O28" s="8">
        <v>129704370262</v>
      </c>
      <c r="Q28" s="8">
        <v>-32975805402</v>
      </c>
    </row>
    <row r="29" spans="1:17" ht="18.75" x14ac:dyDescent="0.4">
      <c r="A29" s="7" t="s">
        <v>47</v>
      </c>
      <c r="C29" s="8">
        <v>750000</v>
      </c>
      <c r="E29" s="8">
        <v>5227278360</v>
      </c>
      <c r="G29" s="8">
        <v>5227278360</v>
      </c>
      <c r="I29" s="8">
        <v>0</v>
      </c>
      <c r="K29" s="8">
        <v>750000</v>
      </c>
      <c r="M29" s="8">
        <v>5227278360</v>
      </c>
      <c r="O29" s="8">
        <v>6091062301</v>
      </c>
      <c r="Q29" s="8">
        <v>-863783941</v>
      </c>
    </row>
    <row r="30" spans="1:17" ht="18.75" x14ac:dyDescent="0.4">
      <c r="A30" s="7" t="s">
        <v>45</v>
      </c>
      <c r="C30" s="8">
        <v>257500</v>
      </c>
      <c r="E30" s="8">
        <v>3203067405</v>
      </c>
      <c r="G30" s="8">
        <v>3203067405</v>
      </c>
      <c r="I30" s="8">
        <v>0</v>
      </c>
      <c r="K30" s="8">
        <v>257500</v>
      </c>
      <c r="M30" s="8">
        <v>3203067405</v>
      </c>
      <c r="O30" s="8">
        <v>4208347534</v>
      </c>
      <c r="Q30" s="8">
        <v>-1005280128</v>
      </c>
    </row>
    <row r="31" spans="1:17" ht="18.75" x14ac:dyDescent="0.4">
      <c r="A31" s="7" t="s">
        <v>22</v>
      </c>
      <c r="C31" s="8">
        <v>3380645</v>
      </c>
      <c r="E31" s="8">
        <v>122184767457</v>
      </c>
      <c r="G31" s="8">
        <v>122184767457</v>
      </c>
      <c r="I31" s="8">
        <v>0</v>
      </c>
      <c r="K31" s="8">
        <v>3380645</v>
      </c>
      <c r="M31" s="8">
        <v>122184767457</v>
      </c>
      <c r="O31" s="8">
        <v>149442776315</v>
      </c>
      <c r="Q31" s="8">
        <v>-27258008857</v>
      </c>
    </row>
    <row r="32" spans="1:17" ht="18.75" x14ac:dyDescent="0.4">
      <c r="A32" s="7" t="s">
        <v>35</v>
      </c>
      <c r="C32" s="8">
        <v>34481479</v>
      </c>
      <c r="E32" s="8">
        <v>94241965083</v>
      </c>
      <c r="G32" s="8">
        <v>94241965083</v>
      </c>
      <c r="I32" s="8">
        <v>0</v>
      </c>
      <c r="K32" s="8">
        <v>34481479</v>
      </c>
      <c r="M32" s="8">
        <v>94241965083</v>
      </c>
      <c r="O32" s="8">
        <v>103380547888</v>
      </c>
      <c r="Q32" s="8">
        <v>-9138582804</v>
      </c>
    </row>
    <row r="33" spans="1:17" ht="18.75" x14ac:dyDescent="0.4">
      <c r="A33" s="7" t="s">
        <v>43</v>
      </c>
      <c r="C33" s="8">
        <v>38812377</v>
      </c>
      <c r="E33" s="8">
        <v>421787337432</v>
      </c>
      <c r="G33" s="8">
        <v>421787337432</v>
      </c>
      <c r="I33" s="8">
        <v>0</v>
      </c>
      <c r="K33" s="8">
        <v>38812377</v>
      </c>
      <c r="M33" s="8">
        <v>421787337432</v>
      </c>
      <c r="O33" s="8">
        <v>323966906544</v>
      </c>
      <c r="Q33" s="8">
        <v>97820430888</v>
      </c>
    </row>
    <row r="34" spans="1:17" ht="18.75" x14ac:dyDescent="0.4">
      <c r="A34" s="7" t="s">
        <v>38</v>
      </c>
      <c r="C34" s="8">
        <v>5762928</v>
      </c>
      <c r="E34" s="8">
        <v>58922193357</v>
      </c>
      <c r="G34" s="8">
        <v>58922193357</v>
      </c>
      <c r="I34" s="8">
        <v>0</v>
      </c>
      <c r="K34" s="8">
        <v>5762928</v>
      </c>
      <c r="M34" s="8">
        <v>58922193357</v>
      </c>
      <c r="O34" s="8">
        <v>49266291774</v>
      </c>
      <c r="Q34" s="8">
        <v>9655901583</v>
      </c>
    </row>
    <row r="35" spans="1:17" ht="18.75" x14ac:dyDescent="0.4">
      <c r="A35" s="7" t="s">
        <v>20</v>
      </c>
      <c r="C35" s="8">
        <v>29527778</v>
      </c>
      <c r="E35" s="8">
        <v>162436584762</v>
      </c>
      <c r="G35" s="8">
        <v>162436584762</v>
      </c>
      <c r="I35" s="8">
        <v>0</v>
      </c>
      <c r="K35" s="8">
        <v>29527778</v>
      </c>
      <c r="M35" s="8">
        <v>162436584762</v>
      </c>
      <c r="O35" s="8">
        <v>121635051515</v>
      </c>
      <c r="Q35" s="8">
        <v>40801533247</v>
      </c>
    </row>
    <row r="36" spans="1:17" ht="18.75" x14ac:dyDescent="0.4">
      <c r="A36" s="7" t="s">
        <v>31</v>
      </c>
      <c r="C36" s="8">
        <v>10530883</v>
      </c>
      <c r="E36" s="8">
        <v>113439547002</v>
      </c>
      <c r="G36" s="8">
        <v>113439547002</v>
      </c>
      <c r="I36" s="8">
        <v>0</v>
      </c>
      <c r="K36" s="8">
        <v>10530883</v>
      </c>
      <c r="M36" s="8">
        <v>113439547002</v>
      </c>
      <c r="O36" s="8">
        <v>128392015601</v>
      </c>
      <c r="Q36" s="8">
        <v>-14952468598</v>
      </c>
    </row>
    <row r="37" spans="1:17" ht="18.75" x14ac:dyDescent="0.4">
      <c r="A37" s="7" t="s">
        <v>49</v>
      </c>
      <c r="C37" s="8">
        <v>13069848</v>
      </c>
      <c r="E37" s="8">
        <v>55299040271</v>
      </c>
      <c r="G37" s="8">
        <v>55299040271</v>
      </c>
      <c r="I37" s="8">
        <v>0</v>
      </c>
      <c r="K37" s="8">
        <v>13069848</v>
      </c>
      <c r="M37" s="8">
        <v>55299040271</v>
      </c>
      <c r="O37" s="8">
        <v>50980931354</v>
      </c>
      <c r="Q37" s="8">
        <v>4318108917</v>
      </c>
    </row>
    <row r="38" spans="1:17" ht="18.75" x14ac:dyDescent="0.4">
      <c r="A38" s="7" t="s">
        <v>46</v>
      </c>
      <c r="C38" s="8">
        <v>8826002</v>
      </c>
      <c r="E38" s="8">
        <v>86176525724</v>
      </c>
      <c r="G38" s="8">
        <v>86176525724</v>
      </c>
      <c r="I38" s="8">
        <v>0</v>
      </c>
      <c r="K38" s="8">
        <v>8826002</v>
      </c>
      <c r="M38" s="8">
        <v>86176525724</v>
      </c>
      <c r="O38" s="8">
        <v>111598758304</v>
      </c>
      <c r="Q38" s="8">
        <v>-25422232579</v>
      </c>
    </row>
    <row r="39" spans="1:17" ht="18.75" x14ac:dyDescent="0.4">
      <c r="A39" s="7" t="s">
        <v>41</v>
      </c>
      <c r="C39" s="8">
        <v>1256499</v>
      </c>
      <c r="E39" s="8">
        <v>6144162702</v>
      </c>
      <c r="G39" s="8">
        <v>6144162702</v>
      </c>
      <c r="I39" s="8">
        <v>0</v>
      </c>
      <c r="K39" s="8">
        <v>1256499</v>
      </c>
      <c r="M39" s="8">
        <v>6144162702</v>
      </c>
      <c r="O39" s="8">
        <v>7911677027</v>
      </c>
      <c r="Q39" s="8">
        <v>-1767514324</v>
      </c>
    </row>
    <row r="40" spans="1:17" ht="18.75" x14ac:dyDescent="0.4">
      <c r="A40" s="10" t="s">
        <v>36</v>
      </c>
      <c r="C40" s="11">
        <v>6328972</v>
      </c>
      <c r="E40" s="11">
        <v>64207221450</v>
      </c>
      <c r="G40" s="11">
        <v>64207221450</v>
      </c>
      <c r="I40" s="11">
        <v>0</v>
      </c>
      <c r="K40" s="11">
        <v>6328972</v>
      </c>
      <c r="M40" s="11">
        <v>64207221450</v>
      </c>
      <c r="O40" s="11">
        <f>94180979810+20</f>
        <v>94180979830</v>
      </c>
      <c r="Q40" s="11">
        <f>M40-O40</f>
        <v>-29973758380</v>
      </c>
    </row>
    <row r="41" spans="1:17" ht="21.75" thickBot="1" x14ac:dyDescent="0.45">
      <c r="A41" s="13" t="s">
        <v>52</v>
      </c>
      <c r="C41" s="14">
        <v>572499057</v>
      </c>
      <c r="E41" s="14">
        <v>3320196734197</v>
      </c>
      <c r="G41" s="14">
        <v>3316848314580</v>
      </c>
      <c r="I41" s="14">
        <v>3348419619</v>
      </c>
      <c r="K41" s="14">
        <v>572499057</v>
      </c>
      <c r="M41" s="14">
        <v>3320196734197</v>
      </c>
      <c r="O41" s="14">
        <f>SUM(O8:O40)</f>
        <v>3540599475720</v>
      </c>
      <c r="Q41" s="14">
        <f>SUM(Q8:Q40)</f>
        <v>-220402741503</v>
      </c>
    </row>
    <row r="42" spans="1:17" ht="16.5" thickTop="1" x14ac:dyDescent="0.4">
      <c r="Q42" s="22"/>
    </row>
    <row r="43" spans="1:17" x14ac:dyDescent="0.4">
      <c r="Q43" s="2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"/>
  <sheetViews>
    <sheetView rightToLeft="1" view="pageBreakPreview" zoomScale="130" zoomScaleNormal="100" zoomScaleSheetLayoutView="130" workbookViewId="0">
      <selection activeCell="K16" sqref="K16"/>
    </sheetView>
  </sheetViews>
  <sheetFormatPr defaultRowHeight="15.75" x14ac:dyDescent="0.4"/>
  <cols>
    <col min="1" max="1" width="8.28515625" style="17" bestFit="1" customWidth="1"/>
    <col min="2" max="2" width="1.28515625" style="17" customWidth="1"/>
    <col min="3" max="3" width="10.5703125" style="17" bestFit="1" customWidth="1"/>
    <col min="4" max="4" width="1.28515625" style="17" customWidth="1"/>
    <col min="5" max="5" width="10.5703125" style="17" bestFit="1" customWidth="1"/>
    <col min="6" max="6" width="1.28515625" style="17" customWidth="1"/>
    <col min="7" max="7" width="6.42578125" style="17" customWidth="1"/>
    <col min="8" max="8" width="1.28515625" style="17" customWidth="1"/>
    <col min="9" max="9" width="5.140625" style="17" customWidth="1"/>
    <col min="10" max="10" width="1.28515625" style="17" customWidth="1"/>
    <col min="11" max="11" width="9.140625" style="17" customWidth="1"/>
    <col min="12" max="12" width="1.28515625" style="17" customWidth="1"/>
    <col min="13" max="13" width="2.5703125" style="17" customWidth="1"/>
    <col min="14" max="14" width="1.28515625" style="17" customWidth="1"/>
    <col min="15" max="15" width="9.140625" style="17" customWidth="1"/>
    <col min="16" max="16" width="1.28515625" style="17" customWidth="1"/>
    <col min="17" max="17" width="2.5703125" style="17" customWidth="1"/>
    <col min="18" max="20" width="1.28515625" style="17" customWidth="1"/>
    <col min="21" max="21" width="6.42578125" style="17" customWidth="1"/>
    <col min="22" max="22" width="1.28515625" style="17" customWidth="1"/>
    <col min="23" max="23" width="2.5703125" style="17" customWidth="1"/>
    <col min="24" max="26" width="1.28515625" style="17" customWidth="1"/>
    <col min="27" max="27" width="6.42578125" style="17" customWidth="1"/>
    <col min="28" max="28" width="1.28515625" style="17" customWidth="1"/>
    <col min="29" max="29" width="2.5703125" style="17" customWidth="1"/>
    <col min="30" max="32" width="1.28515625" style="17" customWidth="1"/>
    <col min="33" max="33" width="9.140625" style="17" customWidth="1"/>
    <col min="34" max="34" width="1.28515625" style="17" customWidth="1"/>
    <col min="35" max="35" width="2.5703125" style="17" customWidth="1"/>
    <col min="36" max="36" width="1.28515625" style="17" customWidth="1"/>
    <col min="37" max="37" width="9.140625" style="17" customWidth="1"/>
    <col min="38" max="38" width="1.28515625" style="17" customWidth="1"/>
    <col min="39" max="39" width="2.5703125" style="17" customWidth="1"/>
    <col min="40" max="40" width="1.28515625" style="17" customWidth="1"/>
    <col min="41" max="41" width="9.140625" style="17" customWidth="1"/>
    <col min="42" max="42" width="1.28515625" style="17" customWidth="1"/>
    <col min="43" max="43" width="2.5703125" style="17" customWidth="1"/>
    <col min="44" max="44" width="1.28515625" style="17" customWidth="1"/>
    <col min="45" max="45" width="11.7109375" style="17" customWidth="1"/>
    <col min="46" max="47" width="1.28515625" style="17" customWidth="1"/>
    <col min="48" max="48" width="10.42578125" style="17" bestFit="1" customWidth="1"/>
    <col min="49" max="49" width="7.7109375" style="17" customWidth="1"/>
    <col min="50" max="50" width="0.28515625" style="17" customWidth="1"/>
    <col min="51" max="16384" width="9.140625" style="17"/>
  </cols>
  <sheetData>
    <row r="1" spans="1:49" ht="25.5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3"/>
      <c r="AU1" s="23"/>
      <c r="AV1" s="23"/>
      <c r="AW1" s="23"/>
    </row>
    <row r="2" spans="1:49" ht="25.5" x14ac:dyDescent="0.4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3"/>
      <c r="AU2" s="23"/>
      <c r="AV2" s="23"/>
      <c r="AW2" s="23"/>
    </row>
    <row r="3" spans="1:49" ht="25.5" x14ac:dyDescent="0.4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3"/>
      <c r="AU3" s="23"/>
      <c r="AV3" s="23"/>
      <c r="AW3" s="23"/>
    </row>
    <row r="5" spans="1:49" ht="24" x14ac:dyDescent="0.4">
      <c r="A5" s="26" t="s">
        <v>53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ht="21" x14ac:dyDescent="0.4">
      <c r="I6" s="27" t="s">
        <v>7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C6" s="27" t="s">
        <v>9</v>
      </c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 spans="1:49" x14ac:dyDescent="0.4"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</row>
    <row r="8" spans="1:49" ht="21" x14ac:dyDescent="0.4">
      <c r="A8" s="27" t="s">
        <v>54</v>
      </c>
      <c r="B8" s="27"/>
      <c r="C8" s="27"/>
      <c r="D8" s="27"/>
      <c r="E8" s="27"/>
      <c r="F8" s="27"/>
      <c r="G8" s="27"/>
      <c r="I8" s="27" t="s">
        <v>55</v>
      </c>
      <c r="J8" s="27"/>
      <c r="K8" s="27"/>
      <c r="M8" s="27" t="s">
        <v>56</v>
      </c>
      <c r="N8" s="27"/>
      <c r="O8" s="27"/>
      <c r="Q8" s="27" t="s">
        <v>57</v>
      </c>
      <c r="R8" s="27"/>
      <c r="S8" s="27"/>
      <c r="T8" s="27"/>
      <c r="U8" s="27"/>
      <c r="W8" s="27" t="s">
        <v>58</v>
      </c>
      <c r="X8" s="27"/>
      <c r="Y8" s="27"/>
      <c r="Z8" s="27"/>
      <c r="AA8" s="27"/>
      <c r="AC8" s="27" t="s">
        <v>55</v>
      </c>
      <c r="AD8" s="27"/>
      <c r="AE8" s="27"/>
      <c r="AF8" s="27"/>
      <c r="AG8" s="27"/>
      <c r="AI8" s="27" t="s">
        <v>56</v>
      </c>
      <c r="AJ8" s="27"/>
      <c r="AK8" s="27"/>
      <c r="AM8" s="27" t="s">
        <v>57</v>
      </c>
      <c r="AN8" s="27"/>
      <c r="AO8" s="27"/>
      <c r="AQ8" s="27" t="s">
        <v>58</v>
      </c>
      <c r="AR8" s="27"/>
      <c r="AS8" s="27"/>
    </row>
    <row r="9" spans="1:49" ht="18.75" x14ac:dyDescent="0.4">
      <c r="A9" s="29" t="s">
        <v>59</v>
      </c>
      <c r="B9" s="29"/>
      <c r="C9" s="29"/>
      <c r="D9" s="29"/>
      <c r="E9" s="29"/>
      <c r="F9" s="29"/>
      <c r="G9" s="29"/>
      <c r="I9" s="30">
        <v>5986871</v>
      </c>
      <c r="J9" s="30"/>
      <c r="K9" s="30"/>
      <c r="M9" s="30">
        <v>27554</v>
      </c>
      <c r="N9" s="30"/>
      <c r="O9" s="30"/>
      <c r="Q9" s="29" t="s">
        <v>60</v>
      </c>
      <c r="R9" s="29"/>
      <c r="S9" s="29"/>
      <c r="T9" s="29"/>
      <c r="U9" s="29"/>
      <c r="W9" s="36">
        <v>0.378147424074392</v>
      </c>
      <c r="X9" s="36"/>
      <c r="Y9" s="36"/>
      <c r="Z9" s="36"/>
      <c r="AA9" s="36"/>
      <c r="AC9" s="30">
        <v>5986871</v>
      </c>
      <c r="AD9" s="30"/>
      <c r="AE9" s="30"/>
      <c r="AF9" s="30"/>
      <c r="AG9" s="30"/>
      <c r="AI9" s="30">
        <v>27554</v>
      </c>
      <c r="AJ9" s="30"/>
      <c r="AK9" s="30"/>
      <c r="AM9" s="29" t="s">
        <v>60</v>
      </c>
      <c r="AN9" s="29"/>
      <c r="AO9" s="29"/>
      <c r="AQ9" s="36">
        <v>0.378147424074392</v>
      </c>
      <c r="AR9" s="36"/>
      <c r="AS9" s="36"/>
    </row>
  </sheetData>
  <mergeCells count="24"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A3:AS3"/>
    <mergeCell ref="A2:AS2"/>
    <mergeCell ref="A1:AS1"/>
    <mergeCell ref="Q8:U8"/>
    <mergeCell ref="W8:AA8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1"/>
  <sheetViews>
    <sheetView rightToLeft="1" view="pageBreakPreview" topLeftCell="A26" zoomScaleNormal="100" zoomScaleSheetLayoutView="100" workbookViewId="0">
      <selection activeCell="G37" sqref="G37"/>
    </sheetView>
  </sheetViews>
  <sheetFormatPr defaultRowHeight="15.75" x14ac:dyDescent="0.4"/>
  <cols>
    <col min="1" max="1" width="28.28515625" style="17" bestFit="1" customWidth="1"/>
    <col min="2" max="2" width="1.28515625" style="17" customWidth="1"/>
    <col min="3" max="3" width="13.42578125" style="17" bestFit="1" customWidth="1"/>
    <col min="4" max="4" width="1.28515625" style="17" customWidth="1"/>
    <col min="5" max="5" width="11.28515625" style="17" bestFit="1" customWidth="1"/>
    <col min="6" max="6" width="1.28515625" style="17" customWidth="1"/>
    <col min="7" max="7" width="16.28515625" style="17" bestFit="1" customWidth="1"/>
    <col min="8" max="8" width="1.28515625" style="17" customWidth="1"/>
    <col min="9" max="9" width="12.28515625" style="17" bestFit="1" customWidth="1"/>
    <col min="10" max="10" width="1.28515625" style="17" customWidth="1"/>
    <col min="11" max="11" width="28" style="17" bestFit="1" customWidth="1"/>
    <col min="12" max="12" width="1.28515625" style="17" customWidth="1"/>
    <col min="13" max="13" width="11.28515625" style="17" bestFit="1" customWidth="1"/>
    <col min="14" max="14" width="0.28515625" style="17" customWidth="1"/>
    <col min="15" max="16384" width="9.140625" style="17"/>
  </cols>
  <sheetData>
    <row r="1" spans="1:13" ht="25.5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5" x14ac:dyDescent="0.4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5.5" x14ac:dyDescent="0.4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24" x14ac:dyDescent="0.4">
      <c r="A4" s="26" t="s">
        <v>61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24" x14ac:dyDescent="0.4">
      <c r="A5" s="26" t="s">
        <v>62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7" spans="1:13" ht="21" x14ac:dyDescent="0.4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21" x14ac:dyDescent="0.4">
      <c r="A8" s="2" t="s">
        <v>63</v>
      </c>
      <c r="C8" s="3" t="s">
        <v>13</v>
      </c>
      <c r="D8" s="18"/>
      <c r="E8" s="3" t="s">
        <v>64</v>
      </c>
      <c r="F8" s="18"/>
      <c r="G8" s="3" t="s">
        <v>65</v>
      </c>
      <c r="H8" s="18"/>
      <c r="I8" s="3" t="s">
        <v>66</v>
      </c>
      <c r="J8" s="18"/>
      <c r="K8" s="3" t="s">
        <v>67</v>
      </c>
      <c r="L8" s="18"/>
      <c r="M8" s="3" t="s">
        <v>68</v>
      </c>
    </row>
    <row r="9" spans="1:13" ht="18.75" x14ac:dyDescent="0.4">
      <c r="A9" s="4" t="s">
        <v>44</v>
      </c>
      <c r="C9" s="5">
        <v>6091506</v>
      </c>
      <c r="E9" s="5">
        <v>20020</v>
      </c>
      <c r="G9" s="5">
        <v>16016</v>
      </c>
      <c r="I9" s="42">
        <v>-0.2</v>
      </c>
      <c r="K9" s="5">
        <v>97561560096</v>
      </c>
      <c r="M9" s="4" t="s">
        <v>69</v>
      </c>
    </row>
    <row r="10" spans="1:13" ht="18.75" x14ac:dyDescent="0.4">
      <c r="A10" s="7" t="s">
        <v>24</v>
      </c>
      <c r="C10" s="8">
        <v>12828181</v>
      </c>
      <c r="E10" s="8">
        <v>6159</v>
      </c>
      <c r="G10" s="8">
        <v>4927.3</v>
      </c>
      <c r="I10" s="43">
        <v>-0.2</v>
      </c>
      <c r="K10" s="8">
        <v>63208296241.300003</v>
      </c>
      <c r="M10" s="7" t="s">
        <v>69</v>
      </c>
    </row>
    <row r="11" spans="1:13" ht="18.75" x14ac:dyDescent="0.4">
      <c r="A11" s="7" t="s">
        <v>29</v>
      </c>
      <c r="C11" s="8">
        <v>26261342</v>
      </c>
      <c r="E11" s="8">
        <v>4640</v>
      </c>
      <c r="G11" s="8">
        <v>3712</v>
      </c>
      <c r="I11" s="43">
        <v>-0.2</v>
      </c>
      <c r="K11" s="8">
        <v>97482101504</v>
      </c>
      <c r="M11" s="7" t="s">
        <v>69</v>
      </c>
    </row>
    <row r="12" spans="1:13" ht="18.75" x14ac:dyDescent="0.4">
      <c r="A12" s="7" t="s">
        <v>30</v>
      </c>
      <c r="C12" s="8">
        <v>9639381</v>
      </c>
      <c r="E12" s="8">
        <v>16930</v>
      </c>
      <c r="G12" s="8">
        <v>13544</v>
      </c>
      <c r="I12" s="43">
        <v>-0.2</v>
      </c>
      <c r="K12" s="8">
        <v>130555776264</v>
      </c>
      <c r="M12" s="7" t="s">
        <v>69</v>
      </c>
    </row>
    <row r="13" spans="1:13" ht="18.75" x14ac:dyDescent="0.4">
      <c r="A13" s="7" t="s">
        <v>31</v>
      </c>
      <c r="C13" s="8">
        <v>10530883</v>
      </c>
      <c r="E13" s="8">
        <v>13570</v>
      </c>
      <c r="G13" s="8">
        <v>10856</v>
      </c>
      <c r="I13" s="43">
        <v>-0.2</v>
      </c>
      <c r="K13" s="8">
        <v>114323265848</v>
      </c>
      <c r="M13" s="7" t="s">
        <v>69</v>
      </c>
    </row>
    <row r="14" spans="1:13" ht="18.75" x14ac:dyDescent="0.4">
      <c r="A14" s="7" t="s">
        <v>43</v>
      </c>
      <c r="C14" s="8">
        <v>38812377</v>
      </c>
      <c r="E14" s="8">
        <v>13690</v>
      </c>
      <c r="G14" s="8">
        <v>10952</v>
      </c>
      <c r="I14" s="43">
        <v>-0.2</v>
      </c>
      <c r="K14" s="8">
        <v>425073152904</v>
      </c>
      <c r="M14" s="7" t="s">
        <v>69</v>
      </c>
    </row>
    <row r="15" spans="1:13" ht="18.75" x14ac:dyDescent="0.4">
      <c r="A15" s="7" t="s">
        <v>39</v>
      </c>
      <c r="C15" s="8">
        <v>50817960</v>
      </c>
      <c r="E15" s="8">
        <v>1422</v>
      </c>
      <c r="G15" s="8">
        <v>1137.6099999999999</v>
      </c>
      <c r="I15" s="43">
        <v>-0.2</v>
      </c>
      <c r="K15" s="8">
        <v>57811019475.599998</v>
      </c>
      <c r="M15" s="7" t="s">
        <v>69</v>
      </c>
    </row>
    <row r="16" spans="1:13" ht="18.75" x14ac:dyDescent="0.4">
      <c r="A16" s="7" t="s">
        <v>27</v>
      </c>
      <c r="C16" s="8">
        <v>17231359</v>
      </c>
      <c r="E16" s="8">
        <v>6190</v>
      </c>
      <c r="G16" s="8">
        <v>4952</v>
      </c>
      <c r="I16" s="43">
        <v>-0.2</v>
      </c>
      <c r="K16" s="8">
        <v>85329689768</v>
      </c>
      <c r="M16" s="7" t="s">
        <v>69</v>
      </c>
    </row>
    <row r="17" spans="1:13" ht="18.75" x14ac:dyDescent="0.4">
      <c r="A17" s="7" t="s">
        <v>26</v>
      </c>
      <c r="C17" s="8">
        <v>1310386</v>
      </c>
      <c r="E17" s="8">
        <v>8000</v>
      </c>
      <c r="G17" s="8">
        <v>6400</v>
      </c>
      <c r="I17" s="43">
        <v>-0.2</v>
      </c>
      <c r="K17" s="8">
        <v>8386470400</v>
      </c>
      <c r="M17" s="7" t="s">
        <v>69</v>
      </c>
    </row>
    <row r="18" spans="1:13" ht="18.75" x14ac:dyDescent="0.4">
      <c r="A18" s="7" t="s">
        <v>34</v>
      </c>
      <c r="C18" s="8">
        <v>987629</v>
      </c>
      <c r="E18" s="8">
        <v>125410</v>
      </c>
      <c r="G18" s="8">
        <v>100328</v>
      </c>
      <c r="I18" s="43">
        <v>-0.2</v>
      </c>
      <c r="K18" s="8">
        <v>99086842312</v>
      </c>
      <c r="M18" s="7" t="s">
        <v>69</v>
      </c>
    </row>
    <row r="19" spans="1:13" ht="18.75" x14ac:dyDescent="0.4">
      <c r="A19" s="7" t="s">
        <v>46</v>
      </c>
      <c r="C19" s="8">
        <v>8826002</v>
      </c>
      <c r="E19" s="8">
        <v>12300</v>
      </c>
      <c r="G19" s="8">
        <v>9840</v>
      </c>
      <c r="I19" s="43">
        <v>-0.2</v>
      </c>
      <c r="K19" s="8">
        <v>86847859680</v>
      </c>
      <c r="M19" s="7" t="s">
        <v>69</v>
      </c>
    </row>
    <row r="20" spans="1:13" ht="18.75" x14ac:dyDescent="0.4">
      <c r="A20" s="7" t="s">
        <v>19</v>
      </c>
      <c r="C20" s="8">
        <v>39130000</v>
      </c>
      <c r="E20" s="8">
        <v>6130</v>
      </c>
      <c r="G20" s="8">
        <v>4904</v>
      </c>
      <c r="I20" s="43">
        <v>-0.2</v>
      </c>
      <c r="K20" s="8">
        <v>191893520000</v>
      </c>
      <c r="M20" s="7" t="s">
        <v>69</v>
      </c>
    </row>
    <row r="21" spans="1:13" ht="18.75" x14ac:dyDescent="0.4">
      <c r="A21" s="7" t="s">
        <v>38</v>
      </c>
      <c r="C21" s="8">
        <v>5762928</v>
      </c>
      <c r="E21" s="8">
        <v>12880</v>
      </c>
      <c r="G21" s="8">
        <v>10304</v>
      </c>
      <c r="I21" s="43">
        <v>-0.2</v>
      </c>
      <c r="K21" s="8">
        <v>59381210112</v>
      </c>
      <c r="M21" s="7" t="s">
        <v>69</v>
      </c>
    </row>
    <row r="22" spans="1:13" ht="18.75" x14ac:dyDescent="0.4">
      <c r="A22" s="7" t="s">
        <v>37</v>
      </c>
      <c r="C22" s="8">
        <v>115253349</v>
      </c>
      <c r="E22" s="8">
        <v>2604</v>
      </c>
      <c r="G22" s="8">
        <v>2083.21</v>
      </c>
      <c r="I22" s="43">
        <v>-0.2</v>
      </c>
      <c r="K22" s="8">
        <v>240096929170.29001</v>
      </c>
      <c r="M22" s="7" t="s">
        <v>69</v>
      </c>
    </row>
    <row r="23" spans="1:13" ht="18.75" x14ac:dyDescent="0.4">
      <c r="A23" s="7" t="s">
        <v>33</v>
      </c>
      <c r="C23" s="8">
        <v>1290000</v>
      </c>
      <c r="E23" s="8">
        <v>126260</v>
      </c>
      <c r="G23" s="8">
        <v>101008</v>
      </c>
      <c r="I23" s="43">
        <v>-0.2</v>
      </c>
      <c r="K23" s="8">
        <v>130300320000</v>
      </c>
      <c r="M23" s="7" t="s">
        <v>69</v>
      </c>
    </row>
    <row r="24" spans="1:13" ht="18.75" x14ac:dyDescent="0.4">
      <c r="A24" s="7" t="s">
        <v>28</v>
      </c>
      <c r="C24" s="8">
        <v>12600000</v>
      </c>
      <c r="E24" s="8">
        <v>6140</v>
      </c>
      <c r="G24" s="8">
        <v>4912</v>
      </c>
      <c r="I24" s="43">
        <v>-0.2</v>
      </c>
      <c r="K24" s="8">
        <v>61891200000</v>
      </c>
      <c r="M24" s="7" t="s">
        <v>69</v>
      </c>
    </row>
    <row r="25" spans="1:13" ht="18.75" x14ac:dyDescent="0.4">
      <c r="A25" s="7" t="s">
        <v>42</v>
      </c>
      <c r="C25" s="8">
        <v>4514559</v>
      </c>
      <c r="E25" s="8">
        <v>17740</v>
      </c>
      <c r="G25" s="8">
        <v>14192</v>
      </c>
      <c r="I25" s="43">
        <v>-0.2</v>
      </c>
      <c r="K25" s="8">
        <v>64070621328</v>
      </c>
      <c r="M25" s="7" t="s">
        <v>69</v>
      </c>
    </row>
    <row r="26" spans="1:13" ht="18.75" x14ac:dyDescent="0.4">
      <c r="A26" s="7" t="s">
        <v>48</v>
      </c>
      <c r="C26" s="8">
        <v>14881956</v>
      </c>
      <c r="E26" s="8">
        <v>3558</v>
      </c>
      <c r="G26" s="8">
        <v>2846.4</v>
      </c>
      <c r="I26" s="43">
        <v>-0.2</v>
      </c>
      <c r="K26" s="8">
        <v>42359999558.400002</v>
      </c>
      <c r="M26" s="7" t="s">
        <v>69</v>
      </c>
    </row>
    <row r="27" spans="1:13" ht="18.75" x14ac:dyDescent="0.4">
      <c r="A27" s="7" t="s">
        <v>23</v>
      </c>
      <c r="C27" s="8">
        <v>47232393</v>
      </c>
      <c r="E27" s="8">
        <v>4767</v>
      </c>
      <c r="G27" s="8">
        <v>3813.61</v>
      </c>
      <c r="I27" s="43">
        <v>-0.2</v>
      </c>
      <c r="K27" s="8">
        <v>180125926268.73001</v>
      </c>
      <c r="M27" s="7" t="s">
        <v>69</v>
      </c>
    </row>
    <row r="28" spans="1:13" ht="18.75" x14ac:dyDescent="0.4">
      <c r="A28" s="7" t="s">
        <v>20</v>
      </c>
      <c r="C28" s="8">
        <v>29527778</v>
      </c>
      <c r="E28" s="8">
        <v>6930</v>
      </c>
      <c r="G28" s="8">
        <v>5544</v>
      </c>
      <c r="I28" s="43">
        <v>-0.2</v>
      </c>
      <c r="K28" s="8">
        <v>163702001232</v>
      </c>
      <c r="M28" s="7" t="s">
        <v>69</v>
      </c>
    </row>
    <row r="29" spans="1:13" ht="18.75" x14ac:dyDescent="0.4">
      <c r="A29" s="7" t="s">
        <v>21</v>
      </c>
      <c r="C29" s="8">
        <v>27136757</v>
      </c>
      <c r="E29" s="8">
        <v>13060</v>
      </c>
      <c r="G29" s="8">
        <v>10448</v>
      </c>
      <c r="I29" s="43">
        <v>-0.2</v>
      </c>
      <c r="K29" s="8">
        <v>283524837136</v>
      </c>
      <c r="M29" s="7" t="s">
        <v>69</v>
      </c>
    </row>
    <row r="30" spans="1:13" ht="18.75" x14ac:dyDescent="0.4">
      <c r="A30" s="7" t="s">
        <v>35</v>
      </c>
      <c r="C30" s="8">
        <v>34481479</v>
      </c>
      <c r="E30" s="8">
        <v>3443</v>
      </c>
      <c r="G30" s="8">
        <v>2754.41</v>
      </c>
      <c r="I30" s="43">
        <v>-0.2</v>
      </c>
      <c r="K30" s="8">
        <v>94976130572.389999</v>
      </c>
      <c r="M30" s="7" t="s">
        <v>69</v>
      </c>
    </row>
    <row r="31" spans="1:13" ht="18.75" x14ac:dyDescent="0.4">
      <c r="A31" s="7" t="s">
        <v>25</v>
      </c>
      <c r="C31" s="8">
        <v>11094017</v>
      </c>
      <c r="E31" s="8">
        <v>10023</v>
      </c>
      <c r="G31" s="8">
        <v>8018.41</v>
      </c>
      <c r="I31" s="43">
        <v>-0.2</v>
      </c>
      <c r="K31" s="8">
        <v>88956376852.970001</v>
      </c>
      <c r="M31" s="7" t="s">
        <v>69</v>
      </c>
    </row>
    <row r="32" spans="1:13" ht="18.75" x14ac:dyDescent="0.4">
      <c r="A32" s="7" t="s">
        <v>36</v>
      </c>
      <c r="C32" s="8">
        <v>6328972</v>
      </c>
      <c r="E32" s="8">
        <v>12780</v>
      </c>
      <c r="G32" s="8">
        <v>10224</v>
      </c>
      <c r="I32" s="43">
        <v>-0.2</v>
      </c>
      <c r="K32" s="8">
        <v>64707409728</v>
      </c>
      <c r="M32" s="7" t="s">
        <v>69</v>
      </c>
    </row>
    <row r="33" spans="1:13" ht="18.75" x14ac:dyDescent="0.4">
      <c r="A33" s="7" t="s">
        <v>32</v>
      </c>
      <c r="C33" s="8">
        <v>14465250</v>
      </c>
      <c r="E33" s="8">
        <v>6750</v>
      </c>
      <c r="G33" s="8">
        <v>5400</v>
      </c>
      <c r="I33" s="43">
        <v>-0.2</v>
      </c>
      <c r="K33" s="8">
        <v>78112350000</v>
      </c>
      <c r="M33" s="7" t="s">
        <v>69</v>
      </c>
    </row>
    <row r="34" spans="1:13" ht="18.75" x14ac:dyDescent="0.4">
      <c r="A34" s="7" t="s">
        <v>49</v>
      </c>
      <c r="C34" s="8">
        <v>13069848</v>
      </c>
      <c r="E34" s="8">
        <v>5330</v>
      </c>
      <c r="G34" s="8">
        <v>4264</v>
      </c>
      <c r="I34" s="43">
        <v>-0.2</v>
      </c>
      <c r="K34" s="8">
        <v>55729831872</v>
      </c>
      <c r="M34" s="7" t="s">
        <v>69</v>
      </c>
    </row>
    <row r="35" spans="1:13" ht="18.75" x14ac:dyDescent="0.4">
      <c r="A35" s="7" t="s">
        <v>22</v>
      </c>
      <c r="C35" s="8">
        <v>3380645</v>
      </c>
      <c r="E35" s="8">
        <v>45530</v>
      </c>
      <c r="G35" s="8">
        <v>36424</v>
      </c>
      <c r="I35" s="43">
        <v>-0.2</v>
      </c>
      <c r="K35" s="8">
        <v>123136613480</v>
      </c>
      <c r="M35" s="7" t="s">
        <v>69</v>
      </c>
    </row>
    <row r="36" spans="1:13" ht="18.75" x14ac:dyDescent="0.4">
      <c r="A36" s="7" t="s">
        <v>50</v>
      </c>
      <c r="C36" s="8">
        <v>360000</v>
      </c>
      <c r="E36" s="8">
        <v>9860</v>
      </c>
      <c r="G36" s="8">
        <v>7888</v>
      </c>
      <c r="I36" s="43">
        <v>-0.2</v>
      </c>
      <c r="K36" s="8">
        <v>2839680000</v>
      </c>
      <c r="M36" s="7" t="s">
        <v>69</v>
      </c>
    </row>
    <row r="37" spans="1:13" ht="18.75" x14ac:dyDescent="0.4">
      <c r="A37" s="7" t="s">
        <v>41</v>
      </c>
      <c r="C37" s="8">
        <v>1256499</v>
      </c>
      <c r="E37" s="8">
        <v>6160</v>
      </c>
      <c r="G37" s="8">
        <v>4928</v>
      </c>
      <c r="I37" s="43">
        <v>-0.2</v>
      </c>
      <c r="K37" s="8">
        <v>6192027072</v>
      </c>
      <c r="M37" s="7" t="s">
        <v>69</v>
      </c>
    </row>
    <row r="38" spans="1:13" ht="18.75" x14ac:dyDescent="0.4">
      <c r="A38" s="7" t="s">
        <v>47</v>
      </c>
      <c r="C38" s="8">
        <v>750000</v>
      </c>
      <c r="E38" s="8">
        <v>8780</v>
      </c>
      <c r="G38" s="8">
        <v>7024</v>
      </c>
      <c r="I38" s="43">
        <v>-0.2</v>
      </c>
      <c r="K38" s="8">
        <v>5268000000</v>
      </c>
      <c r="M38" s="7" t="s">
        <v>69</v>
      </c>
    </row>
    <row r="39" spans="1:13" ht="18.75" x14ac:dyDescent="0.4">
      <c r="A39" s="7" t="s">
        <v>45</v>
      </c>
      <c r="C39" s="8">
        <v>257500</v>
      </c>
      <c r="E39" s="8">
        <v>15670</v>
      </c>
      <c r="G39" s="8">
        <v>12536</v>
      </c>
      <c r="I39" s="43">
        <v>-0.2</v>
      </c>
      <c r="K39" s="8">
        <v>3228020000</v>
      </c>
      <c r="M39" s="7" t="s">
        <v>69</v>
      </c>
    </row>
    <row r="40" spans="1:13" ht="18.75" x14ac:dyDescent="0.4">
      <c r="A40" s="10" t="s">
        <v>51</v>
      </c>
      <c r="C40" s="20">
        <v>401250</v>
      </c>
      <c r="E40" s="20">
        <v>12650</v>
      </c>
      <c r="G40" s="20">
        <v>10120</v>
      </c>
      <c r="I40" s="44">
        <v>-0.2</v>
      </c>
      <c r="K40" s="11">
        <v>4060650000</v>
      </c>
      <c r="M40" s="24" t="s">
        <v>69</v>
      </c>
    </row>
    <row r="41" spans="1:13" ht="21" x14ac:dyDescent="0.4">
      <c r="A41" s="13" t="s">
        <v>52</v>
      </c>
      <c r="C41" s="20"/>
      <c r="E41" s="20"/>
      <c r="F41" s="21"/>
      <c r="G41" s="20"/>
      <c r="H41" s="21"/>
      <c r="I41" s="20"/>
      <c r="K41" s="14">
        <v>3210219688875.6802</v>
      </c>
      <c r="M41" s="2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0"/>
  <sheetViews>
    <sheetView rightToLeft="1" view="pageBreakPreview" zoomScale="130" zoomScaleNormal="100" zoomScaleSheetLayoutView="130" workbookViewId="0">
      <selection activeCell="A10" sqref="A10:B10"/>
    </sheetView>
  </sheetViews>
  <sheetFormatPr defaultRowHeight="15.75" x14ac:dyDescent="0.4"/>
  <cols>
    <col min="1" max="1" width="6.28515625" style="17" bestFit="1" customWidth="1"/>
    <col min="2" max="2" width="35" style="17" customWidth="1"/>
    <col min="3" max="3" width="1.28515625" style="17" customWidth="1"/>
    <col min="4" max="4" width="15" style="17" bestFit="1" customWidth="1"/>
    <col min="5" max="5" width="1.28515625" style="17" customWidth="1"/>
    <col min="6" max="6" width="14.85546875" style="17" bestFit="1" customWidth="1"/>
    <col min="7" max="7" width="1.28515625" style="17" customWidth="1"/>
    <col min="8" max="8" width="12.42578125" style="17" customWidth="1"/>
    <col min="9" max="9" width="1.28515625" style="17" customWidth="1"/>
    <col min="10" max="10" width="15" style="17" bestFit="1" customWidth="1"/>
    <col min="11" max="11" width="1.28515625" style="17" customWidth="1"/>
    <col min="12" max="12" width="18.28515625" style="17" bestFit="1" customWidth="1"/>
    <col min="13" max="13" width="0.28515625" style="17" customWidth="1"/>
    <col min="14" max="14" width="9.140625" style="17"/>
    <col min="15" max="15" width="11.7109375" style="17" bestFit="1" customWidth="1"/>
    <col min="16" max="16384" width="9.140625" style="17"/>
  </cols>
  <sheetData>
    <row r="1" spans="1:15" ht="25.5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5" ht="25.5" x14ac:dyDescent="0.4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5" ht="25.5" x14ac:dyDescent="0.4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5" spans="1:15" ht="24" x14ac:dyDescent="0.4">
      <c r="A5" s="1" t="s">
        <v>70</v>
      </c>
      <c r="B5" s="26" t="s">
        <v>71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5" ht="21" x14ac:dyDescent="0.4">
      <c r="D6" s="2" t="s">
        <v>7</v>
      </c>
      <c r="F6" s="27" t="s">
        <v>8</v>
      </c>
      <c r="G6" s="27"/>
      <c r="H6" s="27"/>
      <c r="J6" s="2" t="s">
        <v>9</v>
      </c>
    </row>
    <row r="7" spans="1:15" ht="21" x14ac:dyDescent="0.4">
      <c r="A7" s="27" t="s">
        <v>72</v>
      </c>
      <c r="B7" s="27"/>
      <c r="D7" s="2" t="s">
        <v>73</v>
      </c>
      <c r="F7" s="2" t="s">
        <v>74</v>
      </c>
      <c r="H7" s="2" t="s">
        <v>75</v>
      </c>
      <c r="J7" s="2" t="s">
        <v>73</v>
      </c>
      <c r="L7" s="2" t="s">
        <v>18</v>
      </c>
    </row>
    <row r="8" spans="1:15" ht="18.75" x14ac:dyDescent="0.4">
      <c r="A8" s="29" t="s">
        <v>136</v>
      </c>
      <c r="B8" s="29"/>
      <c r="D8" s="5">
        <v>21909013676</v>
      </c>
      <c r="F8" s="5">
        <v>39970833716</v>
      </c>
      <c r="H8" s="5">
        <v>0</v>
      </c>
      <c r="J8" s="5">
        <f>D8+F8-H8</f>
        <v>61879847392</v>
      </c>
      <c r="L8" s="6" t="s">
        <v>77</v>
      </c>
      <c r="O8" s="22"/>
    </row>
    <row r="9" spans="1:15" ht="18.75" x14ac:dyDescent="0.4">
      <c r="A9" s="31" t="s">
        <v>137</v>
      </c>
      <c r="B9" s="31"/>
      <c r="D9" s="8">
        <v>10520092845</v>
      </c>
      <c r="F9" s="8">
        <v>371987210</v>
      </c>
      <c r="H9" s="8">
        <v>0</v>
      </c>
      <c r="J9" s="8">
        <v>10892080055</v>
      </c>
      <c r="L9" s="9" t="s">
        <v>79</v>
      </c>
    </row>
    <row r="10" spans="1:15" ht="21" x14ac:dyDescent="0.4">
      <c r="A10" s="35" t="s">
        <v>52</v>
      </c>
      <c r="B10" s="35"/>
      <c r="D10" s="14">
        <f>SUM(D8:D9)</f>
        <v>32429106521</v>
      </c>
      <c r="F10" s="14">
        <f>SUM(F8:F9)</f>
        <v>40342820926</v>
      </c>
      <c r="H10" s="14">
        <v>0</v>
      </c>
      <c r="J10" s="14">
        <f>SUM(J8:J9)</f>
        <v>72771927447</v>
      </c>
      <c r="L10" s="15">
        <v>0</v>
      </c>
    </row>
  </sheetData>
  <mergeCells count="9">
    <mergeCell ref="A10:B10"/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115" zoomScaleNormal="100" zoomScaleSheetLayoutView="115" workbookViewId="0">
      <selection activeCell="H11" sqref="H11"/>
    </sheetView>
  </sheetViews>
  <sheetFormatPr defaultRowHeight="15.75" x14ac:dyDescent="0.4"/>
  <cols>
    <col min="1" max="1" width="3.85546875" style="17" bestFit="1" customWidth="1"/>
    <col min="2" max="2" width="44.140625" style="17" customWidth="1"/>
    <col min="3" max="3" width="1.28515625" style="17" customWidth="1"/>
    <col min="4" max="4" width="8.28515625" style="17" bestFit="1" customWidth="1"/>
    <col min="5" max="5" width="1.28515625" style="17" customWidth="1"/>
    <col min="6" max="6" width="13.85546875" style="17" bestFit="1" customWidth="1"/>
    <col min="7" max="7" width="1.28515625" style="17" customWidth="1"/>
    <col min="8" max="8" width="17.28515625" style="17" bestFit="1" customWidth="1"/>
    <col min="9" max="9" width="1.28515625" style="17" customWidth="1"/>
    <col min="10" max="10" width="18" style="17" bestFit="1" customWidth="1"/>
    <col min="11" max="11" width="0.28515625" style="17" customWidth="1"/>
    <col min="12" max="12" width="10.7109375" style="17" bestFit="1" customWidth="1"/>
    <col min="13" max="16384" width="9.140625" style="17"/>
  </cols>
  <sheetData>
    <row r="1" spans="1:10" ht="25.5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5.5" x14ac:dyDescent="0.4">
      <c r="A2" s="25" t="s">
        <v>80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5.5" x14ac:dyDescent="0.4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5" spans="1:10" ht="24" x14ac:dyDescent="0.4">
      <c r="A5" s="1" t="s">
        <v>81</v>
      </c>
      <c r="B5" s="26" t="s">
        <v>82</v>
      </c>
      <c r="C5" s="26"/>
      <c r="D5" s="26"/>
      <c r="E5" s="26"/>
      <c r="F5" s="26"/>
      <c r="G5" s="26"/>
      <c r="H5" s="26"/>
      <c r="I5" s="26"/>
      <c r="J5" s="26"/>
    </row>
    <row r="7" spans="1:10" ht="21" x14ac:dyDescent="0.4">
      <c r="A7" s="27" t="s">
        <v>83</v>
      </c>
      <c r="B7" s="27"/>
      <c r="D7" s="2" t="s">
        <v>84</v>
      </c>
      <c r="F7" s="2" t="s">
        <v>73</v>
      </c>
      <c r="H7" s="2" t="s">
        <v>85</v>
      </c>
      <c r="J7" s="2" t="s">
        <v>86</v>
      </c>
    </row>
    <row r="8" spans="1:10" ht="18.75" x14ac:dyDescent="0.4">
      <c r="A8" s="29" t="s">
        <v>87</v>
      </c>
      <c r="B8" s="29"/>
      <c r="D8" s="4" t="s">
        <v>88</v>
      </c>
      <c r="F8" s="5">
        <v>3657036785</v>
      </c>
      <c r="H8" s="6">
        <f>F8/F11</f>
        <v>0.96523701524040206</v>
      </c>
      <c r="J8" s="6">
        <v>1.0670243599880439E-3</v>
      </c>
    </row>
    <row r="9" spans="1:10" ht="18.75" x14ac:dyDescent="0.4">
      <c r="A9" s="31" t="s">
        <v>91</v>
      </c>
      <c r="B9" s="31"/>
      <c r="D9" s="7" t="s">
        <v>89</v>
      </c>
      <c r="F9" s="8">
        <v>131708083</v>
      </c>
      <c r="H9" s="9">
        <f>F9/F11</f>
        <v>3.4762985551416908E-2</v>
      </c>
      <c r="J9" s="9">
        <v>3.8428854077913568E-5</v>
      </c>
    </row>
    <row r="10" spans="1:10" ht="18.75" x14ac:dyDescent="0.4">
      <c r="A10" s="33" t="s">
        <v>92</v>
      </c>
      <c r="B10" s="33"/>
      <c r="D10" s="7" t="s">
        <v>90</v>
      </c>
      <c r="F10" s="11">
        <f>'سایر درآمدها'!D10</f>
        <v>-3</v>
      </c>
      <c r="H10" s="12">
        <f>F10/F11</f>
        <v>-7.9181895506178404E-10</v>
      </c>
      <c r="J10" s="12">
        <v>-8.7531880813830316E-13</v>
      </c>
    </row>
    <row r="11" spans="1:10" ht="21" x14ac:dyDescent="0.4">
      <c r="A11" s="35" t="s">
        <v>52</v>
      </c>
      <c r="B11" s="35"/>
      <c r="D11" s="14"/>
      <c r="F11" s="14">
        <f>SUM(F8:F10)</f>
        <v>3788744865</v>
      </c>
      <c r="H11" s="15">
        <f>SUM(H8:H10)</f>
        <v>1</v>
      </c>
      <c r="J11" s="15">
        <f>SUM(J8:J10)</f>
        <v>1.1054532131906385E-3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8"/>
  <sheetViews>
    <sheetView rightToLeft="1" tabSelected="1" view="pageBreakPreview" topLeftCell="A21" zoomScale="85" zoomScaleNormal="100" zoomScaleSheetLayoutView="85" workbookViewId="0">
      <selection activeCell="Z38" sqref="Z38:Z39"/>
    </sheetView>
  </sheetViews>
  <sheetFormatPr defaultRowHeight="15.75" x14ac:dyDescent="0.4"/>
  <cols>
    <col min="1" max="1" width="6.140625" style="17" bestFit="1" customWidth="1"/>
    <col min="2" max="2" width="18.140625" style="17" customWidth="1"/>
    <col min="3" max="3" width="1.28515625" style="17" customWidth="1"/>
    <col min="4" max="4" width="15.42578125" style="17" bestFit="1" customWidth="1"/>
    <col min="5" max="5" width="1.28515625" style="17" customWidth="1"/>
    <col min="6" max="6" width="16.28515625" style="17" bestFit="1" customWidth="1"/>
    <col min="7" max="7" width="1.28515625" style="17" customWidth="1"/>
    <col min="8" max="8" width="11.85546875" style="17" bestFit="1" customWidth="1"/>
    <col min="9" max="9" width="1.28515625" style="17" customWidth="1"/>
    <col min="10" max="10" width="14.85546875" style="17" bestFit="1" customWidth="1"/>
    <col min="11" max="11" width="1.28515625" style="17" customWidth="1"/>
    <col min="12" max="12" width="18.7109375" style="17" bestFit="1" customWidth="1"/>
    <col min="13" max="13" width="1.28515625" style="17" customWidth="1"/>
    <col min="14" max="14" width="16.28515625" style="17" bestFit="1" customWidth="1"/>
    <col min="15" max="16" width="1.28515625" style="17" customWidth="1"/>
    <col min="17" max="17" width="18.7109375" style="17" bestFit="1" customWidth="1"/>
    <col min="18" max="18" width="1.28515625" style="17" customWidth="1"/>
    <col min="19" max="19" width="16.28515625" style="17" bestFit="1" customWidth="1"/>
    <col min="20" max="20" width="1.28515625" style="17" customWidth="1"/>
    <col min="21" max="21" width="17.5703125" style="17" bestFit="1" customWidth="1"/>
    <col min="22" max="22" width="1.28515625" style="17" customWidth="1"/>
    <col min="23" max="23" width="18.7109375" style="17" bestFit="1" customWidth="1"/>
    <col min="24" max="24" width="0.28515625" style="17" customWidth="1"/>
    <col min="25" max="16384" width="9.140625" style="17"/>
  </cols>
  <sheetData>
    <row r="1" spans="1:23" ht="25.5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5" x14ac:dyDescent="0.4">
      <c r="A2" s="25" t="s">
        <v>80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5.5" x14ac:dyDescent="0.4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5" spans="1:23" ht="24" x14ac:dyDescent="0.4">
      <c r="A5" s="1" t="s">
        <v>93</v>
      </c>
      <c r="B5" s="26" t="s">
        <v>94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1" x14ac:dyDescent="0.4">
      <c r="D6" s="27" t="s">
        <v>95</v>
      </c>
      <c r="E6" s="27"/>
      <c r="F6" s="27"/>
      <c r="G6" s="27"/>
      <c r="H6" s="27"/>
      <c r="I6" s="27"/>
      <c r="J6" s="27"/>
      <c r="K6" s="27"/>
      <c r="L6" s="27"/>
      <c r="N6" s="27" t="s">
        <v>96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21" x14ac:dyDescent="0.4">
      <c r="D7" s="18"/>
      <c r="E7" s="18"/>
      <c r="F7" s="18"/>
      <c r="G7" s="18"/>
      <c r="H7" s="18"/>
      <c r="I7" s="18"/>
      <c r="J7" s="28" t="s">
        <v>52</v>
      </c>
      <c r="K7" s="28"/>
      <c r="L7" s="28"/>
      <c r="N7" s="18"/>
      <c r="O7" s="18"/>
      <c r="P7" s="18"/>
      <c r="Q7" s="18"/>
      <c r="R7" s="18"/>
      <c r="S7" s="18"/>
      <c r="T7" s="18"/>
      <c r="U7" s="28" t="s">
        <v>52</v>
      </c>
      <c r="V7" s="28"/>
      <c r="W7" s="28"/>
    </row>
    <row r="8" spans="1:23" ht="21" x14ac:dyDescent="0.4">
      <c r="A8" s="27" t="s">
        <v>97</v>
      </c>
      <c r="B8" s="27"/>
      <c r="D8" s="2" t="s">
        <v>98</v>
      </c>
      <c r="F8" s="2" t="s">
        <v>99</v>
      </c>
      <c r="H8" s="2" t="s">
        <v>100</v>
      </c>
      <c r="J8" s="3" t="s">
        <v>73</v>
      </c>
      <c r="K8" s="18"/>
      <c r="L8" s="3" t="s">
        <v>85</v>
      </c>
      <c r="N8" s="2" t="s">
        <v>98</v>
      </c>
      <c r="P8" s="27" t="s">
        <v>99</v>
      </c>
      <c r="Q8" s="27"/>
      <c r="S8" s="2" t="s">
        <v>100</v>
      </c>
      <c r="U8" s="3" t="s">
        <v>73</v>
      </c>
      <c r="V8" s="18"/>
      <c r="W8" s="3" t="s">
        <v>85</v>
      </c>
    </row>
    <row r="9" spans="1:23" ht="18.75" x14ac:dyDescent="0.4">
      <c r="A9" s="29" t="s">
        <v>21</v>
      </c>
      <c r="B9" s="29"/>
      <c r="D9" s="5">
        <v>0</v>
      </c>
      <c r="F9" s="5">
        <v>-3156</v>
      </c>
      <c r="H9" s="5">
        <v>-7210</v>
      </c>
      <c r="J9" s="5">
        <v>-10366</v>
      </c>
      <c r="L9" s="6">
        <v>0</v>
      </c>
      <c r="N9" s="5">
        <v>7667957000</v>
      </c>
      <c r="P9" s="30">
        <v>85647129900</v>
      </c>
      <c r="Q9" s="30"/>
      <c r="S9" s="5">
        <v>-7210</v>
      </c>
      <c r="U9" s="5">
        <v>93315079690</v>
      </c>
      <c r="W9" s="6">
        <v>-121.84</v>
      </c>
    </row>
    <row r="10" spans="1:23" ht="18.75" x14ac:dyDescent="0.4">
      <c r="A10" s="31" t="s">
        <v>24</v>
      </c>
      <c r="B10" s="31"/>
      <c r="D10" s="8">
        <v>0</v>
      </c>
      <c r="F10" s="8">
        <v>295</v>
      </c>
      <c r="H10" s="8">
        <v>-5183</v>
      </c>
      <c r="J10" s="8">
        <v>-4888</v>
      </c>
      <c r="L10" s="9">
        <v>0</v>
      </c>
      <c r="N10" s="8">
        <v>0</v>
      </c>
      <c r="P10" s="32">
        <v>-3792810947</v>
      </c>
      <c r="Q10" s="32"/>
      <c r="S10" s="8">
        <v>25571355341</v>
      </c>
      <c r="U10" s="8">
        <v>21778544394</v>
      </c>
      <c r="W10" s="9">
        <v>-28.44</v>
      </c>
    </row>
    <row r="11" spans="1:23" ht="18.75" x14ac:dyDescent="0.4">
      <c r="A11" s="31" t="s">
        <v>37</v>
      </c>
      <c r="B11" s="31"/>
      <c r="D11" s="8">
        <v>0</v>
      </c>
      <c r="F11" s="8">
        <v>201</v>
      </c>
      <c r="H11" s="8">
        <v>-2267</v>
      </c>
      <c r="J11" s="8">
        <v>-2066</v>
      </c>
      <c r="L11" s="9">
        <v>0</v>
      </c>
      <c r="N11" s="8">
        <v>0</v>
      </c>
      <c r="P11" s="32">
        <v>-23268241390</v>
      </c>
      <c r="Q11" s="32"/>
      <c r="S11" s="8">
        <v>-2267</v>
      </c>
      <c r="U11" s="8">
        <v>-23268243657</v>
      </c>
      <c r="W11" s="9">
        <v>30.38</v>
      </c>
    </row>
    <row r="12" spans="1:23" ht="18.75" x14ac:dyDescent="0.4">
      <c r="A12" s="31" t="s">
        <v>50</v>
      </c>
      <c r="B12" s="31"/>
      <c r="D12" s="8">
        <v>308631826</v>
      </c>
      <c r="F12" s="8">
        <v>-285773759</v>
      </c>
      <c r="H12" s="8">
        <v>0</v>
      </c>
      <c r="J12" s="8">
        <v>22858067</v>
      </c>
      <c r="L12" s="9">
        <v>0.64</v>
      </c>
      <c r="N12" s="8">
        <v>308631826</v>
      </c>
      <c r="P12" s="32">
        <v>-731490494</v>
      </c>
      <c r="Q12" s="32"/>
      <c r="S12" s="8">
        <v>1104757506</v>
      </c>
      <c r="U12" s="8">
        <v>681898838</v>
      </c>
      <c r="W12" s="9">
        <v>-0.89</v>
      </c>
    </row>
    <row r="13" spans="1:23" ht="18.75" x14ac:dyDescent="0.4">
      <c r="A13" s="31" t="s">
        <v>40</v>
      </c>
      <c r="B13" s="31"/>
      <c r="D13" s="8">
        <v>0</v>
      </c>
      <c r="F13" s="8">
        <v>3617820824</v>
      </c>
      <c r="H13" s="8">
        <v>0</v>
      </c>
      <c r="J13" s="8">
        <v>3617820824</v>
      </c>
      <c r="L13" s="9">
        <v>101.8</v>
      </c>
      <c r="N13" s="8">
        <v>0</v>
      </c>
      <c r="P13" s="32">
        <v>19456835635</v>
      </c>
      <c r="Q13" s="32"/>
      <c r="S13" s="8">
        <v>-27985754</v>
      </c>
      <c r="U13" s="8">
        <v>19428849881</v>
      </c>
      <c r="W13" s="9">
        <v>-25.37</v>
      </c>
    </row>
    <row r="14" spans="1:23" ht="18.75" x14ac:dyDescent="0.4">
      <c r="A14" s="31" t="s">
        <v>101</v>
      </c>
      <c r="B14" s="31"/>
      <c r="D14" s="8">
        <v>0</v>
      </c>
      <c r="F14" s="8">
        <v>0</v>
      </c>
      <c r="H14" s="8">
        <v>0</v>
      </c>
      <c r="J14" s="8">
        <v>0</v>
      </c>
      <c r="L14" s="9">
        <v>0</v>
      </c>
      <c r="N14" s="8">
        <v>0</v>
      </c>
      <c r="P14" s="32">
        <v>0</v>
      </c>
      <c r="Q14" s="32"/>
      <c r="S14" s="8">
        <v>-3550922428</v>
      </c>
      <c r="U14" s="8">
        <v>-3550922428</v>
      </c>
      <c r="W14" s="9">
        <v>4.6399999999999997</v>
      </c>
    </row>
    <row r="15" spans="1:23" ht="18.75" x14ac:dyDescent="0.4">
      <c r="A15" s="31" t="s">
        <v>42</v>
      </c>
      <c r="B15" s="31"/>
      <c r="D15" s="8">
        <v>0</v>
      </c>
      <c r="F15" s="8">
        <v>0</v>
      </c>
      <c r="H15" s="8">
        <v>0</v>
      </c>
      <c r="J15" s="8">
        <v>0</v>
      </c>
      <c r="L15" s="9">
        <v>0</v>
      </c>
      <c r="N15" s="8">
        <v>0</v>
      </c>
      <c r="P15" s="32">
        <v>-10687398492</v>
      </c>
      <c r="Q15" s="32"/>
      <c r="S15" s="8">
        <v>8882819885</v>
      </c>
      <c r="U15" s="8">
        <v>-1804578607</v>
      </c>
      <c r="W15" s="9">
        <v>2.36</v>
      </c>
    </row>
    <row r="16" spans="1:23" ht="18.75" x14ac:dyDescent="0.4">
      <c r="A16" s="31" t="s">
        <v>34</v>
      </c>
      <c r="B16" s="31"/>
      <c r="D16" s="8">
        <v>0</v>
      </c>
      <c r="F16" s="8">
        <v>0</v>
      </c>
      <c r="H16" s="8">
        <v>0</v>
      </c>
      <c r="J16" s="8">
        <v>0</v>
      </c>
      <c r="L16" s="9">
        <v>0</v>
      </c>
      <c r="N16" s="8">
        <v>0</v>
      </c>
      <c r="P16" s="32">
        <v>-34451322092</v>
      </c>
      <c r="Q16" s="32"/>
      <c r="S16" s="8">
        <v>-8733092679</v>
      </c>
      <c r="U16" s="8">
        <v>-43184414771</v>
      </c>
      <c r="W16" s="9">
        <v>56.38</v>
      </c>
    </row>
    <row r="17" spans="1:23" ht="18.75" x14ac:dyDescent="0.4">
      <c r="A17" s="31" t="s">
        <v>102</v>
      </c>
      <c r="B17" s="31"/>
      <c r="D17" s="8">
        <v>0</v>
      </c>
      <c r="F17" s="8">
        <v>0</v>
      </c>
      <c r="H17" s="8">
        <v>0</v>
      </c>
      <c r="J17" s="8">
        <v>0</v>
      </c>
      <c r="L17" s="9">
        <v>0</v>
      </c>
      <c r="N17" s="8">
        <v>0</v>
      </c>
      <c r="P17" s="32">
        <v>0</v>
      </c>
      <c r="Q17" s="32"/>
      <c r="S17" s="8">
        <v>657806623</v>
      </c>
      <c r="U17" s="8">
        <v>657806623</v>
      </c>
      <c r="W17" s="9">
        <v>-0.86</v>
      </c>
    </row>
    <row r="18" spans="1:23" ht="18.75" x14ac:dyDescent="0.4">
      <c r="A18" s="31" t="s">
        <v>103</v>
      </c>
      <c r="B18" s="31"/>
      <c r="D18" s="8">
        <v>0</v>
      </c>
      <c r="F18" s="8">
        <v>0</v>
      </c>
      <c r="H18" s="8">
        <v>0</v>
      </c>
      <c r="J18" s="8">
        <v>0</v>
      </c>
      <c r="L18" s="9">
        <v>0</v>
      </c>
      <c r="N18" s="8">
        <v>0</v>
      </c>
      <c r="P18" s="32">
        <v>0</v>
      </c>
      <c r="Q18" s="32"/>
      <c r="S18" s="8">
        <v>7318465504</v>
      </c>
      <c r="U18" s="8">
        <v>7318465504</v>
      </c>
      <c r="W18" s="9">
        <v>-9.56</v>
      </c>
    </row>
    <row r="19" spans="1:23" ht="18.75" x14ac:dyDescent="0.4">
      <c r="A19" s="31" t="s">
        <v>104</v>
      </c>
      <c r="B19" s="31"/>
      <c r="D19" s="8">
        <v>0</v>
      </c>
      <c r="F19" s="8">
        <v>0</v>
      </c>
      <c r="H19" s="8">
        <v>0</v>
      </c>
      <c r="J19" s="8">
        <v>0</v>
      </c>
      <c r="L19" s="9">
        <v>0</v>
      </c>
      <c r="N19" s="8">
        <v>0</v>
      </c>
      <c r="P19" s="32">
        <v>0</v>
      </c>
      <c r="Q19" s="32"/>
      <c r="S19" s="8">
        <v>6652167096</v>
      </c>
      <c r="U19" s="8">
        <v>6652167096</v>
      </c>
      <c r="W19" s="9">
        <v>-8.69</v>
      </c>
    </row>
    <row r="20" spans="1:23" ht="18.75" x14ac:dyDescent="0.4">
      <c r="A20" s="31" t="s">
        <v>41</v>
      </c>
      <c r="B20" s="31"/>
      <c r="D20" s="8">
        <v>0</v>
      </c>
      <c r="F20" s="8">
        <v>0</v>
      </c>
      <c r="H20" s="8">
        <v>0</v>
      </c>
      <c r="J20" s="8">
        <v>0</v>
      </c>
      <c r="L20" s="9">
        <v>0</v>
      </c>
      <c r="N20" s="8">
        <v>0</v>
      </c>
      <c r="P20" s="32">
        <v>-1767514324</v>
      </c>
      <c r="Q20" s="32"/>
      <c r="S20" s="8">
        <v>1788323226</v>
      </c>
      <c r="U20" s="8">
        <v>20808902</v>
      </c>
      <c r="W20" s="9">
        <v>-0.03</v>
      </c>
    </row>
    <row r="21" spans="1:23" ht="18.75" x14ac:dyDescent="0.4">
      <c r="A21" s="31" t="s">
        <v>20</v>
      </c>
      <c r="B21" s="31"/>
      <c r="D21" s="8">
        <v>0</v>
      </c>
      <c r="F21" s="8">
        <v>0</v>
      </c>
      <c r="H21" s="8">
        <v>0</v>
      </c>
      <c r="J21" s="8">
        <v>0</v>
      </c>
      <c r="L21" s="9">
        <v>0</v>
      </c>
      <c r="N21" s="8">
        <v>0</v>
      </c>
      <c r="P21" s="32">
        <v>40801533247</v>
      </c>
      <c r="Q21" s="32"/>
      <c r="S21" s="8">
        <v>-4118</v>
      </c>
      <c r="U21" s="8">
        <v>40801529129</v>
      </c>
      <c r="W21" s="9">
        <v>-53.27</v>
      </c>
    </row>
    <row r="22" spans="1:23" ht="18.75" x14ac:dyDescent="0.4">
      <c r="A22" s="31" t="s">
        <v>105</v>
      </c>
      <c r="B22" s="31"/>
      <c r="D22" s="8">
        <v>0</v>
      </c>
      <c r="F22" s="8">
        <v>0</v>
      </c>
      <c r="H22" s="8">
        <v>0</v>
      </c>
      <c r="J22" s="8">
        <v>0</v>
      </c>
      <c r="L22" s="9">
        <v>0</v>
      </c>
      <c r="N22" s="8">
        <v>0</v>
      </c>
      <c r="P22" s="32">
        <v>0</v>
      </c>
      <c r="Q22" s="32"/>
      <c r="S22" s="8">
        <v>197438481</v>
      </c>
      <c r="U22" s="8">
        <v>197438481</v>
      </c>
      <c r="W22" s="9">
        <v>-0.26</v>
      </c>
    </row>
    <row r="23" spans="1:23" ht="18.75" x14ac:dyDescent="0.4">
      <c r="A23" s="31" t="s">
        <v>45</v>
      </c>
      <c r="B23" s="31"/>
      <c r="D23" s="8">
        <v>0</v>
      </c>
      <c r="F23" s="8">
        <v>0</v>
      </c>
      <c r="H23" s="8">
        <v>0</v>
      </c>
      <c r="J23" s="8">
        <v>0</v>
      </c>
      <c r="L23" s="9">
        <v>0</v>
      </c>
      <c r="N23" s="8">
        <v>0</v>
      </c>
      <c r="P23" s="32">
        <v>-1005280128</v>
      </c>
      <c r="Q23" s="32"/>
      <c r="S23" s="8">
        <v>1347616647</v>
      </c>
      <c r="U23" s="8">
        <v>342336519</v>
      </c>
      <c r="W23" s="9">
        <v>-0.45</v>
      </c>
    </row>
    <row r="24" spans="1:23" ht="18.75" x14ac:dyDescent="0.4">
      <c r="A24" s="31" t="s">
        <v>47</v>
      </c>
      <c r="B24" s="31"/>
      <c r="D24" s="8">
        <v>0</v>
      </c>
      <c r="F24" s="8">
        <v>0</v>
      </c>
      <c r="H24" s="8">
        <v>0</v>
      </c>
      <c r="J24" s="8">
        <v>0</v>
      </c>
      <c r="L24" s="9">
        <v>0</v>
      </c>
      <c r="N24" s="8">
        <v>0</v>
      </c>
      <c r="P24" s="32">
        <v>-863783941</v>
      </c>
      <c r="Q24" s="32"/>
      <c r="S24" s="8">
        <v>1155743718</v>
      </c>
      <c r="U24" s="8">
        <v>291959777</v>
      </c>
      <c r="W24" s="9">
        <v>-0.38</v>
      </c>
    </row>
    <row r="25" spans="1:23" ht="18.75" x14ac:dyDescent="0.4">
      <c r="A25" s="31" t="s">
        <v>106</v>
      </c>
      <c r="B25" s="31"/>
      <c r="D25" s="8">
        <v>0</v>
      </c>
      <c r="F25" s="8">
        <v>0</v>
      </c>
      <c r="H25" s="8">
        <v>0</v>
      </c>
      <c r="J25" s="8">
        <v>0</v>
      </c>
      <c r="L25" s="9">
        <v>0</v>
      </c>
      <c r="N25" s="8">
        <v>0</v>
      </c>
      <c r="P25" s="32">
        <v>0</v>
      </c>
      <c r="Q25" s="32"/>
      <c r="S25" s="8">
        <v>10878615726</v>
      </c>
      <c r="U25" s="8">
        <v>10878615726</v>
      </c>
      <c r="W25" s="9">
        <v>-14.2</v>
      </c>
    </row>
    <row r="26" spans="1:23" ht="18.75" x14ac:dyDescent="0.4">
      <c r="A26" s="31" t="s">
        <v>51</v>
      </c>
      <c r="B26" s="31"/>
      <c r="D26" s="8">
        <v>0</v>
      </c>
      <c r="F26" s="8">
        <v>0</v>
      </c>
      <c r="H26" s="8">
        <v>0</v>
      </c>
      <c r="J26" s="8">
        <v>0</v>
      </c>
      <c r="L26" s="9">
        <v>0</v>
      </c>
      <c r="N26" s="8">
        <v>0</v>
      </c>
      <c r="P26" s="32">
        <v>207307577</v>
      </c>
      <c r="Q26" s="32"/>
      <c r="S26" s="8">
        <v>856289437</v>
      </c>
      <c r="U26" s="8">
        <v>1063597014</v>
      </c>
      <c r="W26" s="9">
        <v>-1.39</v>
      </c>
    </row>
    <row r="27" spans="1:23" ht="18.75" x14ac:dyDescent="0.4">
      <c r="A27" s="31" t="s">
        <v>29</v>
      </c>
      <c r="B27" s="31"/>
      <c r="D27" s="8">
        <v>0</v>
      </c>
      <c r="F27" s="8">
        <v>0</v>
      </c>
      <c r="H27" s="8">
        <v>0</v>
      </c>
      <c r="J27" s="8">
        <v>0</v>
      </c>
      <c r="L27" s="9">
        <v>0</v>
      </c>
      <c r="N27" s="8">
        <v>39883800000</v>
      </c>
      <c r="P27" s="32">
        <v>-32975805402</v>
      </c>
      <c r="Q27" s="32"/>
      <c r="S27" s="8">
        <v>0</v>
      </c>
      <c r="U27" s="8">
        <v>6907994598</v>
      </c>
      <c r="W27" s="9">
        <v>-9.02</v>
      </c>
    </row>
    <row r="28" spans="1:23" ht="18.75" x14ac:dyDescent="0.4">
      <c r="A28" s="31" t="s">
        <v>31</v>
      </c>
      <c r="B28" s="31"/>
      <c r="D28" s="8">
        <v>0</v>
      </c>
      <c r="F28" s="8">
        <v>0</v>
      </c>
      <c r="H28" s="8">
        <v>0</v>
      </c>
      <c r="J28" s="8">
        <v>0</v>
      </c>
      <c r="L28" s="9">
        <v>0</v>
      </c>
      <c r="N28" s="8">
        <v>15796324500</v>
      </c>
      <c r="P28" s="32">
        <v>-14952468598</v>
      </c>
      <c r="Q28" s="32"/>
      <c r="S28" s="8">
        <v>0</v>
      </c>
      <c r="U28" s="8">
        <v>843855902</v>
      </c>
      <c r="W28" s="9">
        <v>-1.1000000000000001</v>
      </c>
    </row>
    <row r="29" spans="1:23" ht="18.75" x14ac:dyDescent="0.4">
      <c r="A29" s="31" t="s">
        <v>46</v>
      </c>
      <c r="B29" s="31"/>
      <c r="D29" s="8">
        <v>0</v>
      </c>
      <c r="F29" s="8">
        <v>0</v>
      </c>
      <c r="H29" s="8">
        <v>0</v>
      </c>
      <c r="J29" s="8">
        <v>0</v>
      </c>
      <c r="L29" s="9">
        <v>0</v>
      </c>
      <c r="N29" s="8">
        <v>10709513419</v>
      </c>
      <c r="P29" s="32">
        <v>-25422232579</v>
      </c>
      <c r="Q29" s="32"/>
      <c r="S29" s="8">
        <v>0</v>
      </c>
      <c r="U29" s="8">
        <v>-14712719160</v>
      </c>
      <c r="W29" s="9">
        <v>19.21</v>
      </c>
    </row>
    <row r="30" spans="1:23" ht="18.75" x14ac:dyDescent="0.4">
      <c r="A30" s="31" t="s">
        <v>38</v>
      </c>
      <c r="B30" s="31"/>
      <c r="D30" s="8">
        <v>0</v>
      </c>
      <c r="F30" s="8">
        <v>0</v>
      </c>
      <c r="H30" s="8">
        <v>0</v>
      </c>
      <c r="J30" s="8">
        <v>0</v>
      </c>
      <c r="L30" s="9">
        <v>0</v>
      </c>
      <c r="N30" s="8">
        <v>5762928000</v>
      </c>
      <c r="P30" s="32">
        <v>9655901583</v>
      </c>
      <c r="Q30" s="32"/>
      <c r="S30" s="8">
        <v>0</v>
      </c>
      <c r="U30" s="8">
        <v>15418829583</v>
      </c>
      <c r="W30" s="9">
        <v>-20.13</v>
      </c>
    </row>
    <row r="31" spans="1:23" ht="18.75" x14ac:dyDescent="0.4">
      <c r="A31" s="31" t="s">
        <v>27</v>
      </c>
      <c r="B31" s="31"/>
      <c r="D31" s="8">
        <v>0</v>
      </c>
      <c r="F31" s="8">
        <v>0</v>
      </c>
      <c r="H31" s="8">
        <v>0</v>
      </c>
      <c r="J31" s="8">
        <v>0</v>
      </c>
      <c r="L31" s="9">
        <v>0</v>
      </c>
      <c r="N31" s="8">
        <v>0</v>
      </c>
      <c r="P31" s="32">
        <v>1218419746</v>
      </c>
      <c r="Q31" s="32"/>
      <c r="S31" s="8">
        <v>0</v>
      </c>
      <c r="U31" s="8">
        <v>1218419746</v>
      </c>
      <c r="W31" s="9">
        <v>-1.59</v>
      </c>
    </row>
    <row r="32" spans="1:23" ht="18.75" x14ac:dyDescent="0.4">
      <c r="A32" s="31" t="s">
        <v>26</v>
      </c>
      <c r="B32" s="31"/>
      <c r="D32" s="8">
        <v>0</v>
      </c>
      <c r="F32" s="8">
        <v>0</v>
      </c>
      <c r="H32" s="8">
        <v>0</v>
      </c>
      <c r="J32" s="8">
        <v>0</v>
      </c>
      <c r="L32" s="9">
        <v>0</v>
      </c>
      <c r="N32" s="8">
        <v>0</v>
      </c>
      <c r="P32" s="32">
        <v>-7581514022</v>
      </c>
      <c r="Q32" s="32"/>
      <c r="S32" s="8">
        <v>0</v>
      </c>
      <c r="U32" s="8">
        <v>-7581514022</v>
      </c>
      <c r="W32" s="9">
        <v>9.9</v>
      </c>
    </row>
    <row r="33" spans="1:23" ht="18.75" x14ac:dyDescent="0.4">
      <c r="A33" s="31" t="s">
        <v>48</v>
      </c>
      <c r="B33" s="31"/>
      <c r="D33" s="8">
        <v>0</v>
      </c>
      <c r="F33" s="8">
        <v>0</v>
      </c>
      <c r="H33" s="8">
        <v>0</v>
      </c>
      <c r="J33" s="8">
        <v>0</v>
      </c>
      <c r="L33" s="9">
        <v>0</v>
      </c>
      <c r="N33" s="8">
        <v>0</v>
      </c>
      <c r="P33" s="32">
        <v>-14876780558</v>
      </c>
      <c r="Q33" s="32"/>
      <c r="S33" s="8">
        <v>0</v>
      </c>
      <c r="U33" s="8">
        <v>-14876780558</v>
      </c>
      <c r="W33" s="9">
        <v>19.420000000000002</v>
      </c>
    </row>
    <row r="34" spans="1:23" ht="18.75" x14ac:dyDescent="0.4">
      <c r="A34" s="31" t="s">
        <v>30</v>
      </c>
      <c r="B34" s="31"/>
      <c r="D34" s="8">
        <v>0</v>
      </c>
      <c r="F34" s="8">
        <v>0</v>
      </c>
      <c r="H34" s="8">
        <v>0</v>
      </c>
      <c r="J34" s="8">
        <v>0</v>
      </c>
      <c r="L34" s="9">
        <v>0</v>
      </c>
      <c r="N34" s="8">
        <v>0</v>
      </c>
      <c r="P34" s="32">
        <v>-16577255877</v>
      </c>
      <c r="Q34" s="32"/>
      <c r="S34" s="8">
        <v>0</v>
      </c>
      <c r="U34" s="8">
        <v>-16577255877</v>
      </c>
      <c r="W34" s="9">
        <v>21.64</v>
      </c>
    </row>
    <row r="35" spans="1:23" ht="18.75" x14ac:dyDescent="0.4">
      <c r="A35" s="31" t="s">
        <v>32</v>
      </c>
      <c r="B35" s="31"/>
      <c r="D35" s="8">
        <v>0</v>
      </c>
      <c r="F35" s="8">
        <v>0</v>
      </c>
      <c r="H35" s="8">
        <v>0</v>
      </c>
      <c r="J35" s="8">
        <v>0</v>
      </c>
      <c r="L35" s="9">
        <v>0</v>
      </c>
      <c r="N35" s="8">
        <v>0</v>
      </c>
      <c r="P35" s="32">
        <v>-42325172334</v>
      </c>
      <c r="Q35" s="32"/>
      <c r="S35" s="8">
        <v>0</v>
      </c>
      <c r="U35" s="8">
        <v>-42325172334</v>
      </c>
      <c r="W35" s="9">
        <v>55.26</v>
      </c>
    </row>
    <row r="36" spans="1:23" ht="18.75" x14ac:dyDescent="0.4">
      <c r="A36" s="31" t="s">
        <v>23</v>
      </c>
      <c r="B36" s="31"/>
      <c r="D36" s="8">
        <v>0</v>
      </c>
      <c r="F36" s="8">
        <v>16375214</v>
      </c>
      <c r="H36" s="8">
        <v>0</v>
      </c>
      <c r="J36" s="8">
        <v>16375214</v>
      </c>
      <c r="L36" s="9">
        <v>0.46</v>
      </c>
      <c r="N36" s="8">
        <v>0</v>
      </c>
      <c r="P36" s="32">
        <v>-70991388852</v>
      </c>
      <c r="Q36" s="32"/>
      <c r="S36" s="8">
        <v>0</v>
      </c>
      <c r="U36" s="8">
        <v>-70991388852</v>
      </c>
      <c r="W36" s="9">
        <v>92.69</v>
      </c>
    </row>
    <row r="37" spans="1:23" ht="18.75" x14ac:dyDescent="0.4">
      <c r="A37" s="31" t="s">
        <v>25</v>
      </c>
      <c r="B37" s="31"/>
      <c r="D37" s="8">
        <v>0</v>
      </c>
      <c r="F37" s="8">
        <v>0</v>
      </c>
      <c r="H37" s="8">
        <v>0</v>
      </c>
      <c r="J37" s="8">
        <v>0</v>
      </c>
      <c r="L37" s="9">
        <v>0</v>
      </c>
      <c r="N37" s="8">
        <v>0</v>
      </c>
      <c r="P37" s="32">
        <v>2178603336</v>
      </c>
      <c r="Q37" s="32"/>
      <c r="S37" s="8">
        <v>0</v>
      </c>
      <c r="U37" s="8">
        <v>2178603336</v>
      </c>
      <c r="W37" s="9">
        <v>-2.84</v>
      </c>
    </row>
    <row r="38" spans="1:23" ht="18.75" x14ac:dyDescent="0.4">
      <c r="A38" s="31" t="s">
        <v>19</v>
      </c>
      <c r="B38" s="31"/>
      <c r="D38" s="8">
        <v>0</v>
      </c>
      <c r="F38" s="8">
        <v>0</v>
      </c>
      <c r="H38" s="8">
        <v>0</v>
      </c>
      <c r="J38" s="8">
        <v>0</v>
      </c>
      <c r="L38" s="9">
        <v>0</v>
      </c>
      <c r="N38" s="8">
        <v>0</v>
      </c>
      <c r="P38" s="32">
        <v>1175419418</v>
      </c>
      <c r="Q38" s="32"/>
      <c r="S38" s="8">
        <v>0</v>
      </c>
      <c r="U38" s="8">
        <v>1175419418</v>
      </c>
      <c r="W38" s="9">
        <v>-1.53</v>
      </c>
    </row>
    <row r="39" spans="1:23" ht="18.75" x14ac:dyDescent="0.4">
      <c r="A39" s="31" t="s">
        <v>44</v>
      </c>
      <c r="B39" s="31"/>
      <c r="D39" s="8">
        <v>0</v>
      </c>
      <c r="F39" s="8">
        <v>0</v>
      </c>
      <c r="H39" s="8">
        <v>0</v>
      </c>
      <c r="J39" s="8">
        <v>0</v>
      </c>
      <c r="L39" s="9">
        <v>0</v>
      </c>
      <c r="N39" s="8">
        <v>0</v>
      </c>
      <c r="P39" s="32">
        <v>-425198427</v>
      </c>
      <c r="Q39" s="32"/>
      <c r="S39" s="8">
        <v>0</v>
      </c>
      <c r="U39" s="8">
        <v>-425198427</v>
      </c>
      <c r="W39" s="9">
        <v>0.56000000000000005</v>
      </c>
    </row>
    <row r="40" spans="1:23" ht="18.75" x14ac:dyDescent="0.4">
      <c r="A40" s="31" t="s">
        <v>28</v>
      </c>
      <c r="B40" s="31"/>
      <c r="D40" s="8">
        <v>0</v>
      </c>
      <c r="F40" s="8">
        <v>0</v>
      </c>
      <c r="H40" s="8">
        <v>0</v>
      </c>
      <c r="J40" s="8">
        <v>0</v>
      </c>
      <c r="L40" s="9">
        <v>0</v>
      </c>
      <c r="N40" s="8">
        <v>0</v>
      </c>
      <c r="P40" s="32">
        <v>-33290840183</v>
      </c>
      <c r="Q40" s="32"/>
      <c r="S40" s="8">
        <v>0</v>
      </c>
      <c r="U40" s="8">
        <v>-33290840183</v>
      </c>
      <c r="W40" s="9">
        <v>43.47</v>
      </c>
    </row>
    <row r="41" spans="1:23" ht="18.75" x14ac:dyDescent="0.4">
      <c r="A41" s="31" t="s">
        <v>39</v>
      </c>
      <c r="B41" s="31"/>
      <c r="D41" s="8">
        <v>0</v>
      </c>
      <c r="F41" s="8">
        <v>0</v>
      </c>
      <c r="H41" s="8">
        <v>0</v>
      </c>
      <c r="J41" s="8">
        <v>0</v>
      </c>
      <c r="L41" s="9">
        <v>0</v>
      </c>
      <c r="N41" s="8">
        <v>0</v>
      </c>
      <c r="P41" s="32">
        <v>-26946384651</v>
      </c>
      <c r="Q41" s="32"/>
      <c r="S41" s="8">
        <v>0</v>
      </c>
      <c r="U41" s="8">
        <v>-26946384651</v>
      </c>
      <c r="W41" s="9">
        <v>35.18</v>
      </c>
    </row>
    <row r="42" spans="1:23" ht="18.75" x14ac:dyDescent="0.4">
      <c r="A42" s="31" t="s">
        <v>33</v>
      </c>
      <c r="B42" s="31"/>
      <c r="D42" s="8">
        <v>0</v>
      </c>
      <c r="F42" s="8">
        <v>0</v>
      </c>
      <c r="H42" s="8">
        <v>0</v>
      </c>
      <c r="J42" s="8">
        <v>0</v>
      </c>
      <c r="L42" s="9">
        <v>0</v>
      </c>
      <c r="N42" s="8">
        <v>0</v>
      </c>
      <c r="P42" s="32">
        <v>-53579198418</v>
      </c>
      <c r="Q42" s="32"/>
      <c r="S42" s="8">
        <v>0</v>
      </c>
      <c r="U42" s="8">
        <v>-53579198418</v>
      </c>
      <c r="W42" s="9">
        <v>69.959999999999994</v>
      </c>
    </row>
    <row r="43" spans="1:23" ht="18.75" x14ac:dyDescent="0.4">
      <c r="A43" s="31" t="s">
        <v>22</v>
      </c>
      <c r="B43" s="31"/>
      <c r="D43" s="8">
        <v>0</v>
      </c>
      <c r="F43" s="8">
        <v>0</v>
      </c>
      <c r="H43" s="8">
        <v>0</v>
      </c>
      <c r="J43" s="8">
        <v>0</v>
      </c>
      <c r="L43" s="9">
        <v>0</v>
      </c>
      <c r="N43" s="8">
        <v>0</v>
      </c>
      <c r="P43" s="32">
        <v>-27258008857</v>
      </c>
      <c r="Q43" s="32"/>
      <c r="S43" s="8">
        <v>0</v>
      </c>
      <c r="U43" s="8">
        <v>-27258008857</v>
      </c>
      <c r="W43" s="9">
        <v>35.590000000000003</v>
      </c>
    </row>
    <row r="44" spans="1:23" ht="18.75" x14ac:dyDescent="0.4">
      <c r="A44" s="31" t="s">
        <v>35</v>
      </c>
      <c r="B44" s="31"/>
      <c r="D44" s="8">
        <v>0</v>
      </c>
      <c r="F44" s="8">
        <v>0</v>
      </c>
      <c r="H44" s="8">
        <v>0</v>
      </c>
      <c r="J44" s="8">
        <v>0</v>
      </c>
      <c r="L44" s="9">
        <v>0</v>
      </c>
      <c r="N44" s="8">
        <v>0</v>
      </c>
      <c r="P44" s="32">
        <v>-9138582804</v>
      </c>
      <c r="Q44" s="32"/>
      <c r="S44" s="8">
        <v>0</v>
      </c>
      <c r="U44" s="8">
        <v>-9138582804</v>
      </c>
      <c r="W44" s="9">
        <v>11.93</v>
      </c>
    </row>
    <row r="45" spans="1:23" ht="18.75" x14ac:dyDescent="0.4">
      <c r="A45" s="31" t="s">
        <v>43</v>
      </c>
      <c r="B45" s="31"/>
      <c r="D45" s="8">
        <v>0</v>
      </c>
      <c r="F45" s="8">
        <v>0</v>
      </c>
      <c r="H45" s="8">
        <v>0</v>
      </c>
      <c r="J45" s="8">
        <v>0</v>
      </c>
      <c r="L45" s="9">
        <v>0</v>
      </c>
      <c r="N45" s="8">
        <v>0</v>
      </c>
      <c r="P45" s="32">
        <v>97820430888</v>
      </c>
      <c r="Q45" s="32"/>
      <c r="S45" s="8">
        <v>0</v>
      </c>
      <c r="U45" s="8">
        <v>97820430888</v>
      </c>
      <c r="W45" s="9">
        <v>-127.72</v>
      </c>
    </row>
    <row r="46" spans="1:23" ht="18.75" x14ac:dyDescent="0.4">
      <c r="A46" s="31" t="s">
        <v>49</v>
      </c>
      <c r="B46" s="31"/>
      <c r="D46" s="8">
        <v>0</v>
      </c>
      <c r="F46" s="8">
        <v>0</v>
      </c>
      <c r="H46" s="8">
        <v>0</v>
      </c>
      <c r="J46" s="8">
        <v>0</v>
      </c>
      <c r="L46" s="9">
        <v>0</v>
      </c>
      <c r="N46" s="8">
        <v>0</v>
      </c>
      <c r="P46" s="32">
        <v>4318108917</v>
      </c>
      <c r="Q46" s="32"/>
      <c r="S46" s="8">
        <v>0</v>
      </c>
      <c r="U46" s="8">
        <v>4318108917</v>
      </c>
      <c r="W46" s="9">
        <v>-5.64</v>
      </c>
    </row>
    <row r="47" spans="1:23" ht="18.75" x14ac:dyDescent="0.4">
      <c r="A47" s="33" t="s">
        <v>36</v>
      </c>
      <c r="B47" s="33"/>
      <c r="D47" s="11">
        <v>0</v>
      </c>
      <c r="F47" s="11">
        <v>0</v>
      </c>
      <c r="H47" s="11">
        <v>0</v>
      </c>
      <c r="J47" s="11">
        <v>0</v>
      </c>
      <c r="L47" s="12">
        <v>0</v>
      </c>
      <c r="N47" s="11">
        <v>0</v>
      </c>
      <c r="P47" s="32">
        <v>-29973758359</v>
      </c>
      <c r="Q47" s="34"/>
      <c r="S47" s="11">
        <v>0</v>
      </c>
      <c r="U47" s="11">
        <v>-29973758359</v>
      </c>
      <c r="W47" s="12">
        <v>39.14</v>
      </c>
    </row>
    <row r="48" spans="1:23" ht="21" x14ac:dyDescent="0.4">
      <c r="A48" s="35" t="s">
        <v>52</v>
      </c>
      <c r="B48" s="35"/>
      <c r="D48" s="14">
        <v>308631826</v>
      </c>
      <c r="F48" s="14">
        <v>3348419619</v>
      </c>
      <c r="H48" s="14">
        <v>-14660</v>
      </c>
      <c r="J48" s="14">
        <v>3657036785</v>
      </c>
      <c r="L48" s="15">
        <v>102.9</v>
      </c>
      <c r="N48" s="14">
        <v>80129154745</v>
      </c>
      <c r="Q48" s="14">
        <v>-220402741482</v>
      </c>
      <c r="S48" s="14">
        <v>54099384734</v>
      </c>
      <c r="U48" s="14">
        <v>-86174202003</v>
      </c>
      <c r="W48" s="15">
        <v>112.51</v>
      </c>
    </row>
  </sheetData>
  <mergeCells count="89">
    <mergeCell ref="A46:B46"/>
    <mergeCell ref="P46:Q46"/>
    <mergeCell ref="A47:B47"/>
    <mergeCell ref="P47:Q47"/>
    <mergeCell ref="A48:B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2"/>
  <sheetViews>
    <sheetView rightToLeft="1" view="pageBreakPreview" zoomScale="115" zoomScaleNormal="100" zoomScaleSheetLayoutView="115" workbookViewId="0">
      <selection activeCell="B24" sqref="B24"/>
    </sheetView>
  </sheetViews>
  <sheetFormatPr defaultRowHeight="15.75" x14ac:dyDescent="0.4"/>
  <cols>
    <col min="1" max="1" width="6.5703125" style="17" bestFit="1" customWidth="1"/>
    <col min="2" max="2" width="40.28515625" style="17" customWidth="1"/>
    <col min="3" max="3" width="1.28515625" style="17" customWidth="1"/>
    <col min="4" max="4" width="16.85546875" style="17" bestFit="1" customWidth="1"/>
    <col min="5" max="5" width="1.28515625" style="17" customWidth="1"/>
    <col min="6" max="6" width="16.85546875" style="17" bestFit="1" customWidth="1"/>
    <col min="7" max="16384" width="9.140625" style="17"/>
  </cols>
  <sheetData>
    <row r="1" spans="1:6" ht="25.5" x14ac:dyDescent="0.4">
      <c r="A1" s="25" t="s">
        <v>0</v>
      </c>
      <c r="B1" s="25"/>
      <c r="C1" s="25"/>
      <c r="D1" s="25"/>
      <c r="E1" s="25"/>
      <c r="F1" s="25"/>
    </row>
    <row r="2" spans="1:6" ht="25.5" x14ac:dyDescent="0.4">
      <c r="A2" s="25" t="s">
        <v>80</v>
      </c>
      <c r="B2" s="25"/>
      <c r="C2" s="25"/>
      <c r="D2" s="25"/>
      <c r="E2" s="25"/>
      <c r="F2" s="25"/>
    </row>
    <row r="3" spans="1:6" ht="25.5" x14ac:dyDescent="0.4">
      <c r="A3" s="25" t="s">
        <v>2</v>
      </c>
      <c r="B3" s="25"/>
      <c r="C3" s="25"/>
      <c r="D3" s="25"/>
      <c r="E3" s="25"/>
      <c r="F3" s="25"/>
    </row>
    <row r="5" spans="1:6" ht="24" x14ac:dyDescent="0.4">
      <c r="A5" s="1" t="s">
        <v>107</v>
      </c>
      <c r="B5" s="26" t="s">
        <v>108</v>
      </c>
      <c r="C5" s="26"/>
      <c r="D5" s="26"/>
      <c r="E5" s="26"/>
      <c r="F5" s="26"/>
    </row>
    <row r="6" spans="1:6" ht="21" x14ac:dyDescent="0.4">
      <c r="A6" s="27" t="s">
        <v>109</v>
      </c>
      <c r="B6" s="27"/>
      <c r="D6" s="27" t="s">
        <v>95</v>
      </c>
      <c r="E6" s="27"/>
      <c r="F6" s="2" t="s">
        <v>96</v>
      </c>
    </row>
    <row r="7" spans="1:6" ht="18.75" x14ac:dyDescent="0.4">
      <c r="A7" s="29" t="s">
        <v>134</v>
      </c>
      <c r="B7" s="29"/>
      <c r="D7" s="5">
        <v>259014336</v>
      </c>
      <c r="F7" s="5">
        <v>88471917</v>
      </c>
    </row>
    <row r="8" spans="1:6" ht="18.75" x14ac:dyDescent="0.4">
      <c r="A8" s="31" t="s">
        <v>135</v>
      </c>
      <c r="B8" s="31"/>
      <c r="D8" s="8">
        <v>44674367</v>
      </c>
      <c r="F8" s="8">
        <v>62061596</v>
      </c>
    </row>
    <row r="9" spans="1:6" ht="21" x14ac:dyDescent="0.4">
      <c r="A9" s="35" t="s">
        <v>52</v>
      </c>
      <c r="B9" s="35"/>
      <c r="D9" s="14">
        <f>SUM(D7:D8)</f>
        <v>303688703</v>
      </c>
      <c r="F9" s="14">
        <f>SUM(F7:F8)</f>
        <v>150533513</v>
      </c>
    </row>
    <row r="12" spans="1:6" x14ac:dyDescent="0.4">
      <c r="D12" s="22"/>
      <c r="F12" s="22"/>
    </row>
  </sheetData>
  <mergeCells count="9">
    <mergeCell ref="A9:B9"/>
    <mergeCell ref="A6:B6"/>
    <mergeCell ref="A7:B7"/>
    <mergeCell ref="A8:B8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15" zoomScaleNormal="100" zoomScaleSheetLayoutView="115" workbookViewId="0">
      <selection activeCell="E25" sqref="E25"/>
    </sheetView>
  </sheetViews>
  <sheetFormatPr defaultRowHeight="15.75" x14ac:dyDescent="0.4"/>
  <cols>
    <col min="1" max="1" width="6.5703125" style="17" bestFit="1" customWidth="1"/>
    <col min="2" max="2" width="41.5703125" style="17" customWidth="1"/>
    <col min="3" max="3" width="1.28515625" style="17" customWidth="1"/>
    <col min="4" max="4" width="6.85546875" style="17" bestFit="1" customWidth="1"/>
    <col min="5" max="5" width="1.28515625" style="17" customWidth="1"/>
    <col min="6" max="6" width="13.85546875" style="17" bestFit="1" customWidth="1"/>
    <col min="7" max="16384" width="9.140625" style="17"/>
  </cols>
  <sheetData>
    <row r="1" spans="1:6" ht="25.5" x14ac:dyDescent="0.4">
      <c r="A1" s="25" t="s">
        <v>0</v>
      </c>
      <c r="B1" s="25"/>
      <c r="C1" s="25"/>
      <c r="D1" s="25"/>
      <c r="E1" s="25"/>
      <c r="F1" s="25"/>
    </row>
    <row r="2" spans="1:6" ht="25.5" x14ac:dyDescent="0.4">
      <c r="A2" s="25" t="s">
        <v>80</v>
      </c>
      <c r="B2" s="25"/>
      <c r="C2" s="25"/>
      <c r="D2" s="25"/>
      <c r="E2" s="25"/>
      <c r="F2" s="25"/>
    </row>
    <row r="3" spans="1:6" ht="25.5" x14ac:dyDescent="0.4">
      <c r="A3" s="25" t="s">
        <v>2</v>
      </c>
      <c r="B3" s="25"/>
      <c r="C3" s="25"/>
      <c r="D3" s="25"/>
      <c r="E3" s="25"/>
      <c r="F3" s="25"/>
    </row>
    <row r="5" spans="1:6" ht="24" x14ac:dyDescent="0.4">
      <c r="A5" s="1" t="s">
        <v>110</v>
      </c>
      <c r="B5" s="26" t="s">
        <v>92</v>
      </c>
      <c r="C5" s="26"/>
      <c r="D5" s="26"/>
      <c r="E5" s="26"/>
      <c r="F5" s="26"/>
    </row>
    <row r="6" spans="1:6" ht="21" x14ac:dyDescent="0.4">
      <c r="D6" s="2" t="s">
        <v>95</v>
      </c>
      <c r="F6" s="2" t="s">
        <v>9</v>
      </c>
    </row>
    <row r="7" spans="1:6" ht="21" x14ac:dyDescent="0.4">
      <c r="A7" s="27" t="s">
        <v>92</v>
      </c>
      <c r="B7" s="27"/>
      <c r="D7" s="3" t="s">
        <v>73</v>
      </c>
      <c r="F7" s="3" t="s">
        <v>73</v>
      </c>
    </row>
    <row r="8" spans="1:6" ht="18.75" x14ac:dyDescent="0.4">
      <c r="A8" s="29" t="s">
        <v>92</v>
      </c>
      <c r="B8" s="29"/>
      <c r="D8" s="5">
        <v>-3</v>
      </c>
      <c r="F8" s="5">
        <v>3277059811</v>
      </c>
    </row>
    <row r="9" spans="1:6" ht="18.75" x14ac:dyDescent="0.4">
      <c r="A9" s="33" t="s">
        <v>111</v>
      </c>
      <c r="B9" s="33"/>
      <c r="D9" s="11">
        <v>0</v>
      </c>
      <c r="F9" s="11">
        <v>607931464</v>
      </c>
    </row>
    <row r="10" spans="1:6" ht="21" x14ac:dyDescent="0.4">
      <c r="A10" s="35" t="s">
        <v>52</v>
      </c>
      <c r="B10" s="35"/>
      <c r="D10" s="14">
        <v>-3</v>
      </c>
      <c r="F10" s="14">
        <v>3884991275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view="pageBreakPreview" zoomScaleNormal="100" zoomScaleSheetLayoutView="100" workbookViewId="0">
      <selection activeCell="F28" sqref="F28"/>
    </sheetView>
  </sheetViews>
  <sheetFormatPr defaultRowHeight="15.75" x14ac:dyDescent="0.4"/>
  <cols>
    <col min="1" max="1" width="27.28515625" style="17" bestFit="1" customWidth="1"/>
    <col min="2" max="2" width="1.28515625" style="17" customWidth="1"/>
    <col min="3" max="3" width="16.85546875" style="17" customWidth="1"/>
    <col min="4" max="4" width="1.28515625" style="17" customWidth="1"/>
    <col min="5" max="5" width="18.85546875" style="17" bestFit="1" customWidth="1"/>
    <col min="6" max="6" width="1.28515625" style="17" customWidth="1"/>
    <col min="7" max="7" width="15" style="17" bestFit="1" customWidth="1"/>
    <col min="8" max="8" width="1.28515625" style="17" customWidth="1"/>
    <col min="9" max="9" width="12" style="17" bestFit="1" customWidth="1"/>
    <col min="10" max="10" width="1.28515625" style="17" customWidth="1"/>
    <col min="11" max="11" width="10.85546875" style="17" bestFit="1" customWidth="1"/>
    <col min="12" max="12" width="1.28515625" style="17" customWidth="1"/>
    <col min="13" max="13" width="15.5703125" style="17" customWidth="1"/>
    <col min="14" max="14" width="1.28515625" style="17" customWidth="1"/>
    <col min="15" max="15" width="15" style="17" bestFit="1" customWidth="1"/>
    <col min="16" max="16" width="1.28515625" style="17" customWidth="1"/>
    <col min="17" max="17" width="12" style="17" bestFit="1" customWidth="1"/>
    <col min="18" max="18" width="1.28515625" style="17" customWidth="1"/>
    <col min="19" max="19" width="15.5703125" style="17" customWidth="1"/>
    <col min="20" max="20" width="0.28515625" style="17" customWidth="1"/>
    <col min="21" max="16384" width="9.140625" style="17"/>
  </cols>
  <sheetData>
    <row r="1" spans="1:19" ht="25.5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5.5" x14ac:dyDescent="0.4">
      <c r="A2" s="25" t="s">
        <v>80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5.5" x14ac:dyDescent="0.4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5" spans="1:19" ht="24" x14ac:dyDescent="0.4">
      <c r="A5" s="26" t="s">
        <v>98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21" x14ac:dyDescent="0.4">
      <c r="A6" s="27" t="s">
        <v>54</v>
      </c>
      <c r="C6" s="27" t="s">
        <v>112</v>
      </c>
      <c r="D6" s="27"/>
      <c r="E6" s="27"/>
      <c r="F6" s="27"/>
      <c r="G6" s="27"/>
      <c r="I6" s="27" t="s">
        <v>95</v>
      </c>
      <c r="J6" s="27"/>
      <c r="K6" s="27"/>
      <c r="L6" s="27"/>
      <c r="M6" s="27"/>
      <c r="O6" s="27" t="s">
        <v>96</v>
      </c>
      <c r="P6" s="27"/>
      <c r="Q6" s="27"/>
      <c r="R6" s="27"/>
      <c r="S6" s="27"/>
    </row>
    <row r="7" spans="1:19" ht="42" x14ac:dyDescent="0.4">
      <c r="A7" s="27"/>
      <c r="C7" s="16" t="s">
        <v>113</v>
      </c>
      <c r="D7" s="18"/>
      <c r="E7" s="16" t="s">
        <v>114</v>
      </c>
      <c r="F7" s="18"/>
      <c r="G7" s="16" t="s">
        <v>115</v>
      </c>
      <c r="I7" s="16" t="s">
        <v>116</v>
      </c>
      <c r="J7" s="18"/>
      <c r="K7" s="16" t="s">
        <v>117</v>
      </c>
      <c r="L7" s="18"/>
      <c r="M7" s="16" t="s">
        <v>118</v>
      </c>
      <c r="O7" s="16" t="s">
        <v>116</v>
      </c>
      <c r="P7" s="18"/>
      <c r="Q7" s="16" t="s">
        <v>117</v>
      </c>
      <c r="R7" s="18"/>
      <c r="S7" s="16" t="s">
        <v>118</v>
      </c>
    </row>
    <row r="8" spans="1:19" ht="18.75" x14ac:dyDescent="0.4">
      <c r="A8" s="4" t="s">
        <v>29</v>
      </c>
      <c r="C8" s="4" t="s">
        <v>119</v>
      </c>
      <c r="E8" s="5">
        <v>24172000</v>
      </c>
      <c r="G8" s="5">
        <v>1650</v>
      </c>
      <c r="I8" s="5">
        <v>0</v>
      </c>
      <c r="K8" s="5">
        <v>0</v>
      </c>
      <c r="M8" s="5">
        <v>0</v>
      </c>
      <c r="O8" s="5">
        <v>39883800000</v>
      </c>
      <c r="Q8" s="5">
        <v>0</v>
      </c>
      <c r="S8" s="5">
        <v>39883800000</v>
      </c>
    </row>
    <row r="9" spans="1:19" ht="18.75" x14ac:dyDescent="0.4">
      <c r="A9" s="7" t="s">
        <v>31</v>
      </c>
      <c r="C9" s="7" t="s">
        <v>120</v>
      </c>
      <c r="E9" s="8">
        <v>10530883</v>
      </c>
      <c r="G9" s="8">
        <v>1500</v>
      </c>
      <c r="I9" s="8">
        <v>0</v>
      </c>
      <c r="K9" s="8">
        <v>0</v>
      </c>
      <c r="M9" s="8">
        <v>0</v>
      </c>
      <c r="O9" s="8">
        <v>15796324500</v>
      </c>
      <c r="Q9" s="8">
        <v>0</v>
      </c>
      <c r="S9" s="8">
        <v>15796324500</v>
      </c>
    </row>
    <row r="10" spans="1:19" ht="18.75" x14ac:dyDescent="0.4">
      <c r="A10" s="7" t="s">
        <v>46</v>
      </c>
      <c r="C10" s="7" t="s">
        <v>121</v>
      </c>
      <c r="E10" s="8">
        <v>8826002</v>
      </c>
      <c r="G10" s="8">
        <v>1240</v>
      </c>
      <c r="I10" s="8">
        <v>0</v>
      </c>
      <c r="K10" s="8">
        <v>0</v>
      </c>
      <c r="M10" s="8">
        <v>0</v>
      </c>
      <c r="O10" s="8">
        <v>10944242480</v>
      </c>
      <c r="Q10" s="8">
        <v>234729061</v>
      </c>
      <c r="S10" s="8">
        <v>10709513419</v>
      </c>
    </row>
    <row r="11" spans="1:19" ht="18.75" x14ac:dyDescent="0.4">
      <c r="A11" s="7" t="s">
        <v>38</v>
      </c>
      <c r="C11" s="7" t="s">
        <v>122</v>
      </c>
      <c r="E11" s="8">
        <v>5762928</v>
      </c>
      <c r="G11" s="8">
        <v>1000</v>
      </c>
      <c r="I11" s="8">
        <v>0</v>
      </c>
      <c r="K11" s="8">
        <v>0</v>
      </c>
      <c r="M11" s="8">
        <v>0</v>
      </c>
      <c r="O11" s="8">
        <v>5762928000</v>
      </c>
      <c r="Q11" s="8">
        <v>0</v>
      </c>
      <c r="S11" s="8">
        <v>5762928000</v>
      </c>
    </row>
    <row r="12" spans="1:19" ht="18.75" x14ac:dyDescent="0.4">
      <c r="A12" s="7" t="s">
        <v>21</v>
      </c>
      <c r="C12" s="7" t="s">
        <v>123</v>
      </c>
      <c r="E12" s="8">
        <v>697087</v>
      </c>
      <c r="G12" s="8">
        <v>11000</v>
      </c>
      <c r="I12" s="8">
        <v>0</v>
      </c>
      <c r="K12" s="8">
        <v>0</v>
      </c>
      <c r="M12" s="8">
        <v>0</v>
      </c>
      <c r="O12" s="8">
        <v>7667957000</v>
      </c>
      <c r="Q12" s="8">
        <v>0</v>
      </c>
      <c r="S12" s="8">
        <v>7667957000</v>
      </c>
    </row>
    <row r="13" spans="1:19" ht="18.75" x14ac:dyDescent="0.4">
      <c r="A13" s="10" t="s">
        <v>50</v>
      </c>
      <c r="C13" s="24" t="s">
        <v>124</v>
      </c>
      <c r="E13" s="20">
        <v>360000</v>
      </c>
      <c r="G13" s="20">
        <v>1000</v>
      </c>
      <c r="I13" s="11">
        <v>360000000</v>
      </c>
      <c r="K13" s="11">
        <v>51368174</v>
      </c>
      <c r="M13" s="11">
        <v>308631826</v>
      </c>
      <c r="O13" s="11">
        <v>360000000</v>
      </c>
      <c r="Q13" s="11">
        <v>51368174</v>
      </c>
      <c r="S13" s="11">
        <v>308631826</v>
      </c>
    </row>
    <row r="14" spans="1:19" ht="21" x14ac:dyDescent="0.4">
      <c r="A14" s="13" t="s">
        <v>52</v>
      </c>
      <c r="C14" s="20"/>
      <c r="D14" s="21"/>
      <c r="E14" s="20"/>
      <c r="F14" s="21"/>
      <c r="G14" s="20"/>
      <c r="I14" s="14">
        <v>360000000</v>
      </c>
      <c r="K14" s="14">
        <v>51368174</v>
      </c>
      <c r="M14" s="14">
        <v>308631826</v>
      </c>
      <c r="O14" s="14">
        <v>80415251980</v>
      </c>
      <c r="Q14" s="14">
        <v>286097235</v>
      </c>
      <c r="S14" s="14">
        <v>80129154745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2026-04-22T09:11:49Z</dcterms:created>
  <dcterms:modified xsi:type="dcterms:W3CDTF">2026-04-25T08:19:59Z</dcterms:modified>
</cp:coreProperties>
</file>