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4\"/>
    </mc:Choice>
  </mc:AlternateContent>
  <xr:revisionPtr revIDLastSave="0" documentId="13_ncr:1_{51C594EB-EDC8-435B-BA40-E7BF34D3B71D}" xr6:coauthVersionLast="47" xr6:coauthVersionMax="47" xr10:uidLastSave="{00000000-0000-0000-0000-000000000000}"/>
  <bookViews>
    <workbookView xWindow="1905" yWindow="1905" windowWidth="16950" windowHeight="12390" tabRatio="851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مشتقه'!$A$1:$AX$16</definedName>
    <definedName name="_xlnm.Print_Area" localSheetId="3">درآمد!$A$1:$K$11</definedName>
    <definedName name="_xlnm.Print_Area" localSheetId="5">'درآمد سپرده بانکی'!$A$1:$F$13</definedName>
    <definedName name="_xlnm.Print_Area" localSheetId="4">'درآمد سرمایه گذاری در سهام'!$A$1:$X$43</definedName>
    <definedName name="_xlnm.Print_Area" localSheetId="7">'درآمد سود سهام'!$A$1:$T$10</definedName>
    <definedName name="_xlnm.Print_Area" localSheetId="10">'درآمد ناشی از تغییر قیمت اوراق'!$A$1:$Q$39</definedName>
    <definedName name="_xlnm.Print_Area" localSheetId="9">'درآمد ناشی از فروش'!$A$1:$S$13</definedName>
    <definedName name="_xlnm.Print_Area" localSheetId="6">'سایر درآمدها'!$A$1:$G$10</definedName>
    <definedName name="_xlnm.Print_Area" localSheetId="2">سپرده!$A$1:$M$12</definedName>
    <definedName name="_xlnm.Print_Area" localSheetId="0">سهام!$A$1:$AC$42</definedName>
    <definedName name="_xlnm.Print_Area" localSheetId="8">'سود سپرده بانکی'!$A$1:$N$13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F11" i="8" s="1"/>
  <c r="J26" i="9"/>
  <c r="F26" i="9"/>
  <c r="F43" i="9" s="1"/>
  <c r="J11" i="9"/>
  <c r="H11" i="9"/>
  <c r="I13" i="19"/>
  <c r="E13" i="19"/>
  <c r="G13" i="19"/>
  <c r="G10" i="19"/>
  <c r="I10" i="19"/>
  <c r="G17" i="21"/>
  <c r="I17" i="21"/>
  <c r="I39" i="21"/>
  <c r="F10" i="8"/>
  <c r="U43" i="9"/>
  <c r="P43" i="9"/>
  <c r="Q39" i="21"/>
  <c r="G19" i="21"/>
  <c r="G18" i="21"/>
  <c r="G9" i="21"/>
  <c r="G35" i="21"/>
  <c r="G10" i="21"/>
  <c r="G33" i="21"/>
  <c r="G16" i="21"/>
  <c r="G26" i="21"/>
  <c r="G34" i="21"/>
  <c r="G15" i="21"/>
  <c r="G36" i="21"/>
  <c r="G29" i="21"/>
  <c r="G37" i="21"/>
  <c r="G30" i="21"/>
  <c r="G31" i="21"/>
  <c r="G20" i="21"/>
  <c r="G11" i="21"/>
  <c r="G8" i="21"/>
  <c r="G13" i="21"/>
  <c r="G24" i="21"/>
  <c r="G21" i="21"/>
  <c r="G27" i="21"/>
  <c r="G14" i="21"/>
  <c r="G28" i="21"/>
  <c r="G25" i="21"/>
  <c r="G22" i="21"/>
  <c r="G23" i="21"/>
  <c r="G32" i="21"/>
  <c r="G12" i="21"/>
  <c r="G38" i="21"/>
  <c r="X42" i="2"/>
  <c r="Z41" i="2"/>
  <c r="Z42" i="2"/>
  <c r="H8" i="8" l="1"/>
  <c r="H10" i="8"/>
  <c r="H9" i="8"/>
  <c r="J43" i="9"/>
  <c r="H11" i="8" l="1"/>
</calcChain>
</file>

<file path=xl/sharedStrings.xml><?xml version="1.0" encoding="utf-8"?>
<sst xmlns="http://schemas.openxmlformats.org/spreadsheetml/2006/main" count="338" uniqueCount="126">
  <si>
    <t>صندوق سرمایه‌گذاری مشترک رشد سامان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</si>
  <si>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</si>
  <si>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</si>
  <si>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</si>
  <si>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</si>
  <si>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</si>
  <si>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</si>
  <si>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</si>
  <si>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</si>
  <si>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</si>
  <si>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</si>
  <si>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</si>
  <si>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</si>
  <si>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</si>
  <si>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</si>
  <si>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</si>
  <si>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</si>
  <si>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</si>
  <si>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</si>
  <si>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</si>
  <si>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</si>
  <si>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</si>
  <si>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</si>
  <si>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</si>
  <si>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</si>
  <si>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</si>
  <si>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ح . سرمایه‌گذاری‌ سپه‌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</si>
  <si>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</si>
  <si>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</si>
  <si>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</si>
  <si>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</si>
  <si>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</si>
  <si>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</si>
  <si>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</si>
  <si>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</si>
  <si>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</si>
  <si>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</si>
  <si>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</si>
  <si>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</si>
  <si>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</si>
  <si>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پترو صنعت گامرون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</si>
  <si>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</si>
  <si>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</si>
  <si>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</si>
  <si>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</si>
  <si>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</si>
  <si>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</si>
  <si>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</si>
  <si>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</si>
  <si>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کشت وصنعت و دامپروری پگاه فارس</t>
  </si>
  <si>
    <t>کیمیا کالای رازی</t>
  </si>
  <si>
    <t>نیان باتری خاوران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</si>
  <si>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</si>
  <si>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</si>
  <si>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</si>
  <si>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</si>
  <si>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</si>
  <si>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</si>
  <si>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</si>
  <si>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</si>
  <si>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</si>
  <si>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</si>
  <si>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</si>
  <si>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</si>
  <si>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</si>
  <si>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</si>
  <si>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</si>
  <si>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</si>
  <si>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</si>
  <si>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</si>
  <si>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</si>
  <si>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</si>
  <si>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</si>
  <si>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</t>
  </si>
  <si>
    <t>0.08%</t>
  </si>
  <si>
    <t>سپرده کوتاه مدت بانک سامان ملاصدرا</t>
  </si>
  <si>
    <t>0.00%</t>
  </si>
  <si>
    <t>سپرده کوتاه مدت بانک تجارت مطهری مهرداد</t>
  </si>
  <si>
    <t>0.49%</t>
  </si>
  <si>
    <t>سپرده کوتاه مدت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</si>
  <si>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</si>
  <si>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</si>
  <si>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</si>
  <si>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</si>
  <si>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</si>
  <si>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</si>
  <si>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</si>
  <si>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</si>
  <si>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</si>
  <si>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</si>
  <si>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</si>
  <si>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</si>
  <si>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</si>
  <si>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</si>
  <si>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</si>
  <si>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</si>
  <si>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</si>
  <si>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</si>
  <si>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</si>
  <si>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</si>
  <si>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</si>
  <si>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کاشی‌ الوند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</si>
  <si>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</si>
  <si>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</si>
  <si>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</si>
  <si>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</si>
  <si>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</si>
  <si>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</si>
  <si>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</si>
  <si>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</si>
  <si>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</si>
  <si>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</si>
  <si>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</si>
  <si>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</si>
  <si>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</si>
  <si>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1404/08/24</t>
  </si>
  <si>
    <t>1404/09/22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</si>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</sst>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b/>
      <sz val="15"/>
      <name val="B Nazanin"/>
      <charset val="178"/>
    </font>
    <font>
      <sz val="12"/>
      <name val="B Nazanin"/>
      <charset val="178"/>
    </font>
    <font>
      <sz val="10"/>
      <name val="B Nazanin"/>
      <charset val="178"/>
    </font>
    <font>
      <b/>
      <sz val="14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left"/>
    </xf>
    <xf numFmtId="3" fontId="7" fillId="0" borderId="0" xfId="0" applyNumberFormat="1" applyFont="1" applyFill="1" applyAlignment="1">
      <alignment horizontal="right" vertical="top"/>
    </xf>
    <xf numFmtId="0" fontId="8" fillId="0" borderId="0" xfId="0" applyFont="1" applyAlignment="1">
      <alignment horizontal="left"/>
    </xf>
    <xf numFmtId="0" fontId="10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right" vertical="top"/>
    </xf>
    <xf numFmtId="3" fontId="7" fillId="0" borderId="2" xfId="0" applyNumberFormat="1" applyFont="1" applyFill="1" applyBorder="1" applyAlignment="1">
      <alignment horizontal="right" vertical="top"/>
    </xf>
    <xf numFmtId="3" fontId="8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0" fontId="7" fillId="0" borderId="4" xfId="0" applyFont="1" applyFill="1" applyBorder="1" applyAlignment="1">
      <alignment horizontal="right" vertical="top"/>
    </xf>
    <xf numFmtId="3" fontId="7" fillId="0" borderId="4" xfId="0" applyNumberFormat="1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10" fontId="4" fillId="0" borderId="2" xfId="1" applyNumberFormat="1" applyFont="1" applyFill="1" applyBorder="1" applyAlignment="1">
      <alignment horizontal="right" vertical="top"/>
    </xf>
    <xf numFmtId="9" fontId="4" fillId="0" borderId="5" xfId="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right"/>
    </xf>
    <xf numFmtId="3" fontId="7" fillId="0" borderId="0" xfId="0" applyNumberFormat="1" applyFont="1" applyFill="1" applyAlignment="1">
      <alignment horizontal="center" vertical="top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4"/>
  <sheetViews>
    <sheetView rightToLeft="1" tabSelected="1" view="pageBreakPreview" zoomScaleNormal="115" zoomScaleSheetLayoutView="100" workbookViewId="0">
      <selection activeCell="R38" sqref="R38"/>
    </sheetView>
  </sheetViews>
  <sheetFormatPr defaultRowHeight="15.75" x14ac:dyDescent="0.4"/>
  <cols>
    <col min="1" max="1" width="3.5703125" style="17" bestFit="1" customWidth="1"/>
    <col min="2" max="2" width="2.5703125" style="17" customWidth="1"/>
    <col min="3" max="3" width="23.42578125" style="17" customWidth="1"/>
    <col min="4" max="5" width="1.28515625" style="17" customWidth="1"/>
    <col min="6" max="6" width="11.85546875" style="17" bestFit="1" customWidth="1"/>
    <col min="7" max="7" width="1.28515625" style="17" customWidth="1"/>
    <col min="8" max="8" width="17.5703125" style="17" bestFit="1" customWidth="1"/>
    <col min="9" max="9" width="1.28515625" style="17" customWidth="1"/>
    <col min="10" max="10" width="17.5703125" style="17" bestFit="1" customWidth="1"/>
    <col min="11" max="11" width="1.28515625" style="17" customWidth="1"/>
    <col min="12" max="12" width="11" style="17" bestFit="1" customWidth="1"/>
    <col min="13" max="13" width="1.28515625" style="17" customWidth="1"/>
    <col min="14" max="14" width="16" style="17" bestFit="1" customWidth="1"/>
    <col min="15" max="15" width="1.28515625" style="17" customWidth="1"/>
    <col min="16" max="16" width="11.85546875" style="17" bestFit="1" customWidth="1"/>
    <col min="17" max="17" width="1.28515625" style="17" customWidth="1"/>
    <col min="18" max="18" width="16.140625" style="17" bestFit="1" customWidth="1"/>
    <col min="19" max="19" width="1.28515625" style="17" customWidth="1"/>
    <col min="20" max="20" width="12.140625" style="17" bestFit="1" customWidth="1"/>
    <col min="21" max="21" width="1.28515625" style="17" customWidth="1"/>
    <col min="22" max="22" width="16.140625" style="17" bestFit="1" customWidth="1"/>
    <col min="23" max="23" width="1.28515625" style="17" customWidth="1"/>
    <col min="24" max="24" width="17.7109375" style="17" bestFit="1" customWidth="1"/>
    <col min="25" max="25" width="1.28515625" style="17" customWidth="1"/>
    <col min="26" max="26" width="17.7109375" style="17" bestFit="1" customWidth="1"/>
    <col min="27" max="27" width="1.28515625" style="17" customWidth="1"/>
    <col min="28" max="28" width="18.28515625" style="17" bestFit="1" customWidth="1"/>
    <col min="29" max="29" width="0.28515625" style="17" customWidth="1"/>
    <col min="30" max="16384" width="9.140625" style="17"/>
  </cols>
  <sheetData>
    <row r="1" spans="1:28" ht="29.1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ht="21.75" customHeight="1" x14ac:dyDescent="0.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8" ht="21.75" customHeight="1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14.45" customHeight="1" x14ac:dyDescent="0.4">
      <c r="A4" s="1" t="s">
        <v>3</v>
      </c>
      <c r="B4" s="51" t="s">
        <v>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ht="14.45" customHeight="1" x14ac:dyDescent="0.4">
      <c r="A5" s="51" t="s">
        <v>5</v>
      </c>
      <c r="B5" s="51"/>
      <c r="C5" s="51" t="s">
        <v>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ht="14.45" customHeight="1" x14ac:dyDescent="0.4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28" ht="14.45" customHeight="1" x14ac:dyDescent="0.4">
      <c r="F7" s="18"/>
      <c r="G7" s="18"/>
      <c r="H7" s="18"/>
      <c r="I7" s="18"/>
      <c r="J7" s="18"/>
      <c r="L7" s="49" t="s">
        <v>10</v>
      </c>
      <c r="M7" s="49"/>
      <c r="N7" s="49"/>
      <c r="O7" s="18"/>
      <c r="P7" s="49" t="s">
        <v>11</v>
      </c>
      <c r="Q7" s="49"/>
      <c r="R7" s="49"/>
      <c r="T7" s="18"/>
      <c r="U7" s="18"/>
      <c r="V7" s="18"/>
      <c r="W7" s="18"/>
      <c r="X7" s="18"/>
      <c r="Y7" s="18"/>
      <c r="Z7" s="18"/>
      <c r="AA7" s="18"/>
      <c r="AB7" s="18"/>
    </row>
    <row r="8" spans="1:28" ht="14.45" customHeight="1" x14ac:dyDescent="0.4">
      <c r="A8" s="46" t="s">
        <v>12</v>
      </c>
      <c r="B8" s="46"/>
      <c r="C8" s="46"/>
      <c r="E8" s="46" t="s">
        <v>13</v>
      </c>
      <c r="F8" s="46"/>
      <c r="H8" s="2" t="s">
        <v>14</v>
      </c>
      <c r="J8" s="2" t="s">
        <v>15</v>
      </c>
      <c r="L8" s="3" t="s">
        <v>13</v>
      </c>
      <c r="M8" s="18"/>
      <c r="N8" s="3" t="s">
        <v>14</v>
      </c>
      <c r="P8" s="3" t="s">
        <v>13</v>
      </c>
      <c r="Q8" s="18"/>
      <c r="R8" s="3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4">
      <c r="A9" s="47" t="s">
        <v>19</v>
      </c>
      <c r="B9" s="47"/>
      <c r="C9" s="47"/>
      <c r="E9" s="48">
        <v>39130000</v>
      </c>
      <c r="F9" s="48"/>
      <c r="H9" s="5">
        <v>141358031562</v>
      </c>
      <c r="J9" s="5">
        <v>202655169990</v>
      </c>
      <c r="L9" s="5">
        <v>0</v>
      </c>
      <c r="N9" s="5">
        <v>0</v>
      </c>
      <c r="P9" s="5">
        <v>0</v>
      </c>
      <c r="R9" s="5">
        <v>0</v>
      </c>
      <c r="T9" s="5">
        <v>39130000</v>
      </c>
      <c r="V9" s="5">
        <v>6220</v>
      </c>
      <c r="X9" s="5">
        <v>141358031562</v>
      </c>
      <c r="Z9" s="5">
        <v>241507206122</v>
      </c>
      <c r="AB9" s="6">
        <v>5.32</v>
      </c>
    </row>
    <row r="10" spans="1:28" ht="21.75" customHeight="1" x14ac:dyDescent="0.4">
      <c r="A10" s="45" t="s">
        <v>20</v>
      </c>
      <c r="B10" s="45"/>
      <c r="C10" s="45"/>
      <c r="E10" s="42">
        <v>29527779</v>
      </c>
      <c r="F10" s="42"/>
      <c r="H10" s="8">
        <v>102081875341</v>
      </c>
      <c r="J10" s="8">
        <v>121402565714.01801</v>
      </c>
      <c r="L10" s="8">
        <v>0</v>
      </c>
      <c r="N10" s="8">
        <v>0</v>
      </c>
      <c r="P10" s="8">
        <v>0</v>
      </c>
      <c r="R10" s="8">
        <v>0</v>
      </c>
      <c r="T10" s="8">
        <v>29527779</v>
      </c>
      <c r="V10" s="8">
        <v>6440</v>
      </c>
      <c r="X10" s="8">
        <v>102081875341</v>
      </c>
      <c r="Z10" s="8">
        <v>188688968488.04501</v>
      </c>
      <c r="AB10" s="9">
        <v>4.1500000000000004</v>
      </c>
    </row>
    <row r="11" spans="1:28" ht="21.75" customHeight="1" x14ac:dyDescent="0.4">
      <c r="A11" s="45" t="s">
        <v>21</v>
      </c>
      <c r="B11" s="45"/>
      <c r="C11" s="45"/>
      <c r="E11" s="42">
        <v>697087</v>
      </c>
      <c r="F11" s="42"/>
      <c r="H11" s="8">
        <v>118749366750</v>
      </c>
      <c r="J11" s="8">
        <v>206702935315.233</v>
      </c>
      <c r="L11" s="8">
        <v>0</v>
      </c>
      <c r="N11" s="8">
        <v>0</v>
      </c>
      <c r="P11" s="8">
        <v>0</v>
      </c>
      <c r="R11" s="8">
        <v>0</v>
      </c>
      <c r="T11" s="8">
        <v>697087</v>
      </c>
      <c r="V11" s="8">
        <v>394960</v>
      </c>
      <c r="X11" s="8">
        <v>118749366750</v>
      </c>
      <c r="Z11" s="8">
        <v>273193246467.85001</v>
      </c>
      <c r="AB11" s="9">
        <v>6.02</v>
      </c>
    </row>
    <row r="12" spans="1:28" ht="21.75" customHeight="1" x14ac:dyDescent="0.4">
      <c r="A12" s="45" t="s">
        <v>22</v>
      </c>
      <c r="B12" s="45"/>
      <c r="C12" s="45"/>
      <c r="E12" s="42">
        <v>3380645</v>
      </c>
      <c r="F12" s="42"/>
      <c r="H12" s="8">
        <v>129286228612</v>
      </c>
      <c r="J12" s="8">
        <v>137920877239.16</v>
      </c>
      <c r="L12" s="8">
        <v>0</v>
      </c>
      <c r="N12" s="8">
        <v>0</v>
      </c>
      <c r="P12" s="8">
        <v>0</v>
      </c>
      <c r="R12" s="8">
        <v>0</v>
      </c>
      <c r="T12" s="8">
        <v>3380645</v>
      </c>
      <c r="V12" s="8">
        <v>51310</v>
      </c>
      <c r="X12" s="8">
        <v>129286228612</v>
      </c>
      <c r="Z12" s="8">
        <v>172120042232.03601</v>
      </c>
      <c r="AB12" s="9">
        <v>3.79</v>
      </c>
    </row>
    <row r="13" spans="1:28" ht="21.75" customHeight="1" x14ac:dyDescent="0.4">
      <c r="A13" s="45" t="s">
        <v>23</v>
      </c>
      <c r="B13" s="45"/>
      <c r="C13" s="45"/>
      <c r="E13" s="42">
        <v>34319631</v>
      </c>
      <c r="F13" s="42"/>
      <c r="H13" s="8">
        <v>176982108707</v>
      </c>
      <c r="J13" s="8">
        <v>271720770735.267</v>
      </c>
      <c r="L13" s="8">
        <v>0</v>
      </c>
      <c r="N13" s="8">
        <v>0</v>
      </c>
      <c r="P13" s="8">
        <v>0</v>
      </c>
      <c r="R13" s="8">
        <v>0</v>
      </c>
      <c r="T13" s="8">
        <v>34319631</v>
      </c>
      <c r="V13" s="8">
        <v>8190</v>
      </c>
      <c r="X13" s="8">
        <v>176982108707</v>
      </c>
      <c r="Z13" s="8">
        <v>278905046666.90997</v>
      </c>
      <c r="AB13" s="9">
        <v>6.14</v>
      </c>
    </row>
    <row r="14" spans="1:28" ht="21.75" customHeight="1" x14ac:dyDescent="0.4">
      <c r="A14" s="45" t="s">
        <v>24</v>
      </c>
      <c r="B14" s="45"/>
      <c r="C14" s="45"/>
      <c r="E14" s="42">
        <v>18248372</v>
      </c>
      <c r="F14" s="42"/>
      <c r="H14" s="8">
        <v>101539478885</v>
      </c>
      <c r="J14" s="8">
        <v>131624238974.146</v>
      </c>
      <c r="L14" s="8">
        <v>0</v>
      </c>
      <c r="N14" s="8">
        <v>0</v>
      </c>
      <c r="P14" s="8">
        <v>0</v>
      </c>
      <c r="R14" s="8">
        <v>0</v>
      </c>
      <c r="T14" s="8">
        <v>18248372</v>
      </c>
      <c r="V14" s="8">
        <v>8110</v>
      </c>
      <c r="X14" s="8">
        <v>101539478885</v>
      </c>
      <c r="Z14" s="8">
        <v>146850301004.80801</v>
      </c>
      <c r="AB14" s="9">
        <v>3.23</v>
      </c>
    </row>
    <row r="15" spans="1:28" ht="21.75" customHeight="1" x14ac:dyDescent="0.4">
      <c r="A15" s="45" t="s">
        <v>25</v>
      </c>
      <c r="B15" s="45"/>
      <c r="C15" s="45"/>
      <c r="E15" s="42">
        <v>7211111</v>
      </c>
      <c r="F15" s="42"/>
      <c r="H15" s="8">
        <v>91153593948</v>
      </c>
      <c r="J15" s="8">
        <v>86641040759.451508</v>
      </c>
      <c r="L15" s="8">
        <v>0</v>
      </c>
      <c r="N15" s="8">
        <v>0</v>
      </c>
      <c r="P15" s="8">
        <v>0</v>
      </c>
      <c r="R15" s="8">
        <v>0</v>
      </c>
      <c r="T15" s="8">
        <v>7211111</v>
      </c>
      <c r="V15" s="8">
        <v>15250</v>
      </c>
      <c r="X15" s="8">
        <v>91153593948</v>
      </c>
      <c r="Z15" s="8">
        <v>109119378957.54201</v>
      </c>
      <c r="AB15" s="9">
        <v>2.4</v>
      </c>
    </row>
    <row r="16" spans="1:28" ht="21.75" customHeight="1" x14ac:dyDescent="0.4">
      <c r="A16" s="45" t="s">
        <v>26</v>
      </c>
      <c r="B16" s="45"/>
      <c r="C16" s="45"/>
      <c r="E16" s="42">
        <v>12744986</v>
      </c>
      <c r="F16" s="42"/>
      <c r="H16" s="8">
        <v>34041857606</v>
      </c>
      <c r="J16" s="8">
        <v>41867389254.128899</v>
      </c>
      <c r="L16" s="8">
        <v>0</v>
      </c>
      <c r="N16" s="8">
        <v>0</v>
      </c>
      <c r="P16" s="8">
        <v>-12744986</v>
      </c>
      <c r="R16" s="8">
        <v>34239296087</v>
      </c>
      <c r="T16" s="8">
        <v>0</v>
      </c>
      <c r="V16" s="8">
        <v>0</v>
      </c>
      <c r="X16" s="8">
        <v>0</v>
      </c>
      <c r="Z16" s="8">
        <v>0</v>
      </c>
      <c r="AB16" s="9">
        <v>0</v>
      </c>
    </row>
    <row r="17" spans="1:28" ht="21.75" customHeight="1" x14ac:dyDescent="0.4">
      <c r="A17" s="45" t="s">
        <v>27</v>
      </c>
      <c r="B17" s="45"/>
      <c r="C17" s="45"/>
      <c r="E17" s="42">
        <v>17231359</v>
      </c>
      <c r="F17" s="42"/>
      <c r="H17" s="8">
        <v>95210492929</v>
      </c>
      <c r="J17" s="8">
        <v>98986377496.411499</v>
      </c>
      <c r="L17" s="8">
        <v>0</v>
      </c>
      <c r="N17" s="8">
        <v>0</v>
      </c>
      <c r="P17" s="8">
        <v>0</v>
      </c>
      <c r="R17" s="8">
        <v>0</v>
      </c>
      <c r="T17" s="8">
        <v>17231359</v>
      </c>
      <c r="V17" s="8">
        <v>7340</v>
      </c>
      <c r="X17" s="8">
        <v>95210492929</v>
      </c>
      <c r="Z17" s="8">
        <v>125500498766.786</v>
      </c>
      <c r="AB17" s="9">
        <v>2.76</v>
      </c>
    </row>
    <row r="18" spans="1:28" ht="21.75" customHeight="1" x14ac:dyDescent="0.4">
      <c r="A18" s="45" t="s">
        <v>28</v>
      </c>
      <c r="B18" s="45"/>
      <c r="C18" s="45"/>
      <c r="E18" s="42">
        <v>14381145</v>
      </c>
      <c r="F18" s="42"/>
      <c r="H18" s="8">
        <v>71093680853</v>
      </c>
      <c r="J18" s="8">
        <v>135691086141.742</v>
      </c>
      <c r="L18" s="8">
        <v>0</v>
      </c>
      <c r="N18" s="8">
        <v>0</v>
      </c>
      <c r="P18" s="8">
        <v>-14381145</v>
      </c>
      <c r="R18" s="8">
        <v>163819357697</v>
      </c>
      <c r="T18" s="8">
        <v>0</v>
      </c>
      <c r="V18" s="8">
        <v>0</v>
      </c>
      <c r="X18" s="8">
        <v>0</v>
      </c>
      <c r="Z18" s="8">
        <v>0</v>
      </c>
      <c r="AB18" s="9">
        <v>0</v>
      </c>
    </row>
    <row r="19" spans="1:28" ht="21.75" customHeight="1" x14ac:dyDescent="0.4">
      <c r="A19" s="45" t="s">
        <v>29</v>
      </c>
      <c r="B19" s="45"/>
      <c r="C19" s="45"/>
      <c r="E19" s="42">
        <v>17516576</v>
      </c>
      <c r="F19" s="42"/>
      <c r="H19" s="8">
        <v>98798141356</v>
      </c>
      <c r="J19" s="8">
        <v>121305914731.23199</v>
      </c>
      <c r="L19" s="8">
        <v>0</v>
      </c>
      <c r="N19" s="8">
        <v>0</v>
      </c>
      <c r="P19" s="8">
        <v>0</v>
      </c>
      <c r="R19" s="8">
        <v>0</v>
      </c>
      <c r="T19" s="8">
        <v>17516576</v>
      </c>
      <c r="V19" s="8">
        <v>8820</v>
      </c>
      <c r="X19" s="8">
        <v>98798141356</v>
      </c>
      <c r="Z19" s="8">
        <v>153301944691.526</v>
      </c>
      <c r="AB19" s="9">
        <v>3.38</v>
      </c>
    </row>
    <row r="20" spans="1:28" ht="21.75" customHeight="1" x14ac:dyDescent="0.4">
      <c r="A20" s="45" t="s">
        <v>30</v>
      </c>
      <c r="B20" s="45"/>
      <c r="C20" s="45"/>
      <c r="E20" s="42">
        <v>23261342</v>
      </c>
      <c r="F20" s="42"/>
      <c r="H20" s="8">
        <v>85417423334</v>
      </c>
      <c r="J20" s="8">
        <v>99492450145.908295</v>
      </c>
      <c r="L20" s="8">
        <v>3000000</v>
      </c>
      <c r="N20" s="8">
        <v>15582200604</v>
      </c>
      <c r="P20" s="8">
        <v>0</v>
      </c>
      <c r="R20" s="8">
        <v>0</v>
      </c>
      <c r="T20" s="8">
        <v>26261342</v>
      </c>
      <c r="V20" s="8">
        <v>5640</v>
      </c>
      <c r="X20" s="8">
        <v>100999623938</v>
      </c>
      <c r="Z20" s="8">
        <v>146969047900.55801</v>
      </c>
      <c r="AB20" s="9">
        <v>3.24</v>
      </c>
    </row>
    <row r="21" spans="1:28" ht="21.75" customHeight="1" x14ac:dyDescent="0.4">
      <c r="A21" s="45" t="s">
        <v>31</v>
      </c>
      <c r="B21" s="45"/>
      <c r="C21" s="45"/>
      <c r="E21" s="42">
        <v>9639381</v>
      </c>
      <c r="F21" s="42"/>
      <c r="H21" s="8">
        <v>169555169557</v>
      </c>
      <c r="J21" s="8">
        <v>152732478390.625</v>
      </c>
      <c r="L21" s="8">
        <v>0</v>
      </c>
      <c r="N21" s="8">
        <v>0</v>
      </c>
      <c r="P21" s="8">
        <v>0</v>
      </c>
      <c r="R21" s="8">
        <v>0</v>
      </c>
      <c r="T21" s="8">
        <v>9639381</v>
      </c>
      <c r="V21" s="8">
        <v>21220</v>
      </c>
      <c r="X21" s="8">
        <v>169555169557</v>
      </c>
      <c r="Z21" s="8">
        <v>202966511370.94101</v>
      </c>
      <c r="AB21" s="9">
        <v>4.47</v>
      </c>
    </row>
    <row r="22" spans="1:28" ht="21.75" customHeight="1" x14ac:dyDescent="0.4">
      <c r="A22" s="45" t="s">
        <v>32</v>
      </c>
      <c r="B22" s="45"/>
      <c r="C22" s="45"/>
      <c r="E22" s="42">
        <v>4314422</v>
      </c>
      <c r="F22" s="42"/>
      <c r="H22" s="8">
        <v>50046396554</v>
      </c>
      <c r="J22" s="8">
        <v>48070619031.378998</v>
      </c>
      <c r="L22" s="8">
        <v>6216461</v>
      </c>
      <c r="N22" s="8">
        <v>78345619047</v>
      </c>
      <c r="P22" s="8">
        <v>0</v>
      </c>
      <c r="R22" s="8">
        <v>0</v>
      </c>
      <c r="T22" s="8">
        <v>10530883</v>
      </c>
      <c r="V22" s="8">
        <v>14210</v>
      </c>
      <c r="X22" s="8">
        <v>128392015601</v>
      </c>
      <c r="Z22" s="8">
        <v>148487100489.366</v>
      </c>
      <c r="AB22" s="9">
        <v>3.27</v>
      </c>
    </row>
    <row r="23" spans="1:28" ht="21.75" customHeight="1" x14ac:dyDescent="0.4">
      <c r="A23" s="45" t="s">
        <v>33</v>
      </c>
      <c r="B23" s="45"/>
      <c r="C23" s="45"/>
      <c r="E23" s="42">
        <v>1290000</v>
      </c>
      <c r="F23" s="42"/>
      <c r="H23" s="8">
        <v>49756136592</v>
      </c>
      <c r="J23" s="8">
        <v>173704431420</v>
      </c>
      <c r="L23" s="8">
        <v>0</v>
      </c>
      <c r="N23" s="8">
        <v>0</v>
      </c>
      <c r="P23" s="8">
        <v>0</v>
      </c>
      <c r="R23" s="8">
        <v>0</v>
      </c>
      <c r="T23" s="8">
        <v>1290000</v>
      </c>
      <c r="V23" s="8">
        <v>138490</v>
      </c>
      <c r="X23" s="8">
        <v>49756136592</v>
      </c>
      <c r="Z23" s="8">
        <v>177271119267</v>
      </c>
      <c r="AB23" s="9">
        <v>3.9</v>
      </c>
    </row>
    <row r="24" spans="1:28" ht="21.75" customHeight="1" x14ac:dyDescent="0.4">
      <c r="A24" s="45" t="s">
        <v>34</v>
      </c>
      <c r="B24" s="45"/>
      <c r="C24" s="45"/>
      <c r="E24" s="42">
        <v>1525737</v>
      </c>
      <c r="F24" s="42"/>
      <c r="H24" s="8">
        <v>98989363425</v>
      </c>
      <c r="J24" s="8">
        <v>191248433921.24701</v>
      </c>
      <c r="L24" s="8">
        <v>0</v>
      </c>
      <c r="N24" s="8">
        <v>0</v>
      </c>
      <c r="P24" s="8">
        <v>0</v>
      </c>
      <c r="R24" s="8">
        <v>0</v>
      </c>
      <c r="T24" s="8">
        <v>1525737</v>
      </c>
      <c r="V24" s="8">
        <v>126240</v>
      </c>
      <c r="X24" s="8">
        <v>98989363425</v>
      </c>
      <c r="Z24" s="8">
        <v>191120171009.45801</v>
      </c>
      <c r="AB24" s="9">
        <v>4.21</v>
      </c>
    </row>
    <row r="25" spans="1:28" ht="21.75" customHeight="1" x14ac:dyDescent="0.4">
      <c r="A25" s="45" t="s">
        <v>35</v>
      </c>
      <c r="B25" s="45"/>
      <c r="C25" s="45"/>
      <c r="E25" s="42">
        <v>28816665</v>
      </c>
      <c r="F25" s="42"/>
      <c r="H25" s="8">
        <v>68875984199</v>
      </c>
      <c r="J25" s="8">
        <v>104440929118.627</v>
      </c>
      <c r="L25" s="8">
        <v>0</v>
      </c>
      <c r="N25" s="8">
        <v>0</v>
      </c>
      <c r="P25" s="8">
        <v>0</v>
      </c>
      <c r="R25" s="8">
        <v>0</v>
      </c>
      <c r="T25" s="8">
        <v>28816665</v>
      </c>
      <c r="V25" s="8">
        <v>4313</v>
      </c>
      <c r="X25" s="8">
        <v>68875984199</v>
      </c>
      <c r="Z25" s="8">
        <v>123325543230.399</v>
      </c>
      <c r="AB25" s="9">
        <v>2.72</v>
      </c>
    </row>
    <row r="26" spans="1:28" ht="21.75" customHeight="1" x14ac:dyDescent="0.4">
      <c r="A26" s="45" t="s">
        <v>36</v>
      </c>
      <c r="B26" s="45"/>
      <c r="C26" s="45"/>
      <c r="E26" s="42">
        <v>6328972</v>
      </c>
      <c r="F26" s="42"/>
      <c r="H26" s="8">
        <v>85955556315</v>
      </c>
      <c r="J26" s="8">
        <v>89793840848.139999</v>
      </c>
      <c r="L26" s="8">
        <v>0</v>
      </c>
      <c r="N26" s="8">
        <v>0</v>
      </c>
      <c r="P26" s="8">
        <v>0</v>
      </c>
      <c r="R26" s="8">
        <v>0</v>
      </c>
      <c r="T26" s="8">
        <v>6328972</v>
      </c>
      <c r="V26" s="8">
        <v>14940</v>
      </c>
      <c r="X26" s="8">
        <v>85955556315</v>
      </c>
      <c r="Z26" s="8">
        <v>93823932753.813599</v>
      </c>
      <c r="AB26" s="9">
        <v>2.0699999999999998</v>
      </c>
    </row>
    <row r="27" spans="1:28" ht="21.75" customHeight="1" x14ac:dyDescent="0.4">
      <c r="A27" s="45" t="s">
        <v>37</v>
      </c>
      <c r="B27" s="45"/>
      <c r="C27" s="45"/>
      <c r="E27" s="42">
        <v>74342016</v>
      </c>
      <c r="F27" s="42"/>
      <c r="H27" s="8">
        <v>167016668522</v>
      </c>
      <c r="J27" s="8">
        <v>225774557824.83801</v>
      </c>
      <c r="L27" s="8">
        <v>0</v>
      </c>
      <c r="N27" s="8">
        <v>0</v>
      </c>
      <c r="P27" s="8">
        <v>0</v>
      </c>
      <c r="R27" s="8">
        <v>0</v>
      </c>
      <c r="T27" s="8">
        <v>74342016</v>
      </c>
      <c r="V27" s="8">
        <v>3885</v>
      </c>
      <c r="X27" s="8">
        <v>167016668522</v>
      </c>
      <c r="Z27" s="8">
        <v>286586163360.40302</v>
      </c>
      <c r="AB27" s="9">
        <v>6.31</v>
      </c>
    </row>
    <row r="28" spans="1:28" ht="21.75" customHeight="1" x14ac:dyDescent="0.4">
      <c r="A28" s="45" t="s">
        <v>38</v>
      </c>
      <c r="B28" s="45"/>
      <c r="C28" s="45"/>
      <c r="E28" s="42">
        <v>5762928</v>
      </c>
      <c r="F28" s="42"/>
      <c r="H28" s="8">
        <v>53707308112</v>
      </c>
      <c r="J28" s="8">
        <v>44026205417.040001</v>
      </c>
      <c r="L28" s="8">
        <v>0</v>
      </c>
      <c r="N28" s="8">
        <v>0</v>
      </c>
      <c r="P28" s="8">
        <v>0</v>
      </c>
      <c r="R28" s="8">
        <v>0</v>
      </c>
      <c r="T28" s="8">
        <v>5762928</v>
      </c>
      <c r="V28" s="8">
        <v>9880</v>
      </c>
      <c r="X28" s="8">
        <v>53707308112</v>
      </c>
      <c r="Z28" s="8">
        <v>56497599997.612801</v>
      </c>
      <c r="AB28" s="9">
        <v>1.24</v>
      </c>
    </row>
    <row r="29" spans="1:28" ht="21.75" customHeight="1" x14ac:dyDescent="0.4">
      <c r="A29" s="45" t="s">
        <v>39</v>
      </c>
      <c r="B29" s="45"/>
      <c r="C29" s="45"/>
      <c r="E29" s="42">
        <v>50817960</v>
      </c>
      <c r="F29" s="42"/>
      <c r="H29" s="8">
        <v>91665751778</v>
      </c>
      <c r="J29" s="8">
        <v>82586385904.932007</v>
      </c>
      <c r="L29" s="8">
        <v>0</v>
      </c>
      <c r="N29" s="8">
        <v>0</v>
      </c>
      <c r="P29" s="8">
        <v>0</v>
      </c>
      <c r="R29" s="8">
        <v>0</v>
      </c>
      <c r="T29" s="8">
        <v>50817960</v>
      </c>
      <c r="V29" s="8">
        <v>1906</v>
      </c>
      <c r="X29" s="8">
        <v>91665751778</v>
      </c>
      <c r="Z29" s="8">
        <v>96110311444.495193</v>
      </c>
      <c r="AB29" s="9">
        <v>2.12</v>
      </c>
    </row>
    <row r="30" spans="1:28" ht="21.75" customHeight="1" x14ac:dyDescent="0.4">
      <c r="A30" s="45" t="s">
        <v>40</v>
      </c>
      <c r="B30" s="45"/>
      <c r="C30" s="45"/>
      <c r="E30" s="42">
        <v>6000000</v>
      </c>
      <c r="F30" s="42"/>
      <c r="H30" s="8">
        <v>102036088662</v>
      </c>
      <c r="J30" s="8">
        <v>118391275200</v>
      </c>
      <c r="L30" s="8">
        <v>0</v>
      </c>
      <c r="N30" s="8">
        <v>0</v>
      </c>
      <c r="P30" s="8">
        <v>0</v>
      </c>
      <c r="R30" s="8">
        <v>0</v>
      </c>
      <c r="T30" s="8">
        <v>6000000</v>
      </c>
      <c r="V30" s="8">
        <v>20419</v>
      </c>
      <c r="X30" s="8">
        <v>102036088662</v>
      </c>
      <c r="Z30" s="8">
        <v>121566966780</v>
      </c>
      <c r="AB30" s="9">
        <v>2.68</v>
      </c>
    </row>
    <row r="31" spans="1:28" ht="21.75" customHeight="1" x14ac:dyDescent="0.4">
      <c r="A31" s="45" t="s">
        <v>41</v>
      </c>
      <c r="B31" s="45"/>
      <c r="C31" s="45"/>
      <c r="E31" s="42">
        <v>4587659</v>
      </c>
      <c r="F31" s="42"/>
      <c r="H31" s="8">
        <v>67126483600</v>
      </c>
      <c r="J31" s="8">
        <v>76058002602.163498</v>
      </c>
      <c r="L31" s="8">
        <v>0</v>
      </c>
      <c r="N31" s="8">
        <v>0</v>
      </c>
      <c r="P31" s="8">
        <v>-1730699</v>
      </c>
      <c r="R31" s="8">
        <v>31650690374</v>
      </c>
      <c r="T31" s="8">
        <v>2856960</v>
      </c>
      <c r="V31" s="8">
        <v>19420</v>
      </c>
      <c r="X31" s="8">
        <v>41802949738</v>
      </c>
      <c r="Z31" s="8">
        <v>55053286078.463997</v>
      </c>
      <c r="AB31" s="9">
        <v>1.21</v>
      </c>
    </row>
    <row r="32" spans="1:28" ht="21.75" customHeight="1" x14ac:dyDescent="0.4">
      <c r="A32" s="45" t="s">
        <v>42</v>
      </c>
      <c r="B32" s="45"/>
      <c r="C32" s="45"/>
      <c r="E32" s="42">
        <v>5154431</v>
      </c>
      <c r="F32" s="42"/>
      <c r="H32" s="8">
        <v>62322387791</v>
      </c>
      <c r="J32" s="8">
        <v>83459969455.727997</v>
      </c>
      <c r="L32" s="8">
        <v>2235000</v>
      </c>
      <c r="N32" s="8">
        <v>40495372256</v>
      </c>
      <c r="P32" s="8">
        <v>0</v>
      </c>
      <c r="R32" s="8">
        <v>0</v>
      </c>
      <c r="T32" s="8">
        <v>7389431</v>
      </c>
      <c r="V32" s="8">
        <v>19410</v>
      </c>
      <c r="X32" s="8">
        <v>102817760047</v>
      </c>
      <c r="Z32" s="8">
        <v>142320150655.362</v>
      </c>
      <c r="AB32" s="9">
        <v>3.13</v>
      </c>
    </row>
    <row r="33" spans="1:28" ht="21.75" customHeight="1" x14ac:dyDescent="0.4">
      <c r="A33" s="45" t="s">
        <v>43</v>
      </c>
      <c r="B33" s="45"/>
      <c r="C33" s="45"/>
      <c r="E33" s="42">
        <v>28612377</v>
      </c>
      <c r="F33" s="42"/>
      <c r="H33" s="8">
        <v>105118830583</v>
      </c>
      <c r="J33" s="8">
        <v>245554209120.758</v>
      </c>
      <c r="L33" s="8">
        <v>10200000</v>
      </c>
      <c r="N33" s="8">
        <v>100127317026</v>
      </c>
      <c r="P33" s="8">
        <v>0</v>
      </c>
      <c r="R33" s="8">
        <v>0</v>
      </c>
      <c r="T33" s="8">
        <v>38812377</v>
      </c>
      <c r="V33" s="8">
        <v>11570</v>
      </c>
      <c r="X33" s="8">
        <v>205246147609</v>
      </c>
      <c r="Z33" s="8">
        <v>445587974259.39001</v>
      </c>
      <c r="AB33" s="9">
        <v>9.81</v>
      </c>
    </row>
    <row r="34" spans="1:28" ht="21.75" customHeight="1" x14ac:dyDescent="0.4">
      <c r="A34" s="45" t="s">
        <v>44</v>
      </c>
      <c r="B34" s="45"/>
      <c r="C34" s="45"/>
      <c r="E34" s="42">
        <v>5524430</v>
      </c>
      <c r="F34" s="42"/>
      <c r="H34" s="8">
        <v>61369594882</v>
      </c>
      <c r="J34" s="8">
        <v>96411902118.955002</v>
      </c>
      <c r="L34" s="8">
        <v>567076</v>
      </c>
      <c r="N34" s="8">
        <v>10026640557</v>
      </c>
      <c r="P34" s="8">
        <v>0</v>
      </c>
      <c r="R34" s="8">
        <v>0</v>
      </c>
      <c r="T34" s="8">
        <v>6091506</v>
      </c>
      <c r="V34" s="8">
        <v>21130</v>
      </c>
      <c r="X34" s="8">
        <v>71396235439</v>
      </c>
      <c r="Z34" s="8">
        <v>127718566256.64101</v>
      </c>
      <c r="AB34" s="9">
        <v>2.81</v>
      </c>
    </row>
    <row r="35" spans="1:28" ht="21.75" customHeight="1" x14ac:dyDescent="0.4">
      <c r="A35" s="45" t="s">
        <v>45</v>
      </c>
      <c r="B35" s="45"/>
      <c r="C35" s="45"/>
      <c r="E35" s="42">
        <v>8826002</v>
      </c>
      <c r="F35" s="42"/>
      <c r="H35" s="8">
        <v>89131482114</v>
      </c>
      <c r="J35" s="8">
        <v>115938944788.132</v>
      </c>
      <c r="L35" s="8">
        <v>0</v>
      </c>
      <c r="N35" s="8">
        <v>0</v>
      </c>
      <c r="P35" s="8">
        <v>0</v>
      </c>
      <c r="R35" s="8">
        <v>0</v>
      </c>
      <c r="T35" s="8">
        <v>8826002</v>
      </c>
      <c r="V35" s="8">
        <v>15100</v>
      </c>
      <c r="X35" s="8">
        <v>89131482114</v>
      </c>
      <c r="Z35" s="8">
        <v>132242432768.554</v>
      </c>
      <c r="AB35" s="9">
        <v>2.91</v>
      </c>
    </row>
    <row r="36" spans="1:28" ht="21.75" customHeight="1" x14ac:dyDescent="0.4">
      <c r="A36" s="45" t="s">
        <v>46</v>
      </c>
      <c r="B36" s="45"/>
      <c r="C36" s="45"/>
      <c r="E36" s="42">
        <v>14881956</v>
      </c>
      <c r="F36" s="42"/>
      <c r="H36" s="8">
        <v>56024819514</v>
      </c>
      <c r="J36" s="8">
        <v>51545078065.0914</v>
      </c>
      <c r="L36" s="8">
        <v>0</v>
      </c>
      <c r="N36" s="8">
        <v>0</v>
      </c>
      <c r="P36" s="8">
        <v>0</v>
      </c>
      <c r="R36" s="8">
        <v>0</v>
      </c>
      <c r="T36" s="8">
        <v>14881956</v>
      </c>
      <c r="V36" s="8">
        <v>4113</v>
      </c>
      <c r="X36" s="8">
        <v>56024819514</v>
      </c>
      <c r="Z36" s="8">
        <v>60736335708.733597</v>
      </c>
      <c r="AB36" s="9">
        <v>1.34</v>
      </c>
    </row>
    <row r="37" spans="1:28" ht="21.75" customHeight="1" x14ac:dyDescent="0.4">
      <c r="A37" s="45" t="s">
        <v>47</v>
      </c>
      <c r="B37" s="45"/>
      <c r="C37" s="45"/>
      <c r="E37" s="42">
        <v>9360000</v>
      </c>
      <c r="F37" s="42"/>
      <c r="H37" s="8">
        <v>46112155830</v>
      </c>
      <c r="J37" s="8">
        <v>66120050880</v>
      </c>
      <c r="L37" s="8">
        <v>0</v>
      </c>
      <c r="N37" s="8">
        <v>0</v>
      </c>
      <c r="P37" s="8">
        <v>0</v>
      </c>
      <c r="R37" s="8">
        <v>0</v>
      </c>
      <c r="T37" s="8">
        <v>9360000</v>
      </c>
      <c r="V37" s="8">
        <v>7500</v>
      </c>
      <c r="X37" s="8">
        <v>46112155830</v>
      </c>
      <c r="Z37" s="8">
        <v>69657354000</v>
      </c>
      <c r="AB37" s="9">
        <v>1.53</v>
      </c>
    </row>
    <row r="38" spans="1:28" ht="21.75" customHeight="1" x14ac:dyDescent="0.4">
      <c r="A38" s="45" t="s">
        <v>48</v>
      </c>
      <c r="B38" s="45"/>
      <c r="C38" s="45"/>
      <c r="E38" s="42">
        <v>13069848</v>
      </c>
      <c r="F38" s="42"/>
      <c r="H38" s="8">
        <v>44610927098</v>
      </c>
      <c r="J38" s="8">
        <v>59649348588.720001</v>
      </c>
      <c r="L38" s="8">
        <v>0</v>
      </c>
      <c r="N38" s="8">
        <v>0</v>
      </c>
      <c r="P38" s="8">
        <v>0</v>
      </c>
      <c r="R38" s="8">
        <v>0</v>
      </c>
      <c r="T38" s="8">
        <v>13069848</v>
      </c>
      <c r="V38" s="8">
        <v>4683</v>
      </c>
      <c r="X38" s="8">
        <v>44610927098</v>
      </c>
      <c r="Z38" s="8">
        <v>60732975045.037697</v>
      </c>
      <c r="AB38" s="9">
        <v>1.34</v>
      </c>
    </row>
    <row r="39" spans="1:28" ht="21.75" customHeight="1" x14ac:dyDescent="0.4">
      <c r="A39" s="45" t="s">
        <v>49</v>
      </c>
      <c r="B39" s="45"/>
      <c r="C39" s="45"/>
      <c r="E39" s="42">
        <v>360000</v>
      </c>
      <c r="F39" s="42"/>
      <c r="H39" s="8">
        <v>3549219768</v>
      </c>
      <c r="J39" s="8">
        <v>4764701160</v>
      </c>
      <c r="L39" s="8">
        <v>0</v>
      </c>
      <c r="N39" s="8">
        <v>0</v>
      </c>
      <c r="P39" s="8">
        <v>0</v>
      </c>
      <c r="R39" s="8">
        <v>0</v>
      </c>
      <c r="T39" s="8">
        <v>360000</v>
      </c>
      <c r="V39" s="8">
        <v>12720</v>
      </c>
      <c r="X39" s="8">
        <v>3549219768</v>
      </c>
      <c r="Z39" s="8">
        <v>4543802784</v>
      </c>
      <c r="AB39" s="9">
        <v>0.1</v>
      </c>
    </row>
    <row r="40" spans="1:28" ht="21.75" customHeight="1" x14ac:dyDescent="0.4">
      <c r="A40" s="45" t="s">
        <v>50</v>
      </c>
      <c r="B40" s="45"/>
      <c r="C40" s="45"/>
      <c r="E40" s="42">
        <v>0</v>
      </c>
      <c r="F40" s="42"/>
      <c r="H40" s="8">
        <v>0</v>
      </c>
      <c r="J40" s="8">
        <v>0</v>
      </c>
      <c r="L40" s="8">
        <v>267500</v>
      </c>
      <c r="N40" s="8">
        <v>7643907195</v>
      </c>
      <c r="P40" s="8">
        <v>0</v>
      </c>
      <c r="R40" s="8">
        <v>0</v>
      </c>
      <c r="T40" s="8">
        <v>267500</v>
      </c>
      <c r="V40" s="8">
        <v>29700</v>
      </c>
      <c r="X40" s="8">
        <v>7643907195</v>
      </c>
      <c r="Z40" s="8">
        <v>7883337082.5</v>
      </c>
      <c r="AB40" s="9">
        <v>0.17</v>
      </c>
    </row>
    <row r="41" spans="1:28" ht="21.75" customHeight="1" x14ac:dyDescent="0.4">
      <c r="A41" s="41" t="s">
        <v>51</v>
      </c>
      <c r="B41" s="41"/>
      <c r="C41" s="41"/>
      <c r="D41" s="19"/>
      <c r="E41" s="42">
        <v>0</v>
      </c>
      <c r="F41" s="43"/>
      <c r="H41" s="11">
        <v>0</v>
      </c>
      <c r="J41" s="11">
        <v>0</v>
      </c>
      <c r="L41" s="36">
        <v>515000</v>
      </c>
      <c r="N41" s="11">
        <v>8416695058</v>
      </c>
      <c r="P41" s="36">
        <v>0</v>
      </c>
      <c r="R41" s="11">
        <v>0</v>
      </c>
      <c r="T41" s="36">
        <v>515000</v>
      </c>
      <c r="V41" s="36">
        <v>20260</v>
      </c>
      <c r="X41" s="11">
        <v>8416695058</v>
      </c>
      <c r="Z41" s="11">
        <f>10353245953-13</f>
        <v>10353245940</v>
      </c>
      <c r="AB41" s="12">
        <v>0.23</v>
      </c>
    </row>
    <row r="42" spans="1:28" ht="21.75" customHeight="1" x14ac:dyDescent="0.4">
      <c r="A42" s="44" t="s">
        <v>52</v>
      </c>
      <c r="B42" s="44"/>
      <c r="C42" s="44"/>
      <c r="D42" s="44"/>
      <c r="F42" s="36"/>
      <c r="H42" s="14">
        <v>2718682604779</v>
      </c>
      <c r="J42" s="14">
        <v>3686282180353.0698</v>
      </c>
      <c r="L42" s="36"/>
      <c r="N42" s="14">
        <v>260637751743</v>
      </c>
      <c r="P42" s="36"/>
      <c r="R42" s="14">
        <v>229709344158</v>
      </c>
      <c r="T42" s="36"/>
      <c r="V42" s="36"/>
      <c r="X42" s="14">
        <f>SUM(X9:X41)</f>
        <v>2848861284201</v>
      </c>
      <c r="Z42" s="14">
        <f>SUM(Z9:Z41)</f>
        <v>4450740561580.2314</v>
      </c>
      <c r="AB42" s="15">
        <v>98</v>
      </c>
    </row>
    <row r="43" spans="1:28" x14ac:dyDescent="0.4">
      <c r="Z43" s="21"/>
    </row>
    <row r="44" spans="1:28" x14ac:dyDescent="0.4">
      <c r="Z44" s="21"/>
    </row>
  </sheetData>
  <mergeCells count="8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</mergeCells>
  <pageMargins left="0.39" right="0.39" top="0.39" bottom="0.39" header="0" footer="0"/>
  <pageSetup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8"/>
  <sheetViews>
    <sheetView rightToLeft="1" view="pageBreakPreview" zoomScale="130" zoomScaleNormal="100" zoomScaleSheetLayoutView="130" workbookViewId="0">
      <selection activeCell="I15" sqref="I15"/>
    </sheetView>
  </sheetViews>
  <sheetFormatPr defaultRowHeight="15.75" x14ac:dyDescent="0.4"/>
  <cols>
    <col min="1" max="1" width="27.28515625" style="17" bestFit="1" customWidth="1"/>
    <col min="2" max="2" width="1.28515625" style="17" customWidth="1"/>
    <col min="3" max="3" width="11" style="17" bestFit="1" customWidth="1"/>
    <col min="4" max="4" width="1.28515625" style="17" customWidth="1"/>
    <col min="5" max="5" width="16.140625" style="17" bestFit="1" customWidth="1"/>
    <col min="6" max="6" width="1.28515625" style="17" customWidth="1"/>
    <col min="7" max="7" width="15.85546875" style="17" bestFit="1" customWidth="1"/>
    <col min="8" max="8" width="1.28515625" style="17" customWidth="1"/>
    <col min="9" max="9" width="21.85546875" style="17" bestFit="1" customWidth="1"/>
    <col min="10" max="10" width="1.28515625" style="17" customWidth="1"/>
    <col min="11" max="11" width="11" style="17" bestFit="1" customWidth="1"/>
    <col min="12" max="12" width="1.28515625" style="17" customWidth="1"/>
    <col min="13" max="13" width="15.85546875" style="17" bestFit="1" customWidth="1"/>
    <col min="14" max="14" width="1.28515625" style="17" customWidth="1"/>
    <col min="15" max="15" width="16" style="17" bestFit="1" customWidth="1"/>
    <col min="16" max="16" width="1.28515625" style="17" customWidth="1"/>
    <col min="17" max="17" width="14.28515625" style="17" customWidth="1"/>
    <col min="18" max="18" width="1.28515625" style="17" customWidth="1"/>
    <col min="19" max="19" width="0.28515625" style="17" customWidth="1"/>
    <col min="20" max="16384" width="9.140625" style="17"/>
  </cols>
  <sheetData>
    <row r="1" spans="1:18" ht="29.1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21.75" customHeight="1" x14ac:dyDescent="0.4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1.75" customHeight="1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4.45" customHeight="1" x14ac:dyDescent="0.4"/>
    <row r="5" spans="1:18" ht="14.45" customHeight="1" x14ac:dyDescent="0.4">
      <c r="A5" s="51" t="s">
        <v>120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4.45" customHeight="1" x14ac:dyDescent="0.4">
      <c r="A6" s="46" t="s">
        <v>83</v>
      </c>
      <c r="C6" s="46" t="s">
        <v>95</v>
      </c>
      <c r="D6" s="46"/>
      <c r="E6" s="46"/>
      <c r="F6" s="46"/>
      <c r="G6" s="46"/>
      <c r="H6" s="46"/>
      <c r="I6" s="46"/>
      <c r="K6" s="46" t="s">
        <v>96</v>
      </c>
      <c r="L6" s="46"/>
      <c r="M6" s="46"/>
      <c r="N6" s="46"/>
      <c r="O6" s="46"/>
      <c r="P6" s="46"/>
      <c r="Q6" s="46"/>
      <c r="R6" s="46"/>
    </row>
    <row r="7" spans="1:18" ht="29.1" customHeight="1" x14ac:dyDescent="0.4">
      <c r="A7" s="46"/>
      <c r="C7" s="16" t="s">
        <v>13</v>
      </c>
      <c r="D7" s="18"/>
      <c r="E7" s="16" t="s">
        <v>121</v>
      </c>
      <c r="F7" s="18"/>
      <c r="G7" s="16" t="s">
        <v>122</v>
      </c>
      <c r="H7" s="18"/>
      <c r="I7" s="16" t="s">
        <v>123</v>
      </c>
      <c r="K7" s="16" t="s">
        <v>13</v>
      </c>
      <c r="L7" s="18"/>
      <c r="M7" s="16" t="s">
        <v>121</v>
      </c>
      <c r="N7" s="18"/>
      <c r="O7" s="16" t="s">
        <v>122</v>
      </c>
      <c r="P7" s="18"/>
      <c r="Q7" s="59" t="s">
        <v>123</v>
      </c>
      <c r="R7" s="59"/>
    </row>
    <row r="8" spans="1:18" ht="21.75" customHeight="1" x14ac:dyDescent="0.4">
      <c r="A8" s="4" t="s">
        <v>41</v>
      </c>
      <c r="C8" s="5">
        <v>1730699</v>
      </c>
      <c r="E8" s="5">
        <v>31650690374</v>
      </c>
      <c r="G8" s="5">
        <v>27354381320</v>
      </c>
      <c r="I8" s="5">
        <v>4296309054</v>
      </c>
      <c r="K8" s="5">
        <v>1730699</v>
      </c>
      <c r="M8" s="5">
        <v>31650690374</v>
      </c>
      <c r="O8" s="5">
        <v>27354381320</v>
      </c>
      <c r="Q8" s="48">
        <v>4296309054</v>
      </c>
      <c r="R8" s="48"/>
    </row>
    <row r="9" spans="1:18" ht="21.75" customHeight="1" x14ac:dyDescent="0.4">
      <c r="A9" s="7" t="s">
        <v>26</v>
      </c>
      <c r="C9" s="8">
        <v>12744986</v>
      </c>
      <c r="E9" s="8">
        <v>34239296087</v>
      </c>
      <c r="G9" s="8">
        <v>34041857606</v>
      </c>
      <c r="I9" s="8">
        <v>197438481</v>
      </c>
      <c r="K9" s="8">
        <v>12744986</v>
      </c>
      <c r="M9" s="8">
        <v>34239296087</v>
      </c>
      <c r="O9" s="8">
        <v>34041857606</v>
      </c>
      <c r="Q9" s="42">
        <v>197438481</v>
      </c>
      <c r="R9" s="42"/>
    </row>
    <row r="10" spans="1:18" ht="21.75" customHeight="1" x14ac:dyDescent="0.4">
      <c r="A10" s="7" t="s">
        <v>28</v>
      </c>
      <c r="C10" s="8">
        <v>14381145</v>
      </c>
      <c r="E10" s="8">
        <v>163819357697</v>
      </c>
      <c r="G10" s="8">
        <f>156250658827-20559572686</f>
        <v>135691086141</v>
      </c>
      <c r="I10" s="8">
        <f>7568698870+20559572686</f>
        <v>28128271556</v>
      </c>
      <c r="K10" s="8">
        <v>14770141</v>
      </c>
      <c r="M10" s="8">
        <v>167795552669</v>
      </c>
      <c r="O10" s="8">
        <v>160477087165</v>
      </c>
      <c r="Q10" s="42">
        <v>7318465504</v>
      </c>
      <c r="R10" s="42"/>
    </row>
    <row r="11" spans="1:18" ht="21.75" customHeight="1" x14ac:dyDescent="0.4">
      <c r="A11" s="7" t="s">
        <v>49</v>
      </c>
      <c r="C11" s="8">
        <v>0</v>
      </c>
      <c r="E11" s="8">
        <v>0</v>
      </c>
      <c r="G11" s="8">
        <v>0</v>
      </c>
      <c r="I11" s="8">
        <v>0</v>
      </c>
      <c r="K11" s="8">
        <v>360000</v>
      </c>
      <c r="M11" s="8">
        <v>4653977274</v>
      </c>
      <c r="O11" s="8">
        <v>3549219768</v>
      </c>
      <c r="Q11" s="42">
        <v>1104757506</v>
      </c>
      <c r="R11" s="42"/>
    </row>
    <row r="12" spans="1:18" ht="21.75" customHeight="1" x14ac:dyDescent="0.4">
      <c r="A12" s="10" t="s">
        <v>101</v>
      </c>
      <c r="C12" s="11">
        <v>0</v>
      </c>
      <c r="E12" s="11">
        <v>0</v>
      </c>
      <c r="G12" s="11">
        <v>0</v>
      </c>
      <c r="I12" s="11">
        <v>0</v>
      </c>
      <c r="K12" s="11">
        <v>6516805</v>
      </c>
      <c r="M12" s="11">
        <v>18012449020</v>
      </c>
      <c r="O12" s="11">
        <v>17354642397</v>
      </c>
      <c r="Q12" s="58">
        <v>657806623</v>
      </c>
      <c r="R12" s="58"/>
    </row>
    <row r="13" spans="1:18" ht="21.75" customHeight="1" x14ac:dyDescent="0.4">
      <c r="A13" s="13" t="s">
        <v>52</v>
      </c>
      <c r="C13" s="14">
        <v>28856830</v>
      </c>
      <c r="E13" s="14">
        <f>SUM(E8:E12)</f>
        <v>229709344158</v>
      </c>
      <c r="G13" s="14">
        <f>SUM(G8:G12)</f>
        <v>197087325067</v>
      </c>
      <c r="I13" s="14">
        <f>SUM(I8:I12)</f>
        <v>32622019091</v>
      </c>
      <c r="K13" s="14">
        <v>36122631</v>
      </c>
      <c r="M13" s="14">
        <v>256351965424</v>
      </c>
      <c r="O13" s="14">
        <v>242777188256</v>
      </c>
      <c r="Q13" s="57">
        <v>13574777168</v>
      </c>
      <c r="R13" s="57"/>
    </row>
    <row r="14" spans="1:18" x14ac:dyDescent="0.4">
      <c r="I14" s="21"/>
      <c r="Q14" s="21"/>
    </row>
    <row r="15" spans="1:18" x14ac:dyDescent="0.4">
      <c r="I15" s="21"/>
      <c r="Q15" s="21"/>
    </row>
    <row r="16" spans="1:18" x14ac:dyDescent="0.4">
      <c r="G16" s="21"/>
      <c r="I16" s="21"/>
      <c r="Q16" s="21"/>
    </row>
    <row r="17" spans="9:17" x14ac:dyDescent="0.4">
      <c r="I17" s="21"/>
      <c r="Q17" s="21"/>
    </row>
    <row r="18" spans="9:17" x14ac:dyDescent="0.4">
      <c r="I18" s="21"/>
    </row>
  </sheetData>
  <mergeCells count="14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44"/>
  <sheetViews>
    <sheetView rightToLeft="1" view="pageBreakPreview" topLeftCell="A10" zoomScale="85" zoomScaleNormal="100" zoomScaleSheetLayoutView="85" workbookViewId="0">
      <selection activeCell="I40" sqref="I40:I41"/>
    </sheetView>
  </sheetViews>
  <sheetFormatPr defaultRowHeight="18.75" x14ac:dyDescent="0.4"/>
  <cols>
    <col min="1" max="1" width="27.5703125" style="23" bestFit="1" customWidth="1"/>
    <col min="2" max="2" width="1.28515625" style="23" customWidth="1"/>
    <col min="3" max="3" width="12.7109375" style="23" bestFit="1" customWidth="1"/>
    <col min="4" max="4" width="1.28515625" style="23" customWidth="1"/>
    <col min="5" max="5" width="18.5703125" style="23" bestFit="1" customWidth="1"/>
    <col min="6" max="6" width="1.28515625" style="23" customWidth="1"/>
    <col min="7" max="7" width="18.85546875" style="23" bestFit="1" customWidth="1"/>
    <col min="8" max="8" width="1.28515625" style="23" customWidth="1"/>
    <col min="9" max="9" width="27" style="23" bestFit="1" customWidth="1"/>
    <col min="10" max="10" width="1.28515625" style="23" customWidth="1"/>
    <col min="11" max="11" width="12.7109375" style="23" bestFit="1" customWidth="1"/>
    <col min="12" max="12" width="1.28515625" style="23" customWidth="1"/>
    <col min="13" max="13" width="18.5703125" style="23" bestFit="1" customWidth="1"/>
    <col min="14" max="14" width="1.28515625" style="23" customWidth="1"/>
    <col min="15" max="15" width="18.5703125" style="23" bestFit="1" customWidth="1"/>
    <col min="16" max="16" width="1.28515625" style="23" customWidth="1"/>
    <col min="17" max="17" width="27" style="23" bestFit="1" customWidth="1"/>
    <col min="18" max="18" width="16" style="22" bestFit="1" customWidth="1"/>
    <col min="19" max="19" width="16" style="22" customWidth="1"/>
    <col min="20" max="20" width="22.7109375" style="39" bestFit="1" customWidth="1"/>
    <col min="21" max="21" width="16.7109375" style="40" bestFit="1" customWidth="1"/>
    <col min="22" max="22" width="11.5703125" style="23" bestFit="1" customWidth="1"/>
    <col min="23" max="16384" width="9.140625" style="23"/>
  </cols>
  <sheetData>
    <row r="1" spans="1:22" ht="25.5" x14ac:dyDescent="0.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2" ht="25.5" x14ac:dyDescent="0.4">
      <c r="A2" s="60" t="s">
        <v>80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2" ht="25.5" x14ac:dyDescent="0.4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5" spans="1:22" ht="24" x14ac:dyDescent="0.4">
      <c r="A5" s="61" t="s">
        <v>124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2" ht="21" x14ac:dyDescent="0.4">
      <c r="A6" s="62" t="s">
        <v>83</v>
      </c>
      <c r="C6" s="63" t="s">
        <v>95</v>
      </c>
      <c r="D6" s="63"/>
      <c r="E6" s="63"/>
      <c r="F6" s="63"/>
      <c r="G6" s="63"/>
      <c r="H6" s="63"/>
      <c r="I6" s="63"/>
      <c r="K6" s="63" t="s">
        <v>96</v>
      </c>
      <c r="L6" s="63"/>
      <c r="M6" s="63"/>
      <c r="N6" s="63"/>
      <c r="O6" s="63"/>
      <c r="P6" s="63"/>
      <c r="Q6" s="63"/>
    </row>
    <row r="7" spans="1:22" ht="21" x14ac:dyDescent="0.4">
      <c r="A7" s="63"/>
      <c r="C7" s="24" t="s">
        <v>13</v>
      </c>
      <c r="D7" s="25"/>
      <c r="E7" s="24" t="s">
        <v>15</v>
      </c>
      <c r="F7" s="25"/>
      <c r="G7" s="24" t="s">
        <v>122</v>
      </c>
      <c r="H7" s="25"/>
      <c r="I7" s="24" t="s">
        <v>125</v>
      </c>
      <c r="K7" s="24" t="s">
        <v>13</v>
      </c>
      <c r="L7" s="25"/>
      <c r="M7" s="24" t="s">
        <v>15</v>
      </c>
      <c r="N7" s="25"/>
      <c r="O7" s="24" t="s">
        <v>122</v>
      </c>
      <c r="P7" s="25"/>
      <c r="Q7" s="24" t="s">
        <v>125</v>
      </c>
    </row>
    <row r="8" spans="1:22" x14ac:dyDescent="0.4">
      <c r="A8" s="26" t="s">
        <v>19</v>
      </c>
      <c r="C8" s="27">
        <v>39130000</v>
      </c>
      <c r="E8" s="27">
        <v>241507206122</v>
      </c>
      <c r="G8" s="27">
        <f t="shared" ref="G8:G38" si="0">E8-I8</f>
        <v>202655169990</v>
      </c>
      <c r="I8" s="27">
        <v>38852036132</v>
      </c>
      <c r="K8" s="27">
        <v>39130000</v>
      </c>
      <c r="M8" s="27">
        <v>241507206122</v>
      </c>
      <c r="O8" s="27">
        <v>189234763672</v>
      </c>
      <c r="Q8" s="27">
        <v>52272442450</v>
      </c>
      <c r="V8" s="28"/>
    </row>
    <row r="9" spans="1:22" x14ac:dyDescent="0.4">
      <c r="A9" s="29" t="s">
        <v>20</v>
      </c>
      <c r="C9" s="22">
        <v>29527779</v>
      </c>
      <c r="E9" s="22">
        <v>188688968488</v>
      </c>
      <c r="G9" s="22">
        <f t="shared" si="0"/>
        <v>121402565714</v>
      </c>
      <c r="I9" s="22">
        <v>67286402774</v>
      </c>
      <c r="K9" s="22">
        <v>29527779</v>
      </c>
      <c r="M9" s="22">
        <v>188688968488</v>
      </c>
      <c r="O9" s="22">
        <v>121635055634</v>
      </c>
      <c r="Q9" s="22">
        <v>67053912854</v>
      </c>
      <c r="V9" s="28"/>
    </row>
    <row r="10" spans="1:22" x14ac:dyDescent="0.4">
      <c r="A10" s="29" t="s">
        <v>21</v>
      </c>
      <c r="C10" s="22">
        <v>697087</v>
      </c>
      <c r="E10" s="22">
        <v>273193246467</v>
      </c>
      <c r="G10" s="22">
        <f t="shared" si="0"/>
        <v>206702935315</v>
      </c>
      <c r="I10" s="22">
        <v>66490311152</v>
      </c>
      <c r="K10" s="22">
        <v>697087</v>
      </c>
      <c r="M10" s="22">
        <v>273193246467</v>
      </c>
      <c r="O10" s="22">
        <v>195686067455</v>
      </c>
      <c r="Q10" s="22">
        <v>77507179012</v>
      </c>
      <c r="V10" s="28"/>
    </row>
    <row r="11" spans="1:22" x14ac:dyDescent="0.4">
      <c r="A11" s="29" t="s">
        <v>22</v>
      </c>
      <c r="C11" s="22">
        <v>3380645</v>
      </c>
      <c r="E11" s="22">
        <v>172120042232</v>
      </c>
      <c r="G11" s="22">
        <f t="shared" si="0"/>
        <v>137920877239</v>
      </c>
      <c r="I11" s="22">
        <v>34199164993</v>
      </c>
      <c r="K11" s="22">
        <v>3380645</v>
      </c>
      <c r="M11" s="22">
        <v>172120042232</v>
      </c>
      <c r="O11" s="22">
        <v>149442776315</v>
      </c>
      <c r="Q11" s="22">
        <v>22677265917</v>
      </c>
      <c r="V11" s="28"/>
    </row>
    <row r="12" spans="1:22" x14ac:dyDescent="0.4">
      <c r="A12" s="29" t="s">
        <v>23</v>
      </c>
      <c r="C12" s="22">
        <v>34319631</v>
      </c>
      <c r="E12" s="22">
        <v>278905046666</v>
      </c>
      <c r="G12" s="22">
        <f t="shared" si="0"/>
        <v>271720770735</v>
      </c>
      <c r="I12" s="22">
        <v>7184275931</v>
      </c>
      <c r="K12" s="22">
        <v>34319631</v>
      </c>
      <c r="M12" s="22">
        <v>278905046666</v>
      </c>
      <c r="O12" s="22">
        <v>249724941711</v>
      </c>
      <c r="Q12" s="22">
        <v>29180104955</v>
      </c>
      <c r="V12" s="28"/>
    </row>
    <row r="13" spans="1:22" x14ac:dyDescent="0.4">
      <c r="A13" s="29" t="s">
        <v>24</v>
      </c>
      <c r="C13" s="22">
        <v>18248372</v>
      </c>
      <c r="E13" s="22">
        <v>146850301004</v>
      </c>
      <c r="G13" s="22">
        <f t="shared" si="0"/>
        <v>131624238974</v>
      </c>
      <c r="I13" s="22">
        <v>15226062030</v>
      </c>
      <c r="K13" s="22">
        <v>18248372</v>
      </c>
      <c r="M13" s="22">
        <v>146850301004</v>
      </c>
      <c r="O13" s="22">
        <v>122443610759</v>
      </c>
      <c r="Q13" s="22">
        <v>24406690245</v>
      </c>
      <c r="V13" s="28"/>
    </row>
    <row r="14" spans="1:22" x14ac:dyDescent="0.4">
      <c r="A14" s="29" t="s">
        <v>25</v>
      </c>
      <c r="C14" s="22">
        <v>7211111</v>
      </c>
      <c r="E14" s="22">
        <v>109119378957</v>
      </c>
      <c r="G14" s="22">
        <f t="shared" si="0"/>
        <v>86641040759</v>
      </c>
      <c r="I14" s="22">
        <v>22478338198</v>
      </c>
      <c r="K14" s="22">
        <v>7211111</v>
      </c>
      <c r="M14" s="22">
        <v>109119378957</v>
      </c>
      <c r="O14" s="22">
        <v>86090140723</v>
      </c>
      <c r="Q14" s="22">
        <v>23029238234</v>
      </c>
      <c r="V14" s="28"/>
    </row>
    <row r="15" spans="1:22" x14ac:dyDescent="0.4">
      <c r="A15" s="29" t="s">
        <v>27</v>
      </c>
      <c r="C15" s="22">
        <v>17231359</v>
      </c>
      <c r="E15" s="22">
        <v>125500498766</v>
      </c>
      <c r="G15" s="22">
        <f t="shared" si="0"/>
        <v>98986377496</v>
      </c>
      <c r="I15" s="22">
        <v>26514121270</v>
      </c>
      <c r="K15" s="22">
        <v>17231359</v>
      </c>
      <c r="M15" s="22">
        <v>125500498766</v>
      </c>
      <c r="O15" s="22">
        <v>83451671520</v>
      </c>
      <c r="Q15" s="22">
        <v>42048827246</v>
      </c>
      <c r="V15" s="28"/>
    </row>
    <row r="16" spans="1:22" x14ac:dyDescent="0.4">
      <c r="A16" s="29" t="s">
        <v>29</v>
      </c>
      <c r="C16" s="22">
        <v>17516576</v>
      </c>
      <c r="E16" s="22">
        <v>153301944691</v>
      </c>
      <c r="G16" s="22">
        <f t="shared" si="0"/>
        <v>121305914731</v>
      </c>
      <c r="I16" s="22">
        <v>31996029960</v>
      </c>
      <c r="K16" s="22">
        <v>17516576</v>
      </c>
      <c r="M16" s="22">
        <v>153301944691</v>
      </c>
      <c r="O16" s="22">
        <v>122234713657</v>
      </c>
      <c r="Q16" s="22">
        <v>31067231034</v>
      </c>
      <c r="V16" s="28"/>
    </row>
    <row r="17" spans="1:22" x14ac:dyDescent="0.4">
      <c r="A17" s="29" t="s">
        <v>30</v>
      </c>
      <c r="C17" s="22">
        <v>26261342</v>
      </c>
      <c r="E17" s="22">
        <v>146969047900</v>
      </c>
      <c r="G17" s="22">
        <f>E17-I17</f>
        <v>122900182397</v>
      </c>
      <c r="I17" s="22">
        <f>31894397151-7825531648</f>
        <v>24068865503</v>
      </c>
      <c r="K17" s="22">
        <v>26261342</v>
      </c>
      <c r="M17" s="22">
        <v>146969047900</v>
      </c>
      <c r="O17" s="22">
        <v>129704370262</v>
      </c>
      <c r="Q17" s="22">
        <v>17264677638</v>
      </c>
      <c r="V17" s="28"/>
    </row>
    <row r="18" spans="1:22" x14ac:dyDescent="0.4">
      <c r="A18" s="29" t="s">
        <v>31</v>
      </c>
      <c r="C18" s="22">
        <v>9639381</v>
      </c>
      <c r="E18" s="22">
        <v>202966511370</v>
      </c>
      <c r="G18" s="22">
        <f t="shared" si="0"/>
        <v>152732478390</v>
      </c>
      <c r="I18" s="22">
        <v>50234032980</v>
      </c>
      <c r="K18" s="22">
        <v>9639381</v>
      </c>
      <c r="M18" s="22">
        <v>202966511370</v>
      </c>
      <c r="O18" s="22">
        <v>146123835991</v>
      </c>
      <c r="Q18" s="22">
        <v>56842675379</v>
      </c>
      <c r="V18" s="28"/>
    </row>
    <row r="19" spans="1:22" x14ac:dyDescent="0.4">
      <c r="A19" s="29" t="s">
        <v>32</v>
      </c>
      <c r="C19" s="22">
        <v>10530883</v>
      </c>
      <c r="E19" s="22">
        <v>148487100489</v>
      </c>
      <c r="G19" s="22">
        <f t="shared" si="0"/>
        <v>126416238078</v>
      </c>
      <c r="I19" s="22">
        <v>22070862411</v>
      </c>
      <c r="K19" s="22">
        <v>10530883</v>
      </c>
      <c r="M19" s="22">
        <v>148487100489</v>
      </c>
      <c r="O19" s="22">
        <v>128392015601</v>
      </c>
      <c r="Q19" s="22">
        <v>20095084888</v>
      </c>
      <c r="V19" s="28"/>
    </row>
    <row r="20" spans="1:22" x14ac:dyDescent="0.4">
      <c r="A20" s="29" t="s">
        <v>33</v>
      </c>
      <c r="C20" s="22">
        <v>1290000</v>
      </c>
      <c r="E20" s="22">
        <v>177271119267</v>
      </c>
      <c r="G20" s="22">
        <f t="shared" si="0"/>
        <v>173704431421</v>
      </c>
      <c r="I20" s="22">
        <v>3566687846</v>
      </c>
      <c r="K20" s="22">
        <v>1290000</v>
      </c>
      <c r="M20" s="22">
        <v>177271119267</v>
      </c>
      <c r="O20" s="22">
        <v>182872296945</v>
      </c>
      <c r="Q20" s="22">
        <v>-5601177678</v>
      </c>
      <c r="V20" s="28"/>
    </row>
    <row r="21" spans="1:22" x14ac:dyDescent="0.4">
      <c r="A21" s="29" t="s">
        <v>34</v>
      </c>
      <c r="C21" s="22">
        <v>1525737</v>
      </c>
      <c r="E21" s="22">
        <v>191120171009</v>
      </c>
      <c r="G21" s="22">
        <f t="shared" si="0"/>
        <v>191248433920</v>
      </c>
      <c r="I21" s="22">
        <v>-128262911</v>
      </c>
      <c r="K21" s="22">
        <v>1525737</v>
      </c>
      <c r="M21" s="22">
        <v>191120171009</v>
      </c>
      <c r="O21" s="22">
        <v>205112944882</v>
      </c>
      <c r="Q21" s="22">
        <v>-13992773872</v>
      </c>
      <c r="V21" s="28"/>
    </row>
    <row r="22" spans="1:22" x14ac:dyDescent="0.4">
      <c r="A22" s="29" t="s">
        <v>35</v>
      </c>
      <c r="C22" s="22">
        <v>28816665</v>
      </c>
      <c r="E22" s="22">
        <v>123325543230</v>
      </c>
      <c r="G22" s="22">
        <f t="shared" si="0"/>
        <v>104440929118</v>
      </c>
      <c r="I22" s="22">
        <v>18884614112</v>
      </c>
      <c r="K22" s="22">
        <v>28816665</v>
      </c>
      <c r="M22" s="22">
        <v>123325543230</v>
      </c>
      <c r="O22" s="22">
        <v>103380547888</v>
      </c>
      <c r="Q22" s="22">
        <v>19944995343</v>
      </c>
      <c r="V22" s="28"/>
    </row>
    <row r="23" spans="1:22" x14ac:dyDescent="0.4">
      <c r="A23" s="29" t="s">
        <v>36</v>
      </c>
      <c r="C23" s="22">
        <v>6328972</v>
      </c>
      <c r="E23" s="22">
        <v>93823932753</v>
      </c>
      <c r="G23" s="22">
        <f t="shared" si="0"/>
        <v>89793840848</v>
      </c>
      <c r="I23" s="22">
        <v>4030091905</v>
      </c>
      <c r="K23" s="22">
        <v>6328972</v>
      </c>
      <c r="M23" s="22">
        <v>93823932753</v>
      </c>
      <c r="O23" s="22">
        <v>94180979810</v>
      </c>
      <c r="Q23" s="22">
        <v>-357047056</v>
      </c>
      <c r="V23" s="28"/>
    </row>
    <row r="24" spans="1:22" x14ac:dyDescent="0.4">
      <c r="A24" s="29" t="s">
        <v>37</v>
      </c>
      <c r="C24" s="22">
        <v>74342016</v>
      </c>
      <c r="E24" s="22">
        <v>286586163360</v>
      </c>
      <c r="G24" s="22">
        <f t="shared" si="0"/>
        <v>225774557824</v>
      </c>
      <c r="I24" s="22">
        <v>60811605536</v>
      </c>
      <c r="K24" s="22">
        <v>74342016</v>
      </c>
      <c r="M24" s="22">
        <v>286586163360</v>
      </c>
      <c r="O24" s="22">
        <v>202411226272</v>
      </c>
      <c r="Q24" s="22">
        <v>84174937088</v>
      </c>
      <c r="V24" s="28"/>
    </row>
    <row r="25" spans="1:22" x14ac:dyDescent="0.4">
      <c r="A25" s="29" t="s">
        <v>38</v>
      </c>
      <c r="C25" s="22">
        <v>5762928</v>
      </c>
      <c r="E25" s="22">
        <v>56497599997</v>
      </c>
      <c r="G25" s="22">
        <f t="shared" si="0"/>
        <v>44026205417</v>
      </c>
      <c r="I25" s="22">
        <v>12471394580</v>
      </c>
      <c r="K25" s="22">
        <v>5762928</v>
      </c>
      <c r="M25" s="22">
        <v>56497599997</v>
      </c>
      <c r="O25" s="22">
        <v>49266291774</v>
      </c>
      <c r="Q25" s="22">
        <v>7231308223</v>
      </c>
      <c r="V25" s="28"/>
    </row>
    <row r="26" spans="1:22" x14ac:dyDescent="0.4">
      <c r="A26" s="29" t="s">
        <v>46</v>
      </c>
      <c r="C26" s="22">
        <v>14881956</v>
      </c>
      <c r="E26" s="22">
        <v>60736335708</v>
      </c>
      <c r="G26" s="22">
        <f t="shared" si="0"/>
        <v>51545078065</v>
      </c>
      <c r="I26" s="22">
        <v>9191257643</v>
      </c>
      <c r="K26" s="22">
        <v>14881956</v>
      </c>
      <c r="M26" s="22">
        <v>60736335708</v>
      </c>
      <c r="O26" s="22">
        <v>56909337320</v>
      </c>
      <c r="Q26" s="22">
        <v>3826998388</v>
      </c>
      <c r="V26" s="28"/>
    </row>
    <row r="27" spans="1:22" x14ac:dyDescent="0.4">
      <c r="A27" s="29" t="s">
        <v>47</v>
      </c>
      <c r="C27" s="22">
        <v>9360000</v>
      </c>
      <c r="E27" s="22">
        <v>69657354000</v>
      </c>
      <c r="G27" s="22">
        <f t="shared" si="0"/>
        <v>66120050880</v>
      </c>
      <c r="I27" s="22">
        <v>3537303120</v>
      </c>
      <c r="K27" s="22">
        <v>9360000</v>
      </c>
      <c r="M27" s="22">
        <v>69657354000</v>
      </c>
      <c r="O27" s="22">
        <v>69037965360</v>
      </c>
      <c r="Q27" s="22">
        <v>619388639</v>
      </c>
      <c r="V27" s="28"/>
    </row>
    <row r="28" spans="1:22" x14ac:dyDescent="0.4">
      <c r="A28" s="29" t="s">
        <v>48</v>
      </c>
      <c r="C28" s="22">
        <v>13069848</v>
      </c>
      <c r="E28" s="22">
        <v>60732975045</v>
      </c>
      <c r="G28" s="22">
        <f t="shared" si="0"/>
        <v>59649348588</v>
      </c>
      <c r="I28" s="22">
        <v>1083626457</v>
      </c>
      <c r="K28" s="22">
        <v>13069848</v>
      </c>
      <c r="M28" s="22">
        <v>60732975045</v>
      </c>
      <c r="O28" s="22">
        <v>50980931354</v>
      </c>
      <c r="Q28" s="22">
        <v>9752043692</v>
      </c>
      <c r="V28" s="28"/>
    </row>
    <row r="29" spans="1:22" x14ac:dyDescent="0.4">
      <c r="A29" s="29" t="s">
        <v>49</v>
      </c>
      <c r="C29" s="22">
        <v>360000</v>
      </c>
      <c r="E29" s="22">
        <v>4543802784</v>
      </c>
      <c r="G29" s="22">
        <f t="shared" si="0"/>
        <v>4764701160</v>
      </c>
      <c r="I29" s="22">
        <v>-220898376</v>
      </c>
      <c r="K29" s="22">
        <v>360000</v>
      </c>
      <c r="M29" s="22">
        <v>4543802784</v>
      </c>
      <c r="O29" s="22">
        <v>3549219768</v>
      </c>
      <c r="Q29" s="22">
        <v>994583015</v>
      </c>
      <c r="V29" s="28"/>
    </row>
    <row r="30" spans="1:22" x14ac:dyDescent="0.4">
      <c r="A30" s="29" t="s">
        <v>50</v>
      </c>
      <c r="C30" s="22">
        <v>267500</v>
      </c>
      <c r="E30" s="22">
        <v>7883337082</v>
      </c>
      <c r="G30" s="22">
        <f t="shared" si="0"/>
        <v>7643907195</v>
      </c>
      <c r="I30" s="22">
        <v>239429887</v>
      </c>
      <c r="K30" s="22">
        <v>267500</v>
      </c>
      <c r="M30" s="22">
        <v>7883337082</v>
      </c>
      <c r="O30" s="22">
        <v>7643907195</v>
      </c>
      <c r="Q30" s="22">
        <v>239429887</v>
      </c>
      <c r="V30" s="28"/>
    </row>
    <row r="31" spans="1:22" x14ac:dyDescent="0.4">
      <c r="A31" s="29" t="s">
        <v>39</v>
      </c>
      <c r="C31" s="22">
        <v>50817960</v>
      </c>
      <c r="E31" s="22">
        <v>96110311444</v>
      </c>
      <c r="G31" s="22">
        <f t="shared" si="0"/>
        <v>82586385904</v>
      </c>
      <c r="I31" s="22">
        <v>13523925540</v>
      </c>
      <c r="K31" s="22">
        <v>50817960</v>
      </c>
      <c r="M31" s="22">
        <v>96110311444</v>
      </c>
      <c r="O31" s="22">
        <v>84310524947</v>
      </c>
      <c r="Q31" s="22">
        <v>11799786497</v>
      </c>
      <c r="V31" s="28"/>
    </row>
    <row r="32" spans="1:22" x14ac:dyDescent="0.4">
      <c r="A32" s="29" t="s">
        <v>40</v>
      </c>
      <c r="C32" s="22">
        <v>6000000</v>
      </c>
      <c r="E32" s="22">
        <v>121566966780</v>
      </c>
      <c r="G32" s="22">
        <f t="shared" si="0"/>
        <v>118391275200</v>
      </c>
      <c r="I32" s="22">
        <v>3175691580</v>
      </c>
      <c r="K32" s="22">
        <v>6000000</v>
      </c>
      <c r="M32" s="22">
        <v>121566966780</v>
      </c>
      <c r="O32" s="22">
        <v>115588134000</v>
      </c>
      <c r="Q32" s="22">
        <v>5978832779</v>
      </c>
      <c r="V32" s="28"/>
    </row>
    <row r="33" spans="1:22" x14ac:dyDescent="0.4">
      <c r="A33" s="29" t="s">
        <v>41</v>
      </c>
      <c r="C33" s="22">
        <v>2856960</v>
      </c>
      <c r="E33" s="22">
        <v>55053286078</v>
      </c>
      <c r="G33" s="22">
        <f t="shared" si="0"/>
        <v>48703621282</v>
      </c>
      <c r="I33" s="22">
        <v>6349664796</v>
      </c>
      <c r="K33" s="22">
        <v>2856960</v>
      </c>
      <c r="M33" s="22">
        <v>55053286078</v>
      </c>
      <c r="O33" s="22">
        <v>45155381300</v>
      </c>
      <c r="Q33" s="22">
        <v>9897904778</v>
      </c>
      <c r="V33" s="28"/>
    </row>
    <row r="34" spans="1:22" x14ac:dyDescent="0.4">
      <c r="A34" s="29" t="s">
        <v>42</v>
      </c>
      <c r="C34" s="22">
        <v>7389431</v>
      </c>
      <c r="E34" s="22">
        <v>142320150655</v>
      </c>
      <c r="G34" s="22">
        <f t="shared" si="0"/>
        <v>123955341711</v>
      </c>
      <c r="I34" s="22">
        <v>18364808944</v>
      </c>
      <c r="K34" s="22">
        <v>7389431</v>
      </c>
      <c r="M34" s="22">
        <v>142320150655</v>
      </c>
      <c r="O34" s="22">
        <v>121553289240</v>
      </c>
      <c r="Q34" s="22">
        <v>20766861415</v>
      </c>
      <c r="V34" s="28"/>
    </row>
    <row r="35" spans="1:22" x14ac:dyDescent="0.4">
      <c r="A35" s="30" t="s">
        <v>43</v>
      </c>
      <c r="C35" s="31">
        <v>38812377</v>
      </c>
      <c r="E35" s="31">
        <v>445587974259</v>
      </c>
      <c r="G35" s="31">
        <f t="shared" si="0"/>
        <v>345681526146</v>
      </c>
      <c r="I35" s="31">
        <v>99906448113</v>
      </c>
      <c r="K35" s="31">
        <v>38812377</v>
      </c>
      <c r="M35" s="31">
        <v>445587974259</v>
      </c>
      <c r="O35" s="31">
        <v>323966906544</v>
      </c>
      <c r="Q35" s="31">
        <v>121621067715</v>
      </c>
      <c r="V35" s="28"/>
    </row>
    <row r="36" spans="1:22" x14ac:dyDescent="0.4">
      <c r="A36" s="29" t="s">
        <v>44</v>
      </c>
      <c r="C36" s="22">
        <v>6091506</v>
      </c>
      <c r="E36" s="22">
        <v>127718566256</v>
      </c>
      <c r="G36" s="22">
        <f t="shared" si="0"/>
        <v>106438542675</v>
      </c>
      <c r="I36" s="22">
        <v>21280023581</v>
      </c>
      <c r="K36" s="22">
        <v>6091506</v>
      </c>
      <c r="M36" s="22">
        <v>127718566256</v>
      </c>
      <c r="O36" s="22">
        <v>97232607664</v>
      </c>
      <c r="Q36" s="22">
        <v>30485958592</v>
      </c>
      <c r="V36" s="28"/>
    </row>
    <row r="37" spans="1:22" x14ac:dyDescent="0.4">
      <c r="A37" s="29" t="s">
        <v>51</v>
      </c>
      <c r="C37" s="22">
        <v>515000</v>
      </c>
      <c r="E37" s="22">
        <v>10353245953</v>
      </c>
      <c r="G37" s="22">
        <f t="shared" si="0"/>
        <v>8416695059</v>
      </c>
      <c r="I37" s="22">
        <v>1936550894</v>
      </c>
      <c r="K37" s="22">
        <v>515000</v>
      </c>
      <c r="M37" s="22">
        <v>10353245953</v>
      </c>
      <c r="O37" s="22">
        <v>8416695058</v>
      </c>
      <c r="Q37" s="22">
        <v>1936550894</v>
      </c>
      <c r="V37" s="28"/>
    </row>
    <row r="38" spans="1:22" x14ac:dyDescent="0.4">
      <c r="A38" s="32" t="s">
        <v>45</v>
      </c>
      <c r="C38" s="33">
        <v>8826002</v>
      </c>
      <c r="E38" s="33">
        <v>132242432768</v>
      </c>
      <c r="G38" s="33">
        <f t="shared" si="0"/>
        <v>115938944788</v>
      </c>
      <c r="I38" s="33">
        <v>16303487980</v>
      </c>
      <c r="K38" s="33">
        <v>8826002</v>
      </c>
      <c r="M38" s="33">
        <v>132242432768</v>
      </c>
      <c r="O38" s="33">
        <v>111598758304</v>
      </c>
      <c r="Q38" s="33">
        <v>20643674464</v>
      </c>
      <c r="V38" s="28"/>
    </row>
    <row r="39" spans="1:22" ht="21.75" thickBot="1" x14ac:dyDescent="0.45">
      <c r="A39" s="34" t="s">
        <v>52</v>
      </c>
      <c r="C39" s="35">
        <v>491009024</v>
      </c>
      <c r="E39" s="35">
        <v>4450740561580</v>
      </c>
      <c r="G39" s="35">
        <v>3742007075370</v>
      </c>
      <c r="I39" s="35">
        <f>SUM(I8:I38)</f>
        <v>700907954561</v>
      </c>
      <c r="K39" s="35">
        <v>491009024</v>
      </c>
      <c r="M39" s="35">
        <v>4450740561580</v>
      </c>
      <c r="O39" s="35">
        <v>3657331908925</v>
      </c>
      <c r="Q39" s="35">
        <f>SUM(Q8:Q38)</f>
        <v>793408652655</v>
      </c>
      <c r="V39" s="28"/>
    </row>
    <row r="40" spans="1:22" ht="19.5" thickTop="1" x14ac:dyDescent="0.4">
      <c r="I40" s="28"/>
      <c r="Q40" s="28"/>
      <c r="V40" s="28"/>
    </row>
    <row r="41" spans="1:22" x14ac:dyDescent="0.4">
      <c r="I41" s="28"/>
      <c r="Q41" s="28"/>
      <c r="V41" s="28"/>
    </row>
    <row r="42" spans="1:22" x14ac:dyDescent="0.4">
      <c r="I42" s="28"/>
      <c r="V42" s="28"/>
    </row>
    <row r="43" spans="1:22" x14ac:dyDescent="0.4">
      <c r="I43" s="28"/>
      <c r="V43" s="28"/>
    </row>
    <row r="44" spans="1:22" x14ac:dyDescent="0.4">
      <c r="I44" s="28"/>
      <c r="V44" s="2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8"/>
  <sheetViews>
    <sheetView rightToLeft="1" view="pageBreakPreview" zoomScale="85" zoomScaleNormal="100" zoomScaleSheetLayoutView="85" workbookViewId="0">
      <selection activeCell="K29" sqref="K29"/>
    </sheetView>
  </sheetViews>
  <sheetFormatPr defaultRowHeight="15.75" x14ac:dyDescent="0.4"/>
  <cols>
    <col min="1" max="1" width="8.28515625" style="17" bestFit="1" customWidth="1"/>
    <col min="2" max="2" width="1.28515625" style="17" customWidth="1"/>
    <col min="3" max="3" width="10.5703125" style="17" bestFit="1" customWidth="1"/>
    <col min="4" max="4" width="1.28515625" style="17" customWidth="1"/>
    <col min="5" max="5" width="10.5703125" style="17" bestFit="1" customWidth="1"/>
    <col min="6" max="6" width="1.28515625" style="17" customWidth="1"/>
    <col min="7" max="7" width="6.42578125" style="17" customWidth="1"/>
    <col min="8" max="8" width="1.28515625" style="17" customWidth="1"/>
    <col min="9" max="9" width="8.7109375" style="17" customWidth="1"/>
    <col min="10" max="10" width="1.28515625" style="17" customWidth="1"/>
    <col min="11" max="11" width="9.140625" style="17" customWidth="1"/>
    <col min="12" max="12" width="1.28515625" style="17" customWidth="1"/>
    <col min="13" max="13" width="2.5703125" style="17" customWidth="1"/>
    <col min="14" max="14" width="1.28515625" style="17" customWidth="1"/>
    <col min="15" max="15" width="9.140625" style="17" customWidth="1"/>
    <col min="16" max="16" width="1.28515625" style="17" customWidth="1"/>
    <col min="17" max="17" width="2.5703125" style="17" customWidth="1"/>
    <col min="18" max="20" width="1.28515625" style="17" customWidth="1"/>
    <col min="21" max="21" width="6.42578125" style="17" customWidth="1"/>
    <col min="22" max="22" width="1.28515625" style="17" customWidth="1"/>
    <col min="23" max="23" width="2.5703125" style="17" customWidth="1"/>
    <col min="24" max="26" width="1.28515625" style="17" customWidth="1"/>
    <col min="27" max="27" width="6.42578125" style="17" customWidth="1"/>
    <col min="28" max="28" width="1.28515625" style="17" customWidth="1"/>
    <col min="29" max="29" width="2.5703125" style="17" customWidth="1"/>
    <col min="30" max="32" width="1.28515625" style="17" customWidth="1"/>
    <col min="33" max="33" width="9.140625" style="17" customWidth="1"/>
    <col min="34" max="34" width="1.28515625" style="17" customWidth="1"/>
    <col min="35" max="35" width="2.5703125" style="17" customWidth="1"/>
    <col min="36" max="36" width="1.28515625" style="17" customWidth="1"/>
    <col min="37" max="37" width="12.85546875" style="17" customWidth="1"/>
    <col min="38" max="38" width="1.28515625" style="17" customWidth="1"/>
    <col min="39" max="39" width="2.5703125" style="17" customWidth="1"/>
    <col min="40" max="40" width="1.28515625" style="17" customWidth="1"/>
    <col min="41" max="41" width="9.140625" style="17" customWidth="1"/>
    <col min="42" max="42" width="1.28515625" style="17" customWidth="1"/>
    <col min="43" max="43" width="2.5703125" style="17" customWidth="1"/>
    <col min="44" max="44" width="1.28515625" style="17" customWidth="1"/>
    <col min="45" max="45" width="11.7109375" style="17" customWidth="1"/>
    <col min="46" max="47" width="1.28515625" style="17" customWidth="1"/>
    <col min="48" max="48" width="10.42578125" style="17" bestFit="1" customWidth="1"/>
    <col min="49" max="49" width="7.7109375" style="17" customWidth="1"/>
    <col min="50" max="50" width="0.28515625" style="17" customWidth="1"/>
    <col min="51" max="16384" width="9.140625" style="17"/>
  </cols>
  <sheetData>
    <row r="1" spans="1:49" ht="29.1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</row>
    <row r="2" spans="1:49" ht="21.75" customHeight="1" x14ac:dyDescent="0.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</row>
    <row r="3" spans="1:49" ht="21.75" customHeight="1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</row>
    <row r="4" spans="1:49" ht="14.45" customHeight="1" x14ac:dyDescent="0.4"/>
    <row r="5" spans="1:49" ht="14.45" customHeight="1" x14ac:dyDescent="0.4">
      <c r="A5" s="51" t="s">
        <v>53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1:49" ht="14.45" customHeight="1" x14ac:dyDescent="0.4">
      <c r="I6" s="46" t="s">
        <v>7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C6" s="46" t="s">
        <v>9</v>
      </c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</row>
    <row r="7" spans="1:49" ht="14.45" customHeight="1" x14ac:dyDescent="0.4"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</row>
    <row r="8" spans="1:49" ht="14.45" customHeight="1" x14ac:dyDescent="0.4">
      <c r="A8" s="46" t="s">
        <v>54</v>
      </c>
      <c r="B8" s="46"/>
      <c r="C8" s="46"/>
      <c r="D8" s="46"/>
      <c r="E8" s="46"/>
      <c r="F8" s="46"/>
      <c r="G8" s="46"/>
      <c r="I8" s="46" t="s">
        <v>55</v>
      </c>
      <c r="J8" s="46"/>
      <c r="K8" s="46"/>
      <c r="M8" s="46" t="s">
        <v>56</v>
      </c>
      <c r="N8" s="46"/>
      <c r="O8" s="46"/>
      <c r="Q8" s="46" t="s">
        <v>57</v>
      </c>
      <c r="R8" s="46"/>
      <c r="S8" s="46"/>
      <c r="T8" s="46"/>
      <c r="U8" s="46"/>
      <c r="W8" s="46" t="s">
        <v>58</v>
      </c>
      <c r="X8" s="46"/>
      <c r="Y8" s="46"/>
      <c r="Z8" s="46"/>
      <c r="AA8" s="46"/>
      <c r="AC8" s="46" t="s">
        <v>55</v>
      </c>
      <c r="AD8" s="46"/>
      <c r="AE8" s="46"/>
      <c r="AF8" s="46"/>
      <c r="AG8" s="46"/>
      <c r="AI8" s="46" t="s">
        <v>56</v>
      </c>
      <c r="AJ8" s="46"/>
      <c r="AK8" s="46"/>
      <c r="AM8" s="46" t="s">
        <v>57</v>
      </c>
      <c r="AN8" s="46"/>
      <c r="AO8" s="46"/>
      <c r="AQ8" s="46" t="s">
        <v>58</v>
      </c>
      <c r="AR8" s="46"/>
      <c r="AS8" s="46"/>
    </row>
    <row r="9" spans="1:49" ht="42" customHeight="1" x14ac:dyDescent="0.4">
      <c r="A9" s="54" t="s">
        <v>59</v>
      </c>
      <c r="B9" s="54"/>
      <c r="C9" s="54"/>
      <c r="D9" s="54"/>
      <c r="E9" s="54"/>
      <c r="F9" s="54"/>
      <c r="G9" s="54"/>
      <c r="H9" s="20"/>
      <c r="I9" s="53">
        <v>6000000</v>
      </c>
      <c r="J9" s="53"/>
      <c r="K9" s="53"/>
      <c r="L9" s="20"/>
      <c r="M9" s="53">
        <v>27554</v>
      </c>
      <c r="N9" s="53"/>
      <c r="O9" s="53"/>
      <c r="P9" s="20"/>
      <c r="Q9" s="54" t="s">
        <v>60</v>
      </c>
      <c r="R9" s="54"/>
      <c r="S9" s="54"/>
      <c r="T9" s="54"/>
      <c r="U9" s="54"/>
      <c r="V9" s="20"/>
      <c r="W9" s="55">
        <v>0.378147424074392</v>
      </c>
      <c r="X9" s="55"/>
      <c r="Y9" s="55"/>
      <c r="Z9" s="55"/>
      <c r="AA9" s="55"/>
      <c r="AB9" s="20"/>
      <c r="AC9" s="53">
        <v>6000000</v>
      </c>
      <c r="AD9" s="53"/>
      <c r="AE9" s="53"/>
      <c r="AF9" s="53"/>
      <c r="AG9" s="53"/>
      <c r="AH9" s="20"/>
      <c r="AI9" s="53">
        <v>27554</v>
      </c>
      <c r="AJ9" s="53"/>
      <c r="AK9" s="53"/>
      <c r="AL9" s="20"/>
      <c r="AM9" s="54" t="s">
        <v>60</v>
      </c>
      <c r="AN9" s="54"/>
      <c r="AO9" s="54"/>
      <c r="AP9" s="20"/>
      <c r="AQ9" s="55">
        <v>0.378147424074392</v>
      </c>
      <c r="AR9" s="55"/>
      <c r="AS9" s="55"/>
    </row>
    <row r="10" spans="1:49" ht="14.45" customHeight="1" x14ac:dyDescent="0.4">
      <c r="A10" s="51" t="s">
        <v>61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</row>
    <row r="11" spans="1:49" ht="14.45" customHeight="1" x14ac:dyDescent="0.4">
      <c r="C11" s="46" t="s">
        <v>7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Y11" s="46" t="s">
        <v>9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9" ht="14.45" customHeight="1" x14ac:dyDescent="0.4">
      <c r="A12" s="2" t="s">
        <v>54</v>
      </c>
      <c r="C12" s="3" t="s">
        <v>62</v>
      </c>
      <c r="D12" s="18"/>
      <c r="E12" s="3" t="s">
        <v>63</v>
      </c>
      <c r="F12" s="18"/>
      <c r="G12" s="49" t="s">
        <v>64</v>
      </c>
      <c r="H12" s="49"/>
      <c r="I12" s="49"/>
      <c r="J12" s="18"/>
      <c r="K12" s="49" t="s">
        <v>65</v>
      </c>
      <c r="L12" s="49"/>
      <c r="M12" s="49"/>
      <c r="N12" s="18"/>
      <c r="O12" s="49" t="s">
        <v>56</v>
      </c>
      <c r="P12" s="49"/>
      <c r="Q12" s="49"/>
      <c r="R12" s="18"/>
      <c r="S12" s="49" t="s">
        <v>57</v>
      </c>
      <c r="T12" s="49"/>
      <c r="U12" s="49"/>
      <c r="V12" s="49"/>
      <c r="W12" s="49"/>
      <c r="Y12" s="49" t="s">
        <v>62</v>
      </c>
      <c r="Z12" s="49"/>
      <c r="AA12" s="49"/>
      <c r="AB12" s="49"/>
      <c r="AC12" s="49"/>
      <c r="AD12" s="18"/>
      <c r="AE12" s="49" t="s">
        <v>63</v>
      </c>
      <c r="AF12" s="49"/>
      <c r="AG12" s="49"/>
      <c r="AH12" s="49"/>
      <c r="AI12" s="49"/>
      <c r="AJ12" s="18"/>
      <c r="AK12" s="49" t="s">
        <v>64</v>
      </c>
      <c r="AL12" s="49"/>
      <c r="AM12" s="49"/>
      <c r="AN12" s="18"/>
      <c r="AO12" s="49" t="s">
        <v>65</v>
      </c>
      <c r="AP12" s="49"/>
      <c r="AQ12" s="49"/>
      <c r="AR12" s="18"/>
      <c r="AS12" s="49" t="s">
        <v>56</v>
      </c>
      <c r="AT12" s="49"/>
      <c r="AU12" s="18"/>
      <c r="AV12" s="3" t="s">
        <v>57</v>
      </c>
    </row>
    <row r="13" spans="1:49" ht="14.45" customHeight="1" x14ac:dyDescent="0.4">
      <c r="A13" s="51" t="s">
        <v>66</v>
      </c>
      <c r="B13" s="51"/>
      <c r="C13" s="52"/>
      <c r="D13" s="51"/>
      <c r="E13" s="52"/>
      <c r="F13" s="51"/>
      <c r="G13" s="52"/>
      <c r="H13" s="52"/>
      <c r="I13" s="52"/>
      <c r="J13" s="51"/>
      <c r="K13" s="52"/>
      <c r="L13" s="52"/>
      <c r="M13" s="52"/>
      <c r="N13" s="51"/>
      <c r="O13" s="52"/>
      <c r="P13" s="52"/>
      <c r="Q13" s="52"/>
      <c r="R13" s="51"/>
      <c r="S13" s="52"/>
      <c r="T13" s="52"/>
      <c r="U13" s="52"/>
      <c r="V13" s="52"/>
      <c r="W13" s="52"/>
      <c r="X13" s="51"/>
      <c r="Y13" s="52"/>
      <c r="Z13" s="52"/>
      <c r="AA13" s="52"/>
      <c r="AB13" s="52"/>
      <c r="AC13" s="52"/>
      <c r="AD13" s="51"/>
      <c r="AE13" s="52"/>
      <c r="AF13" s="52"/>
      <c r="AG13" s="52"/>
      <c r="AH13" s="52"/>
      <c r="AI13" s="52"/>
      <c r="AJ13" s="51"/>
      <c r="AK13" s="52"/>
      <c r="AL13" s="52"/>
      <c r="AM13" s="52"/>
      <c r="AN13" s="51"/>
      <c r="AO13" s="52"/>
      <c r="AP13" s="52"/>
      <c r="AQ13" s="52"/>
      <c r="AR13" s="51"/>
      <c r="AS13" s="52"/>
      <c r="AT13" s="52"/>
      <c r="AU13" s="51"/>
      <c r="AV13" s="52"/>
      <c r="AW13" s="51"/>
    </row>
    <row r="14" spans="1:49" ht="14.45" customHeight="1" x14ac:dyDescent="0.4">
      <c r="C14" s="46" t="s">
        <v>7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O14" s="46" t="s">
        <v>9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49" ht="14.45" customHeight="1" x14ac:dyDescent="0.4">
      <c r="A15" s="2" t="s">
        <v>54</v>
      </c>
      <c r="C15" s="3" t="s">
        <v>63</v>
      </c>
      <c r="D15" s="18"/>
      <c r="E15" s="3" t="s">
        <v>65</v>
      </c>
      <c r="F15" s="18"/>
      <c r="G15" s="49" t="s">
        <v>56</v>
      </c>
      <c r="H15" s="49"/>
      <c r="I15" s="49"/>
      <c r="J15" s="18"/>
      <c r="K15" s="49" t="s">
        <v>57</v>
      </c>
      <c r="L15" s="49"/>
      <c r="M15" s="49"/>
      <c r="O15" s="49" t="s">
        <v>63</v>
      </c>
      <c r="P15" s="49"/>
      <c r="Q15" s="49"/>
      <c r="R15" s="49"/>
      <c r="S15" s="49"/>
      <c r="T15" s="18"/>
      <c r="U15" s="49" t="s">
        <v>65</v>
      </c>
      <c r="V15" s="49"/>
      <c r="W15" s="49"/>
      <c r="X15" s="49"/>
      <c r="Y15" s="49"/>
      <c r="Z15" s="18"/>
      <c r="AA15" s="49" t="s">
        <v>56</v>
      </c>
      <c r="AB15" s="49"/>
      <c r="AC15" s="49"/>
      <c r="AD15" s="49"/>
      <c r="AE15" s="49"/>
      <c r="AF15" s="18"/>
      <c r="AG15" s="49" t="s">
        <v>57</v>
      </c>
      <c r="AH15" s="49"/>
      <c r="AI15" s="49"/>
    </row>
    <row r="16" spans="1:49" ht="21.75" customHeight="1" x14ac:dyDescent="0.4">
      <c r="A16" s="18"/>
      <c r="C16" s="18"/>
      <c r="E16" s="18"/>
      <c r="G16" s="18"/>
      <c r="H16" s="18"/>
      <c r="I16" s="18"/>
      <c r="K16" s="18"/>
      <c r="L16" s="18"/>
      <c r="M16" s="18"/>
      <c r="O16" s="18"/>
      <c r="P16" s="18"/>
      <c r="Q16" s="18"/>
      <c r="R16" s="18"/>
      <c r="S16" s="18"/>
      <c r="U16" s="18"/>
      <c r="V16" s="18"/>
      <c r="W16" s="18"/>
      <c r="X16" s="18"/>
      <c r="Y16" s="18"/>
      <c r="AA16" s="18"/>
      <c r="AB16" s="18"/>
      <c r="AC16" s="18"/>
      <c r="AD16" s="18"/>
      <c r="AE16" s="18"/>
      <c r="AG16" s="18"/>
      <c r="AH16" s="18"/>
      <c r="AI16" s="18"/>
    </row>
    <row r="17" ht="21.75" customHeight="1" x14ac:dyDescent="0.4"/>
    <row r="18" ht="23.2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  <row r="28" ht="21.75" customHeight="1" x14ac:dyDescent="0.4"/>
    <row r="29" ht="21.75" customHeight="1" x14ac:dyDescent="0.4"/>
    <row r="30" ht="21.75" customHeight="1" x14ac:dyDescent="0.4"/>
    <row r="31" ht="21.75" customHeight="1" x14ac:dyDescent="0.4"/>
    <row r="32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="115" zoomScaleNormal="100" zoomScaleSheetLayoutView="115" workbookViewId="0">
      <selection activeCell="B26" sqref="B26"/>
    </sheetView>
  </sheetViews>
  <sheetFormatPr defaultRowHeight="15.75" x14ac:dyDescent="0.4"/>
  <cols>
    <col min="1" max="1" width="6.28515625" style="17" customWidth="1"/>
    <col min="2" max="2" width="35" style="17" customWidth="1"/>
    <col min="3" max="3" width="1.28515625" style="17" customWidth="1"/>
    <col min="4" max="4" width="16.140625" style="17" bestFit="1" customWidth="1"/>
    <col min="5" max="5" width="1.28515625" style="17" customWidth="1"/>
    <col min="6" max="6" width="17.5703125" style="17" bestFit="1" customWidth="1"/>
    <col min="7" max="7" width="1.28515625" style="17" customWidth="1"/>
    <col min="8" max="8" width="17.7109375" style="17" bestFit="1" customWidth="1"/>
    <col min="9" max="9" width="1.28515625" style="17" customWidth="1"/>
    <col min="10" max="10" width="16.140625" style="17" bestFit="1" customWidth="1"/>
    <col min="11" max="11" width="1.28515625" style="17" customWidth="1"/>
    <col min="12" max="12" width="19.85546875" style="17" bestFit="1" customWidth="1"/>
    <col min="13" max="13" width="0.28515625" style="17" customWidth="1"/>
    <col min="14" max="16384" width="9.140625" style="17"/>
  </cols>
  <sheetData>
    <row r="1" spans="1:12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5.5" x14ac:dyDescent="0.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5" spans="1:12" ht="24" x14ac:dyDescent="0.4">
      <c r="A5" s="1" t="s">
        <v>67</v>
      </c>
      <c r="B5" s="51" t="s">
        <v>68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21" x14ac:dyDescent="0.4">
      <c r="D6" s="2" t="s">
        <v>7</v>
      </c>
      <c r="F6" s="46" t="s">
        <v>8</v>
      </c>
      <c r="G6" s="46"/>
      <c r="H6" s="46"/>
      <c r="J6" s="2" t="s">
        <v>9</v>
      </c>
    </row>
    <row r="7" spans="1:12" ht="21" x14ac:dyDescent="0.4">
      <c r="A7" s="46" t="s">
        <v>69</v>
      </c>
      <c r="B7" s="46"/>
      <c r="D7" s="2" t="s">
        <v>70</v>
      </c>
      <c r="F7" s="2" t="s">
        <v>71</v>
      </c>
      <c r="H7" s="2" t="s">
        <v>72</v>
      </c>
      <c r="J7" s="2" t="s">
        <v>70</v>
      </c>
      <c r="L7" s="2" t="s">
        <v>18</v>
      </c>
    </row>
    <row r="8" spans="1:12" ht="18.75" x14ac:dyDescent="0.4">
      <c r="A8" s="47" t="s">
        <v>73</v>
      </c>
      <c r="B8" s="47"/>
      <c r="D8" s="5">
        <v>151203394</v>
      </c>
      <c r="F8" s="5">
        <v>4164618008</v>
      </c>
      <c r="H8" s="5">
        <v>690964600</v>
      </c>
      <c r="J8" s="5">
        <v>3624856802</v>
      </c>
      <c r="L8" s="6" t="s">
        <v>74</v>
      </c>
    </row>
    <row r="9" spans="1:12" ht="18.75" x14ac:dyDescent="0.4">
      <c r="A9" s="45" t="s">
        <v>75</v>
      </c>
      <c r="B9" s="45"/>
      <c r="D9" s="8">
        <v>14876769163</v>
      </c>
      <c r="F9" s="8">
        <v>59924041380</v>
      </c>
      <c r="H9" s="8">
        <v>74772150000</v>
      </c>
      <c r="J9" s="8">
        <v>28660543</v>
      </c>
      <c r="L9" s="9" t="s">
        <v>76</v>
      </c>
    </row>
    <row r="10" spans="1:12" ht="18.75" x14ac:dyDescent="0.4">
      <c r="A10" s="45" t="s">
        <v>77</v>
      </c>
      <c r="B10" s="45"/>
      <c r="D10" s="8">
        <v>2312385599</v>
      </c>
      <c r="F10" s="8">
        <v>298921187436</v>
      </c>
      <c r="H10" s="8">
        <v>279147708280</v>
      </c>
      <c r="J10" s="8">
        <v>22085864755</v>
      </c>
      <c r="L10" s="9" t="s">
        <v>78</v>
      </c>
    </row>
    <row r="11" spans="1:12" ht="18.75" x14ac:dyDescent="0.4">
      <c r="A11" s="41" t="s">
        <v>79</v>
      </c>
      <c r="B11" s="41"/>
      <c r="D11" s="11">
        <v>84737380</v>
      </c>
      <c r="F11" s="11">
        <v>14084</v>
      </c>
      <c r="H11" s="11">
        <v>0</v>
      </c>
      <c r="J11" s="11">
        <v>84751464</v>
      </c>
      <c r="L11" s="12" t="s">
        <v>76</v>
      </c>
    </row>
    <row r="12" spans="1:12" ht="21" x14ac:dyDescent="0.4">
      <c r="A12" s="44" t="s">
        <v>52</v>
      </c>
      <c r="B12" s="44"/>
      <c r="D12" s="14">
        <v>17425095536</v>
      </c>
      <c r="F12" s="14">
        <v>363009860908</v>
      </c>
      <c r="H12" s="14">
        <v>354610822880</v>
      </c>
      <c r="J12" s="14">
        <v>25824133564</v>
      </c>
      <c r="L12" s="15">
        <v>0</v>
      </c>
    </row>
  </sheetData>
  <mergeCells count="11">
    <mergeCell ref="A1:L1"/>
    <mergeCell ref="A2:L2"/>
    <mergeCell ref="A3:L3"/>
    <mergeCell ref="B5:L5"/>
    <mergeCell ref="F6:H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="115" zoomScaleNormal="100" zoomScaleSheetLayoutView="115" workbookViewId="0">
      <selection activeCell="F9" sqref="F9"/>
    </sheetView>
  </sheetViews>
  <sheetFormatPr defaultRowHeight="15.75" x14ac:dyDescent="0.4"/>
  <cols>
    <col min="1" max="1" width="3.85546875" style="17" bestFit="1" customWidth="1"/>
    <col min="2" max="2" width="44.140625" style="17" customWidth="1"/>
    <col min="3" max="3" width="1.28515625" style="17" customWidth="1"/>
    <col min="4" max="4" width="8.28515625" style="17" bestFit="1" customWidth="1"/>
    <col min="5" max="5" width="1.28515625" style="17" customWidth="1"/>
    <col min="6" max="6" width="16.140625" style="17" bestFit="1" customWidth="1"/>
    <col min="7" max="7" width="1.28515625" style="17" customWidth="1"/>
    <col min="8" max="8" width="17.28515625" style="17" bestFit="1" customWidth="1"/>
    <col min="9" max="9" width="1.28515625" style="17" customWidth="1"/>
    <col min="10" max="10" width="18" style="17" bestFit="1" customWidth="1"/>
    <col min="11" max="11" width="0.28515625" style="17" customWidth="1"/>
    <col min="12" max="16384" width="9.140625" style="17"/>
  </cols>
  <sheetData>
    <row r="1" spans="1:10" ht="29.1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.75" customHeight="1" x14ac:dyDescent="0.4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1.75" customHeight="1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4.45" customHeight="1" x14ac:dyDescent="0.4"/>
    <row r="5" spans="1:10" ht="29.1" customHeight="1" x14ac:dyDescent="0.4">
      <c r="A5" s="1" t="s">
        <v>81</v>
      </c>
      <c r="B5" s="51" t="s">
        <v>82</v>
      </c>
      <c r="C5" s="51"/>
      <c r="D5" s="51"/>
      <c r="E5" s="51"/>
      <c r="F5" s="51"/>
      <c r="G5" s="51"/>
      <c r="H5" s="51"/>
      <c r="I5" s="51"/>
      <c r="J5" s="51"/>
    </row>
    <row r="6" spans="1:10" ht="14.45" customHeight="1" x14ac:dyDescent="0.4"/>
    <row r="7" spans="1:10" ht="14.45" customHeight="1" x14ac:dyDescent="0.4">
      <c r="A7" s="46" t="s">
        <v>83</v>
      </c>
      <c r="B7" s="46"/>
      <c r="D7" s="2" t="s">
        <v>84</v>
      </c>
      <c r="F7" s="2" t="s">
        <v>70</v>
      </c>
      <c r="H7" s="2" t="s">
        <v>85</v>
      </c>
      <c r="J7" s="2" t="s">
        <v>86</v>
      </c>
    </row>
    <row r="8" spans="1:10" ht="21.75" customHeight="1" x14ac:dyDescent="0.4">
      <c r="A8" s="47" t="s">
        <v>87</v>
      </c>
      <c r="B8" s="47"/>
      <c r="D8" s="4" t="s">
        <v>88</v>
      </c>
      <c r="F8" s="27">
        <f>'درآمد سرمایه گذاری در سهام'!J43</f>
        <v>740939118073</v>
      </c>
      <c r="H8" s="37">
        <f>F8/F11</f>
        <v>0.99864514867406706</v>
      </c>
      <c r="J8" s="6">
        <v>16.03</v>
      </c>
    </row>
    <row r="9" spans="1:10" ht="21.75" customHeight="1" x14ac:dyDescent="0.4">
      <c r="A9" s="45" t="s">
        <v>91</v>
      </c>
      <c r="B9" s="45"/>
      <c r="D9" s="7" t="s">
        <v>89</v>
      </c>
      <c r="F9" s="22">
        <v>7139372</v>
      </c>
      <c r="H9" s="9">
        <f>F9/F11</f>
        <v>9.6225169362390558E-6</v>
      </c>
      <c r="J9" s="9">
        <v>0</v>
      </c>
    </row>
    <row r="10" spans="1:10" ht="21.75" customHeight="1" x14ac:dyDescent="0.4">
      <c r="A10" s="41" t="s">
        <v>92</v>
      </c>
      <c r="B10" s="41"/>
      <c r="D10" s="7" t="s">
        <v>90</v>
      </c>
      <c r="F10" s="11">
        <f>'سایر درآمدها'!D10</f>
        <v>998084904</v>
      </c>
      <c r="H10" s="12">
        <f>F10/F11</f>
        <v>1.3452288089967201E-3</v>
      </c>
      <c r="J10" s="12">
        <v>7.0000000000000007E-2</v>
      </c>
    </row>
    <row r="11" spans="1:10" ht="21.75" customHeight="1" x14ac:dyDescent="0.4">
      <c r="A11" s="44" t="s">
        <v>52</v>
      </c>
      <c r="B11" s="44"/>
      <c r="D11" s="14"/>
      <c r="F11" s="14">
        <f>SUM(F8:F10)</f>
        <v>741944342349</v>
      </c>
      <c r="H11" s="38">
        <f>SUM(H8:H10)</f>
        <v>1</v>
      </c>
      <c r="J11" s="15">
        <v>16.100000000000001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5"/>
  <sheetViews>
    <sheetView rightToLeft="1" view="pageBreakPreview" topLeftCell="A7" zoomScale="70" zoomScaleNormal="100" zoomScaleSheetLayoutView="70" workbookViewId="0">
      <selection activeCell="J27" sqref="J27"/>
    </sheetView>
  </sheetViews>
  <sheetFormatPr defaultRowHeight="15.75" x14ac:dyDescent="0.4"/>
  <cols>
    <col min="1" max="1" width="6.140625" style="17" bestFit="1" customWidth="1"/>
    <col min="2" max="2" width="40.5703125" style="17" customWidth="1"/>
    <col min="3" max="3" width="1.28515625" style="17" customWidth="1"/>
    <col min="4" max="4" width="14.7109375" style="17" bestFit="1" customWidth="1"/>
    <col min="5" max="5" width="1.28515625" style="17" customWidth="1"/>
    <col min="6" max="6" width="16" style="17" bestFit="1" customWidth="1"/>
    <col min="7" max="7" width="1.28515625" style="17" customWidth="1"/>
    <col min="8" max="8" width="14.7109375" style="17" bestFit="1" customWidth="1"/>
    <col min="9" max="9" width="1.28515625" style="17" customWidth="1"/>
    <col min="10" max="10" width="16.140625" style="17" bestFit="1" customWidth="1"/>
    <col min="11" max="11" width="1.28515625" style="17" customWidth="1"/>
    <col min="12" max="12" width="17.28515625" style="17" bestFit="1" customWidth="1"/>
    <col min="13" max="13" width="1.28515625" style="17" customWidth="1"/>
    <col min="14" max="14" width="14.85546875" style="17" bestFit="1" customWidth="1"/>
    <col min="15" max="16" width="1.28515625" style="17" customWidth="1"/>
    <col min="17" max="17" width="15.85546875" style="17" bestFit="1" customWidth="1"/>
    <col min="18" max="18" width="1.28515625" style="17" customWidth="1"/>
    <col min="19" max="19" width="14.85546875" style="17" bestFit="1" customWidth="1"/>
    <col min="20" max="20" width="1.28515625" style="17" customWidth="1"/>
    <col min="21" max="21" width="16.140625" style="17" bestFit="1" customWidth="1"/>
    <col min="22" max="22" width="1.28515625" style="17" customWidth="1"/>
    <col min="23" max="23" width="17.28515625" style="17" bestFit="1" customWidth="1"/>
    <col min="24" max="24" width="0.28515625" style="17" customWidth="1"/>
    <col min="25" max="16384" width="9.140625" style="17"/>
  </cols>
  <sheetData>
    <row r="1" spans="1:23" ht="29.1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21.75" customHeight="1" x14ac:dyDescent="0.4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ht="21.75" customHeight="1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ht="14.45" customHeight="1" x14ac:dyDescent="0.4"/>
    <row r="5" spans="1:23" ht="14.45" customHeight="1" x14ac:dyDescent="0.4">
      <c r="A5" s="1" t="s">
        <v>93</v>
      </c>
      <c r="B5" s="51" t="s">
        <v>94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45" customHeight="1" x14ac:dyDescent="0.4">
      <c r="D6" s="46" t="s">
        <v>95</v>
      </c>
      <c r="E6" s="46"/>
      <c r="F6" s="46"/>
      <c r="G6" s="46"/>
      <c r="H6" s="46"/>
      <c r="I6" s="46"/>
      <c r="J6" s="46"/>
      <c r="K6" s="46"/>
      <c r="L6" s="46"/>
      <c r="N6" s="46" t="s">
        <v>96</v>
      </c>
      <c r="O6" s="46"/>
      <c r="P6" s="46"/>
      <c r="Q6" s="46"/>
      <c r="R6" s="46"/>
      <c r="S6" s="46"/>
      <c r="T6" s="46"/>
      <c r="U6" s="46"/>
      <c r="V6" s="46"/>
      <c r="W6" s="46"/>
    </row>
    <row r="7" spans="1:23" ht="14.45" customHeight="1" x14ac:dyDescent="0.4">
      <c r="D7" s="18"/>
      <c r="E7" s="18"/>
      <c r="F7" s="18"/>
      <c r="G7" s="18"/>
      <c r="H7" s="18"/>
      <c r="I7" s="18"/>
      <c r="J7" s="49" t="s">
        <v>52</v>
      </c>
      <c r="K7" s="49"/>
      <c r="L7" s="49"/>
      <c r="N7" s="18"/>
      <c r="O7" s="18"/>
      <c r="P7" s="18"/>
      <c r="Q7" s="18"/>
      <c r="R7" s="18"/>
      <c r="S7" s="18"/>
      <c r="T7" s="18"/>
      <c r="U7" s="49" t="s">
        <v>52</v>
      </c>
      <c r="V7" s="49"/>
      <c r="W7" s="49"/>
    </row>
    <row r="8" spans="1:23" ht="14.45" customHeight="1" x14ac:dyDescent="0.4">
      <c r="A8" s="46" t="s">
        <v>97</v>
      </c>
      <c r="B8" s="46"/>
      <c r="D8" s="2" t="s">
        <v>98</v>
      </c>
      <c r="F8" s="2" t="s">
        <v>99</v>
      </c>
      <c r="H8" s="2" t="s">
        <v>100</v>
      </c>
      <c r="J8" s="3" t="s">
        <v>70</v>
      </c>
      <c r="K8" s="18"/>
      <c r="L8" s="3" t="s">
        <v>85</v>
      </c>
      <c r="N8" s="2" t="s">
        <v>98</v>
      </c>
      <c r="P8" s="46" t="s">
        <v>99</v>
      </c>
      <c r="Q8" s="46"/>
      <c r="S8" s="2" t="s">
        <v>100</v>
      </c>
      <c r="U8" s="3" t="s">
        <v>70</v>
      </c>
      <c r="V8" s="18"/>
      <c r="W8" s="3" t="s">
        <v>85</v>
      </c>
    </row>
    <row r="9" spans="1:23" ht="21.75" customHeight="1" x14ac:dyDescent="0.4">
      <c r="A9" s="47" t="s">
        <v>41</v>
      </c>
      <c r="B9" s="47"/>
      <c r="D9" s="5">
        <v>0</v>
      </c>
      <c r="F9" s="5">
        <v>6349664796</v>
      </c>
      <c r="H9" s="5">
        <v>4296309054</v>
      </c>
      <c r="J9" s="5">
        <v>10645973850</v>
      </c>
      <c r="L9" s="6">
        <v>1.43</v>
      </c>
      <c r="N9" s="5">
        <v>0</v>
      </c>
      <c r="P9" s="48">
        <v>9897904778</v>
      </c>
      <c r="Q9" s="48"/>
      <c r="S9" s="5">
        <v>4296309054</v>
      </c>
      <c r="U9" s="5">
        <v>14194213832</v>
      </c>
      <c r="W9" s="6">
        <v>1.72</v>
      </c>
    </row>
    <row r="10" spans="1:23" ht="21.75" customHeight="1" x14ac:dyDescent="0.4">
      <c r="A10" s="45" t="s">
        <v>26</v>
      </c>
      <c r="B10" s="45"/>
      <c r="D10" s="8">
        <v>0</v>
      </c>
      <c r="F10" s="8">
        <v>0</v>
      </c>
      <c r="H10" s="8">
        <v>197438481</v>
      </c>
      <c r="J10" s="8">
        <v>197438481</v>
      </c>
      <c r="L10" s="9">
        <v>0.03</v>
      </c>
      <c r="N10" s="8">
        <v>0</v>
      </c>
      <c r="P10" s="42">
        <v>0</v>
      </c>
      <c r="Q10" s="42"/>
      <c r="S10" s="8">
        <v>197438481</v>
      </c>
      <c r="U10" s="8">
        <v>197438481</v>
      </c>
      <c r="W10" s="9">
        <v>0.02</v>
      </c>
    </row>
    <row r="11" spans="1:23" ht="21.75" customHeight="1" x14ac:dyDescent="0.4">
      <c r="A11" s="45" t="s">
        <v>28</v>
      </c>
      <c r="B11" s="45"/>
      <c r="D11" s="8">
        <v>0</v>
      </c>
      <c r="F11" s="8">
        <v>0</v>
      </c>
      <c r="H11" s="8">
        <f>'درآمد ناشی از فروش'!I10</f>
        <v>28128271556</v>
      </c>
      <c r="J11" s="8">
        <f>D11+F11+H11</f>
        <v>28128271556</v>
      </c>
      <c r="L11" s="9">
        <v>1.02</v>
      </c>
      <c r="N11" s="8">
        <v>0</v>
      </c>
      <c r="P11" s="42">
        <v>0</v>
      </c>
      <c r="Q11" s="42"/>
      <c r="S11" s="8">
        <v>7318465504</v>
      </c>
      <c r="U11" s="8">
        <v>7318465504</v>
      </c>
      <c r="W11" s="9">
        <v>0.89</v>
      </c>
    </row>
    <row r="12" spans="1:23" ht="21.75" customHeight="1" x14ac:dyDescent="0.4">
      <c r="A12" s="45" t="s">
        <v>49</v>
      </c>
      <c r="B12" s="45"/>
      <c r="D12" s="8">
        <v>0</v>
      </c>
      <c r="F12" s="8">
        <v>-220898376</v>
      </c>
      <c r="H12" s="8">
        <v>0</v>
      </c>
      <c r="J12" s="8">
        <v>-220898376</v>
      </c>
      <c r="L12" s="9">
        <v>-0.03</v>
      </c>
      <c r="N12" s="8">
        <v>0</v>
      </c>
      <c r="P12" s="42">
        <v>994583015</v>
      </c>
      <c r="Q12" s="42"/>
      <c r="S12" s="8">
        <v>1104757506</v>
      </c>
      <c r="U12" s="8">
        <v>2099340521</v>
      </c>
      <c r="W12" s="9">
        <v>0.25</v>
      </c>
    </row>
    <row r="13" spans="1:23" ht="21.75" customHeight="1" x14ac:dyDescent="0.4">
      <c r="A13" s="45" t="s">
        <v>101</v>
      </c>
      <c r="B13" s="45"/>
      <c r="D13" s="8">
        <v>0</v>
      </c>
      <c r="F13" s="8">
        <v>0</v>
      </c>
      <c r="H13" s="8">
        <v>0</v>
      </c>
      <c r="J13" s="8">
        <v>0</v>
      </c>
      <c r="L13" s="9">
        <v>0</v>
      </c>
      <c r="N13" s="8">
        <v>0</v>
      </c>
      <c r="P13" s="42">
        <v>0</v>
      </c>
      <c r="Q13" s="42"/>
      <c r="S13" s="8">
        <v>657806623</v>
      </c>
      <c r="U13" s="8">
        <v>657806623</v>
      </c>
      <c r="W13" s="9">
        <v>0.08</v>
      </c>
    </row>
    <row r="14" spans="1:23" ht="21.75" customHeight="1" x14ac:dyDescent="0.4">
      <c r="A14" s="45" t="s">
        <v>38</v>
      </c>
      <c r="B14" s="45"/>
      <c r="D14" s="8">
        <v>0</v>
      </c>
      <c r="F14" s="8">
        <v>12471394580</v>
      </c>
      <c r="H14" s="8">
        <v>0</v>
      </c>
      <c r="J14" s="8">
        <v>12471394580</v>
      </c>
      <c r="L14" s="9">
        <v>1.68</v>
      </c>
      <c r="N14" s="8">
        <v>5488502857</v>
      </c>
      <c r="P14" s="42">
        <v>7231308223</v>
      </c>
      <c r="Q14" s="42"/>
      <c r="S14" s="8">
        <v>0</v>
      </c>
      <c r="U14" s="8">
        <v>12719811080</v>
      </c>
      <c r="W14" s="9">
        <v>1.54</v>
      </c>
    </row>
    <row r="15" spans="1:23" ht="21.75" customHeight="1" x14ac:dyDescent="0.4">
      <c r="A15" s="45" t="s">
        <v>21</v>
      </c>
      <c r="B15" s="45"/>
      <c r="D15" s="8">
        <v>7409144421</v>
      </c>
      <c r="F15" s="8">
        <v>66490311152</v>
      </c>
      <c r="H15" s="8">
        <v>0</v>
      </c>
      <c r="J15" s="8">
        <v>73899455573</v>
      </c>
      <c r="L15" s="9">
        <v>9.9499999999999993</v>
      </c>
      <c r="N15" s="8">
        <v>7409144421</v>
      </c>
      <c r="P15" s="42">
        <v>77507179012</v>
      </c>
      <c r="Q15" s="42"/>
      <c r="S15" s="8">
        <v>0</v>
      </c>
      <c r="U15" s="8">
        <v>84916323433</v>
      </c>
      <c r="W15" s="9">
        <v>10.3</v>
      </c>
    </row>
    <row r="16" spans="1:23" ht="21.75" customHeight="1" x14ac:dyDescent="0.4">
      <c r="A16" s="45" t="s">
        <v>45</v>
      </c>
      <c r="B16" s="45"/>
      <c r="D16" s="8">
        <v>0</v>
      </c>
      <c r="F16" s="8">
        <v>16303487980</v>
      </c>
      <c r="H16" s="8">
        <v>0</v>
      </c>
      <c r="J16" s="8">
        <v>16303487980</v>
      </c>
      <c r="L16" s="9">
        <v>2.19</v>
      </c>
      <c r="N16" s="8">
        <v>0</v>
      </c>
      <c r="P16" s="42">
        <v>20643674464</v>
      </c>
      <c r="Q16" s="42"/>
      <c r="S16" s="8">
        <v>0</v>
      </c>
      <c r="U16" s="8">
        <v>20643674464</v>
      </c>
      <c r="W16" s="9">
        <v>2.5</v>
      </c>
    </row>
    <row r="17" spans="1:23" ht="21.75" customHeight="1" x14ac:dyDescent="0.4">
      <c r="A17" s="45" t="s">
        <v>37</v>
      </c>
      <c r="B17" s="45"/>
      <c r="D17" s="8">
        <v>0</v>
      </c>
      <c r="F17" s="8">
        <v>60811605536</v>
      </c>
      <c r="H17" s="8">
        <v>0</v>
      </c>
      <c r="J17" s="8">
        <v>60811605536</v>
      </c>
      <c r="L17" s="9">
        <v>8.19</v>
      </c>
      <c r="N17" s="8">
        <v>0</v>
      </c>
      <c r="P17" s="42">
        <v>84174937088</v>
      </c>
      <c r="Q17" s="42"/>
      <c r="S17" s="8">
        <v>0</v>
      </c>
      <c r="U17" s="8">
        <v>84174937088</v>
      </c>
      <c r="W17" s="9">
        <v>10.210000000000001</v>
      </c>
    </row>
    <row r="18" spans="1:23" ht="21.75" customHeight="1" x14ac:dyDescent="0.4">
      <c r="A18" s="45" t="s">
        <v>34</v>
      </c>
      <c r="B18" s="45"/>
      <c r="D18" s="8">
        <v>0</v>
      </c>
      <c r="F18" s="8">
        <v>-128262911</v>
      </c>
      <c r="H18" s="8">
        <v>0</v>
      </c>
      <c r="J18" s="8">
        <v>-128262911</v>
      </c>
      <c r="L18" s="9">
        <v>-0.02</v>
      </c>
      <c r="N18" s="8">
        <v>0</v>
      </c>
      <c r="P18" s="42">
        <v>-13992773872</v>
      </c>
      <c r="Q18" s="42"/>
      <c r="S18" s="8">
        <v>0</v>
      </c>
      <c r="U18" s="8">
        <v>-13992773872</v>
      </c>
      <c r="W18" s="9">
        <v>-1.7</v>
      </c>
    </row>
    <row r="19" spans="1:23" ht="21.75" customHeight="1" x14ac:dyDescent="0.4">
      <c r="A19" s="45" t="s">
        <v>47</v>
      </c>
      <c r="B19" s="45"/>
      <c r="D19" s="8">
        <v>0</v>
      </c>
      <c r="F19" s="8">
        <v>3537303119</v>
      </c>
      <c r="H19" s="8">
        <v>0</v>
      </c>
      <c r="J19" s="8">
        <v>3537303119</v>
      </c>
      <c r="L19" s="9">
        <v>0.48</v>
      </c>
      <c r="N19" s="8">
        <v>0</v>
      </c>
      <c r="P19" s="42">
        <v>619388639</v>
      </c>
      <c r="Q19" s="42"/>
      <c r="S19" s="8">
        <v>0</v>
      </c>
      <c r="U19" s="8">
        <v>619388639</v>
      </c>
      <c r="W19" s="9">
        <v>0.08</v>
      </c>
    </row>
    <row r="20" spans="1:23" ht="21.75" customHeight="1" x14ac:dyDescent="0.4">
      <c r="A20" s="45" t="s">
        <v>25</v>
      </c>
      <c r="B20" s="45"/>
      <c r="D20" s="8">
        <v>0</v>
      </c>
      <c r="F20" s="8">
        <v>22478338198</v>
      </c>
      <c r="H20" s="8">
        <v>0</v>
      </c>
      <c r="J20" s="8">
        <v>22478338198</v>
      </c>
      <c r="L20" s="9">
        <v>3.03</v>
      </c>
      <c r="N20" s="8">
        <v>0</v>
      </c>
      <c r="P20" s="42">
        <v>23029238234</v>
      </c>
      <c r="Q20" s="42"/>
      <c r="S20" s="8">
        <v>0</v>
      </c>
      <c r="U20" s="8">
        <v>23029238234</v>
      </c>
      <c r="W20" s="9">
        <v>2.79</v>
      </c>
    </row>
    <row r="21" spans="1:23" ht="21.75" customHeight="1" x14ac:dyDescent="0.4">
      <c r="A21" s="45" t="s">
        <v>48</v>
      </c>
      <c r="B21" s="45"/>
      <c r="D21" s="8">
        <v>0</v>
      </c>
      <c r="F21" s="8">
        <v>1083626457</v>
      </c>
      <c r="H21" s="8">
        <v>0</v>
      </c>
      <c r="J21" s="8">
        <v>1083626457</v>
      </c>
      <c r="L21" s="9">
        <v>0.15</v>
      </c>
      <c r="N21" s="8">
        <v>0</v>
      </c>
      <c r="P21" s="42">
        <v>9752043691</v>
      </c>
      <c r="Q21" s="42"/>
      <c r="S21" s="8">
        <v>0</v>
      </c>
      <c r="U21" s="8">
        <v>9752043691</v>
      </c>
      <c r="W21" s="9">
        <v>1.18</v>
      </c>
    </row>
    <row r="22" spans="1:23" ht="21.75" customHeight="1" x14ac:dyDescent="0.4">
      <c r="A22" s="45" t="s">
        <v>35</v>
      </c>
      <c r="B22" s="45"/>
      <c r="D22" s="8">
        <v>0</v>
      </c>
      <c r="F22" s="8">
        <v>18884614112</v>
      </c>
      <c r="H22" s="8">
        <v>0</v>
      </c>
      <c r="J22" s="8">
        <v>18884614112</v>
      </c>
      <c r="L22" s="9">
        <v>2.54</v>
      </c>
      <c r="N22" s="8">
        <v>0</v>
      </c>
      <c r="P22" s="42">
        <v>19944995342</v>
      </c>
      <c r="Q22" s="42"/>
      <c r="S22" s="8">
        <v>0</v>
      </c>
      <c r="U22" s="8">
        <v>19944995342</v>
      </c>
      <c r="W22" s="9">
        <v>2.42</v>
      </c>
    </row>
    <row r="23" spans="1:23" ht="21.75" customHeight="1" x14ac:dyDescent="0.4">
      <c r="A23" s="45" t="s">
        <v>36</v>
      </c>
      <c r="B23" s="45"/>
      <c r="D23" s="8">
        <v>0</v>
      </c>
      <c r="F23" s="8">
        <v>4030091905</v>
      </c>
      <c r="H23" s="8">
        <v>0</v>
      </c>
      <c r="J23" s="8">
        <v>4030091905</v>
      </c>
      <c r="L23" s="9">
        <v>0.54</v>
      </c>
      <c r="N23" s="8">
        <v>0</v>
      </c>
      <c r="P23" s="42">
        <v>-357047056</v>
      </c>
      <c r="Q23" s="42"/>
      <c r="S23" s="8">
        <v>0</v>
      </c>
      <c r="U23" s="8">
        <v>-357047056</v>
      </c>
      <c r="W23" s="9">
        <v>-0.04</v>
      </c>
    </row>
    <row r="24" spans="1:23" ht="21.75" customHeight="1" x14ac:dyDescent="0.4">
      <c r="A24" s="45" t="s">
        <v>40</v>
      </c>
      <c r="B24" s="45"/>
      <c r="D24" s="8">
        <v>0</v>
      </c>
      <c r="F24" s="8">
        <v>3175691579</v>
      </c>
      <c r="H24" s="8">
        <v>0</v>
      </c>
      <c r="J24" s="8">
        <v>3175691579</v>
      </c>
      <c r="L24" s="9">
        <v>0.43</v>
      </c>
      <c r="N24" s="8">
        <v>0</v>
      </c>
      <c r="P24" s="42">
        <v>5978832779</v>
      </c>
      <c r="Q24" s="42"/>
      <c r="S24" s="8">
        <v>0</v>
      </c>
      <c r="U24" s="8">
        <v>5978832779</v>
      </c>
      <c r="W24" s="9">
        <v>0.73</v>
      </c>
    </row>
    <row r="25" spans="1:23" ht="21.75" customHeight="1" x14ac:dyDescent="0.4">
      <c r="A25" s="45" t="s">
        <v>23</v>
      </c>
      <c r="B25" s="45"/>
      <c r="D25" s="8">
        <v>0</v>
      </c>
      <c r="F25" s="8">
        <v>7184275931</v>
      </c>
      <c r="H25" s="8">
        <v>0</v>
      </c>
      <c r="J25" s="8">
        <v>7184275931</v>
      </c>
      <c r="L25" s="9">
        <v>0.97</v>
      </c>
      <c r="N25" s="8">
        <v>0</v>
      </c>
      <c r="P25" s="42">
        <v>29180104955</v>
      </c>
      <c r="Q25" s="42"/>
      <c r="S25" s="8">
        <v>0</v>
      </c>
      <c r="U25" s="8">
        <v>29180104955</v>
      </c>
      <c r="W25" s="9">
        <v>3.54</v>
      </c>
    </row>
    <row r="26" spans="1:23" ht="21.75" customHeight="1" x14ac:dyDescent="0.4">
      <c r="A26" s="45" t="s">
        <v>30</v>
      </c>
      <c r="B26" s="45"/>
      <c r="D26" s="8">
        <v>0</v>
      </c>
      <c r="F26" s="8">
        <f>'درآمد ناشی از تغییر قیمت اوراق'!I17</f>
        <v>24068865503</v>
      </c>
      <c r="H26" s="8">
        <v>0</v>
      </c>
      <c r="J26" s="8">
        <f>D26+F26+H26</f>
        <v>24068865503</v>
      </c>
      <c r="L26" s="9">
        <v>4.29</v>
      </c>
      <c r="N26" s="8">
        <v>0</v>
      </c>
      <c r="P26" s="42">
        <v>17264677638</v>
      </c>
      <c r="Q26" s="42"/>
      <c r="S26" s="8">
        <v>0</v>
      </c>
      <c r="U26" s="8">
        <v>17264677638</v>
      </c>
      <c r="W26" s="9">
        <v>2.09</v>
      </c>
    </row>
    <row r="27" spans="1:23" ht="21.75" customHeight="1" x14ac:dyDescent="0.4">
      <c r="A27" s="45" t="s">
        <v>29</v>
      </c>
      <c r="B27" s="45"/>
      <c r="D27" s="8">
        <v>0</v>
      </c>
      <c r="F27" s="8">
        <v>31996029960</v>
      </c>
      <c r="H27" s="8">
        <v>0</v>
      </c>
      <c r="J27" s="8">
        <v>31996029960</v>
      </c>
      <c r="L27" s="9">
        <v>4.3099999999999996</v>
      </c>
      <c r="N27" s="8">
        <v>0</v>
      </c>
      <c r="P27" s="42">
        <v>31067231034</v>
      </c>
      <c r="Q27" s="42"/>
      <c r="S27" s="8">
        <v>0</v>
      </c>
      <c r="U27" s="8">
        <v>31067231034</v>
      </c>
      <c r="W27" s="9">
        <v>3.77</v>
      </c>
    </row>
    <row r="28" spans="1:23" ht="21.75" customHeight="1" x14ac:dyDescent="0.4">
      <c r="A28" s="45" t="s">
        <v>46</v>
      </c>
      <c r="B28" s="45"/>
      <c r="D28" s="8">
        <v>0</v>
      </c>
      <c r="F28" s="8">
        <v>9191257643</v>
      </c>
      <c r="H28" s="8">
        <v>0</v>
      </c>
      <c r="J28" s="8">
        <v>9191257643</v>
      </c>
      <c r="L28" s="9">
        <v>1.24</v>
      </c>
      <c r="N28" s="8">
        <v>0</v>
      </c>
      <c r="P28" s="42">
        <v>3826998388</v>
      </c>
      <c r="Q28" s="42"/>
      <c r="S28" s="8">
        <v>0</v>
      </c>
      <c r="U28" s="8">
        <v>3826998388</v>
      </c>
      <c r="W28" s="9">
        <v>0.46</v>
      </c>
    </row>
    <row r="29" spans="1:23" ht="21.75" customHeight="1" x14ac:dyDescent="0.4">
      <c r="A29" s="45" t="s">
        <v>42</v>
      </c>
      <c r="B29" s="45"/>
      <c r="D29" s="8">
        <v>0</v>
      </c>
      <c r="F29" s="8">
        <v>18364808944</v>
      </c>
      <c r="H29" s="8">
        <v>0</v>
      </c>
      <c r="J29" s="8">
        <v>18364808944</v>
      </c>
      <c r="L29" s="9">
        <v>2.4700000000000002</v>
      </c>
      <c r="N29" s="8">
        <v>0</v>
      </c>
      <c r="P29" s="42">
        <v>20766861415</v>
      </c>
      <c r="Q29" s="42"/>
      <c r="S29" s="8">
        <v>0</v>
      </c>
      <c r="U29" s="8">
        <v>20766861415</v>
      </c>
      <c r="W29" s="9">
        <v>2.52</v>
      </c>
    </row>
    <row r="30" spans="1:23" ht="21.75" customHeight="1" x14ac:dyDescent="0.4">
      <c r="A30" s="45" t="s">
        <v>27</v>
      </c>
      <c r="B30" s="45"/>
      <c r="D30" s="8">
        <v>0</v>
      </c>
      <c r="F30" s="8">
        <v>26514121270</v>
      </c>
      <c r="H30" s="8">
        <v>0</v>
      </c>
      <c r="J30" s="8">
        <v>26514121270</v>
      </c>
      <c r="L30" s="9">
        <v>3.57</v>
      </c>
      <c r="N30" s="8">
        <v>0</v>
      </c>
      <c r="P30" s="42">
        <v>42048827246</v>
      </c>
      <c r="Q30" s="42"/>
      <c r="S30" s="8">
        <v>0</v>
      </c>
      <c r="U30" s="8">
        <v>42048827246</v>
      </c>
      <c r="W30" s="9">
        <v>5.0999999999999996</v>
      </c>
    </row>
    <row r="31" spans="1:23" ht="21.75" customHeight="1" x14ac:dyDescent="0.4">
      <c r="A31" s="45" t="s">
        <v>44</v>
      </c>
      <c r="B31" s="45"/>
      <c r="D31" s="8">
        <v>0</v>
      </c>
      <c r="F31" s="8">
        <v>21280023581</v>
      </c>
      <c r="H31" s="8">
        <v>0</v>
      </c>
      <c r="J31" s="8">
        <v>21280023581</v>
      </c>
      <c r="L31" s="9">
        <v>2.86</v>
      </c>
      <c r="N31" s="8">
        <v>0</v>
      </c>
      <c r="P31" s="42">
        <v>30485958592</v>
      </c>
      <c r="Q31" s="42"/>
      <c r="S31" s="8">
        <v>0</v>
      </c>
      <c r="U31" s="8">
        <v>30485958592</v>
      </c>
      <c r="W31" s="9">
        <v>3.7</v>
      </c>
    </row>
    <row r="32" spans="1:23" ht="21.75" customHeight="1" x14ac:dyDescent="0.4">
      <c r="A32" s="45" t="s">
        <v>51</v>
      </c>
      <c r="B32" s="45"/>
      <c r="D32" s="8">
        <v>0</v>
      </c>
      <c r="F32" s="8">
        <v>1936550894</v>
      </c>
      <c r="H32" s="8">
        <v>0</v>
      </c>
      <c r="J32" s="8">
        <v>1936550894</v>
      </c>
      <c r="L32" s="9">
        <v>0.26</v>
      </c>
      <c r="N32" s="8">
        <v>0</v>
      </c>
      <c r="P32" s="42">
        <v>1936550894</v>
      </c>
      <c r="Q32" s="42"/>
      <c r="S32" s="8">
        <v>0</v>
      </c>
      <c r="U32" s="8">
        <v>1936550894</v>
      </c>
      <c r="W32" s="9">
        <v>0.23</v>
      </c>
    </row>
    <row r="33" spans="1:23" ht="21.75" customHeight="1" x14ac:dyDescent="0.4">
      <c r="A33" s="45" t="s">
        <v>50</v>
      </c>
      <c r="B33" s="45"/>
      <c r="D33" s="8">
        <v>0</v>
      </c>
      <c r="F33" s="8">
        <v>239429887</v>
      </c>
      <c r="H33" s="8">
        <v>0</v>
      </c>
      <c r="J33" s="8">
        <v>239429887</v>
      </c>
      <c r="L33" s="9">
        <v>0.03</v>
      </c>
      <c r="N33" s="8">
        <v>0</v>
      </c>
      <c r="P33" s="42">
        <v>239429887</v>
      </c>
      <c r="Q33" s="42"/>
      <c r="S33" s="8">
        <v>0</v>
      </c>
      <c r="U33" s="8">
        <v>239429887</v>
      </c>
      <c r="W33" s="9">
        <v>0.03</v>
      </c>
    </row>
    <row r="34" spans="1:23" ht="21.75" customHeight="1" x14ac:dyDescent="0.4">
      <c r="A34" s="45" t="s">
        <v>39</v>
      </c>
      <c r="B34" s="45"/>
      <c r="D34" s="8">
        <v>0</v>
      </c>
      <c r="F34" s="8">
        <v>13523925540</v>
      </c>
      <c r="H34" s="8">
        <v>0</v>
      </c>
      <c r="J34" s="8">
        <v>13523925540</v>
      </c>
      <c r="L34" s="9">
        <v>1.82</v>
      </c>
      <c r="N34" s="8">
        <v>0</v>
      </c>
      <c r="P34" s="42">
        <v>11799786497</v>
      </c>
      <c r="Q34" s="42"/>
      <c r="S34" s="8">
        <v>0</v>
      </c>
      <c r="U34" s="8">
        <v>11799786497</v>
      </c>
      <c r="W34" s="9">
        <v>1.43</v>
      </c>
    </row>
    <row r="35" spans="1:23" ht="21.75" customHeight="1" x14ac:dyDescent="0.4">
      <c r="A35" s="45" t="s">
        <v>33</v>
      </c>
      <c r="B35" s="45"/>
      <c r="D35" s="8">
        <v>0</v>
      </c>
      <c r="F35" s="8">
        <v>3566687846</v>
      </c>
      <c r="H35" s="8">
        <v>0</v>
      </c>
      <c r="J35" s="8">
        <v>3566687846</v>
      </c>
      <c r="L35" s="9">
        <v>0.48</v>
      </c>
      <c r="N35" s="8">
        <v>0</v>
      </c>
      <c r="P35" s="42">
        <v>-5601177678</v>
      </c>
      <c r="Q35" s="42"/>
      <c r="S35" s="8">
        <v>0</v>
      </c>
      <c r="U35" s="8">
        <v>-5601177678</v>
      </c>
      <c r="W35" s="9">
        <v>-0.68</v>
      </c>
    </row>
    <row r="36" spans="1:23" ht="21.75" customHeight="1" x14ac:dyDescent="0.4">
      <c r="A36" s="45" t="s">
        <v>22</v>
      </c>
      <c r="B36" s="45"/>
      <c r="D36" s="8">
        <v>0</v>
      </c>
      <c r="F36" s="8">
        <v>34199164993</v>
      </c>
      <c r="H36" s="8">
        <v>0</v>
      </c>
      <c r="J36" s="8">
        <v>34199164993</v>
      </c>
      <c r="L36" s="9">
        <v>4.5999999999999996</v>
      </c>
      <c r="N36" s="8">
        <v>0</v>
      </c>
      <c r="P36" s="42">
        <v>22677265917</v>
      </c>
      <c r="Q36" s="42"/>
      <c r="S36" s="8">
        <v>0</v>
      </c>
      <c r="U36" s="8">
        <v>22677265917</v>
      </c>
      <c r="W36" s="9">
        <v>2.75</v>
      </c>
    </row>
    <row r="37" spans="1:23" ht="21.75" customHeight="1" x14ac:dyDescent="0.4">
      <c r="A37" s="45" t="s">
        <v>19</v>
      </c>
      <c r="B37" s="45"/>
      <c r="D37" s="8">
        <v>0</v>
      </c>
      <c r="F37" s="8">
        <v>38852036132</v>
      </c>
      <c r="H37" s="8">
        <v>0</v>
      </c>
      <c r="J37" s="8">
        <v>38852036132</v>
      </c>
      <c r="L37" s="9">
        <v>5.23</v>
      </c>
      <c r="N37" s="8">
        <v>0</v>
      </c>
      <c r="P37" s="42">
        <v>52272442450</v>
      </c>
      <c r="Q37" s="42"/>
      <c r="S37" s="8">
        <v>0</v>
      </c>
      <c r="U37" s="8">
        <v>52272442450</v>
      </c>
      <c r="W37" s="9">
        <v>6.34</v>
      </c>
    </row>
    <row r="38" spans="1:23" ht="21.75" customHeight="1" x14ac:dyDescent="0.4">
      <c r="A38" s="45" t="s">
        <v>24</v>
      </c>
      <c r="B38" s="45"/>
      <c r="D38" s="8">
        <v>0</v>
      </c>
      <c r="F38" s="8">
        <v>15226062030</v>
      </c>
      <c r="H38" s="8">
        <v>0</v>
      </c>
      <c r="J38" s="8">
        <v>15226062030</v>
      </c>
      <c r="L38" s="9">
        <v>2.0499999999999998</v>
      </c>
      <c r="N38" s="8">
        <v>0</v>
      </c>
      <c r="P38" s="42">
        <v>24406690245</v>
      </c>
      <c r="Q38" s="42"/>
      <c r="S38" s="8">
        <v>0</v>
      </c>
      <c r="U38" s="8">
        <v>24406690245</v>
      </c>
      <c r="W38" s="9">
        <v>2.96</v>
      </c>
    </row>
    <row r="39" spans="1:23" ht="21.75" customHeight="1" x14ac:dyDescent="0.4">
      <c r="A39" s="45" t="s">
        <v>32</v>
      </c>
      <c r="B39" s="45"/>
      <c r="D39" s="8">
        <v>0</v>
      </c>
      <c r="F39" s="8">
        <v>22070862411</v>
      </c>
      <c r="H39" s="8">
        <v>0</v>
      </c>
      <c r="J39" s="8">
        <v>22070862411</v>
      </c>
      <c r="L39" s="9">
        <v>2.97</v>
      </c>
      <c r="N39" s="8">
        <v>0</v>
      </c>
      <c r="P39" s="42">
        <v>20095084888</v>
      </c>
      <c r="Q39" s="42"/>
      <c r="S39" s="8">
        <v>0</v>
      </c>
      <c r="U39" s="8">
        <v>20095084888</v>
      </c>
      <c r="W39" s="9">
        <v>2.44</v>
      </c>
    </row>
    <row r="40" spans="1:23" ht="21.75" customHeight="1" x14ac:dyDescent="0.4">
      <c r="A40" s="45" t="s">
        <v>31</v>
      </c>
      <c r="B40" s="45"/>
      <c r="D40" s="8">
        <v>0</v>
      </c>
      <c r="F40" s="8">
        <v>50234032980</v>
      </c>
      <c r="H40" s="8">
        <v>0</v>
      </c>
      <c r="J40" s="8">
        <v>50234032980</v>
      </c>
      <c r="L40" s="9">
        <v>6.76</v>
      </c>
      <c r="N40" s="8">
        <v>0</v>
      </c>
      <c r="P40" s="42">
        <v>56842675379</v>
      </c>
      <c r="Q40" s="42"/>
      <c r="S40" s="8">
        <v>0</v>
      </c>
      <c r="U40" s="8">
        <v>56842675379</v>
      </c>
      <c r="W40" s="9">
        <v>6.89</v>
      </c>
    </row>
    <row r="41" spans="1:23" ht="21.75" customHeight="1" x14ac:dyDescent="0.4">
      <c r="A41" s="45" t="s">
        <v>20</v>
      </c>
      <c r="B41" s="45"/>
      <c r="D41" s="8">
        <v>0</v>
      </c>
      <c r="F41" s="8">
        <v>67286402774</v>
      </c>
      <c r="H41" s="8">
        <v>0</v>
      </c>
      <c r="J41" s="8">
        <v>67286402774</v>
      </c>
      <c r="L41" s="9">
        <v>9.06</v>
      </c>
      <c r="N41" s="8">
        <v>0</v>
      </c>
      <c r="P41" s="42">
        <v>67053912856</v>
      </c>
      <c r="Q41" s="42"/>
      <c r="S41" s="8">
        <v>0</v>
      </c>
      <c r="U41" s="8">
        <v>67053912856</v>
      </c>
      <c r="W41" s="9">
        <v>8.1300000000000008</v>
      </c>
    </row>
    <row r="42" spans="1:23" ht="21.75" customHeight="1" x14ac:dyDescent="0.4">
      <c r="A42" s="41" t="s">
        <v>43</v>
      </c>
      <c r="B42" s="41"/>
      <c r="D42" s="11">
        <v>0</v>
      </c>
      <c r="F42" s="11">
        <v>99906448115</v>
      </c>
      <c r="H42" s="11">
        <v>0</v>
      </c>
      <c r="J42" s="11">
        <v>99906448115</v>
      </c>
      <c r="L42" s="12">
        <v>13.45</v>
      </c>
      <c r="N42" s="11">
        <v>0</v>
      </c>
      <c r="P42" s="42">
        <v>121621067715</v>
      </c>
      <c r="Q42" s="43"/>
      <c r="S42" s="11">
        <v>0</v>
      </c>
      <c r="U42" s="11">
        <v>121621067715</v>
      </c>
      <c r="W42" s="12">
        <v>14.75</v>
      </c>
    </row>
    <row r="43" spans="1:23" ht="21.75" customHeight="1" thickBot="1" x14ac:dyDescent="0.45">
      <c r="A43" s="44" t="s">
        <v>52</v>
      </c>
      <c r="B43" s="44"/>
      <c r="D43" s="14">
        <v>7409144421</v>
      </c>
      <c r="F43" s="14">
        <f>SUM(F9:F42)</f>
        <v>700907954561</v>
      </c>
      <c r="H43" s="14">
        <v>12062446405</v>
      </c>
      <c r="J43" s="14">
        <f>SUM(J9:J42)</f>
        <v>740939118073</v>
      </c>
      <c r="L43" s="15">
        <v>98.03</v>
      </c>
      <c r="N43" s="14">
        <v>12897647278</v>
      </c>
      <c r="P43" s="56">
        <f>SUM(P9:Q42)</f>
        <v>793408652655</v>
      </c>
      <c r="Q43" s="56"/>
      <c r="S43" s="14">
        <v>13574777168</v>
      </c>
      <c r="U43" s="14">
        <f>SUM(U9:U42)</f>
        <v>819881077101</v>
      </c>
      <c r="W43" s="15">
        <v>99.42</v>
      </c>
    </row>
    <row r="44" spans="1:23" ht="16.5" thickTop="1" x14ac:dyDescent="0.4">
      <c r="D44" s="21"/>
      <c r="F44" s="21"/>
      <c r="H44" s="21"/>
      <c r="J44" s="21"/>
      <c r="N44" s="21"/>
      <c r="Q44" s="21"/>
      <c r="S44" s="21"/>
      <c r="U44" s="21"/>
    </row>
    <row r="45" spans="1:23" x14ac:dyDescent="0.4">
      <c r="U45" s="21"/>
    </row>
  </sheetData>
  <mergeCells count="80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3:B43"/>
    <mergeCell ref="A40:B40"/>
    <mergeCell ref="P40:Q40"/>
    <mergeCell ref="A41:B41"/>
    <mergeCell ref="P41:Q41"/>
    <mergeCell ref="A42:B42"/>
    <mergeCell ref="P42:Q42"/>
    <mergeCell ref="P43:Q43"/>
  </mergeCells>
  <pageMargins left="0.39" right="0.39" top="0.39" bottom="0.39" header="0" footer="0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3"/>
  <sheetViews>
    <sheetView rightToLeft="1" view="pageBreakPreview" zoomScaleNormal="100" zoomScaleSheetLayoutView="100" workbookViewId="0">
      <selection activeCell="B28" sqref="B28"/>
    </sheetView>
  </sheetViews>
  <sheetFormatPr defaultRowHeight="15.75" x14ac:dyDescent="0.4"/>
  <cols>
    <col min="1" max="1" width="6.5703125" style="17" bestFit="1" customWidth="1"/>
    <col min="2" max="2" width="40.28515625" style="17" customWidth="1"/>
    <col min="3" max="3" width="1.28515625" style="17" customWidth="1"/>
    <col min="4" max="4" width="27.7109375" style="17" bestFit="1" customWidth="1"/>
    <col min="5" max="5" width="1.28515625" style="17" customWidth="1"/>
    <col min="6" max="6" width="27.7109375" style="17" bestFit="1" customWidth="1"/>
    <col min="7" max="16384" width="9.140625" style="17"/>
  </cols>
  <sheetData>
    <row r="1" spans="1:6" ht="29.1" customHeight="1" x14ac:dyDescent="0.4">
      <c r="A1" s="50" t="s">
        <v>0</v>
      </c>
      <c r="B1" s="50"/>
      <c r="C1" s="50"/>
      <c r="D1" s="50"/>
      <c r="E1" s="50"/>
      <c r="F1" s="50"/>
    </row>
    <row r="2" spans="1:6" ht="21.75" customHeight="1" x14ac:dyDescent="0.4">
      <c r="A2" s="50" t="s">
        <v>80</v>
      </c>
      <c r="B2" s="50"/>
      <c r="C2" s="50"/>
      <c r="D2" s="50"/>
      <c r="E2" s="50"/>
      <c r="F2" s="50"/>
    </row>
    <row r="3" spans="1:6" ht="21.75" customHeight="1" x14ac:dyDescent="0.4">
      <c r="A3" s="50" t="s">
        <v>2</v>
      </c>
      <c r="B3" s="50"/>
      <c r="C3" s="50"/>
      <c r="D3" s="50"/>
      <c r="E3" s="50"/>
      <c r="F3" s="50"/>
    </row>
    <row r="4" spans="1:6" ht="14.45" customHeight="1" x14ac:dyDescent="0.4"/>
    <row r="5" spans="1:6" ht="14.45" customHeight="1" x14ac:dyDescent="0.4">
      <c r="A5" s="1" t="s">
        <v>102</v>
      </c>
      <c r="B5" s="51" t="s">
        <v>103</v>
      </c>
      <c r="C5" s="51"/>
      <c r="D5" s="51"/>
      <c r="E5" s="51"/>
      <c r="F5" s="51"/>
    </row>
    <row r="6" spans="1:6" ht="14.45" customHeight="1" x14ac:dyDescent="0.4">
      <c r="D6" s="46" t="s">
        <v>95</v>
      </c>
      <c r="E6" s="46"/>
      <c r="F6" s="2" t="s">
        <v>96</v>
      </c>
    </row>
    <row r="7" spans="1:6" ht="36.4" customHeight="1" x14ac:dyDescent="0.4">
      <c r="A7" s="46" t="s">
        <v>104</v>
      </c>
      <c r="B7" s="46"/>
      <c r="D7" s="16" t="s">
        <v>105</v>
      </c>
      <c r="E7" s="18"/>
      <c r="F7" s="16" t="s">
        <v>105</v>
      </c>
    </row>
    <row r="8" spans="1:6" ht="21.75" customHeight="1" x14ac:dyDescent="0.4">
      <c r="A8" s="47" t="s">
        <v>73</v>
      </c>
      <c r="B8" s="47"/>
      <c r="D8" s="5">
        <v>8008</v>
      </c>
      <c r="F8" s="5">
        <v>16016</v>
      </c>
    </row>
    <row r="9" spans="1:6" ht="21.75" customHeight="1" x14ac:dyDescent="0.4">
      <c r="A9" s="45" t="s">
        <v>73</v>
      </c>
      <c r="B9" s="45"/>
      <c r="D9" s="8">
        <v>0</v>
      </c>
      <c r="F9" s="8">
        <v>22753</v>
      </c>
    </row>
    <row r="10" spans="1:6" ht="21.75" customHeight="1" x14ac:dyDescent="0.4">
      <c r="A10" s="45" t="s">
        <v>75</v>
      </c>
      <c r="B10" s="45"/>
      <c r="D10" s="8">
        <v>41380</v>
      </c>
      <c r="F10" s="8">
        <v>48629</v>
      </c>
    </row>
    <row r="11" spans="1:6" ht="21.75" customHeight="1" x14ac:dyDescent="0.4">
      <c r="A11" s="45" t="s">
        <v>77</v>
      </c>
      <c r="B11" s="45"/>
      <c r="D11" s="8">
        <v>7075900</v>
      </c>
      <c r="F11" s="8">
        <v>8344532</v>
      </c>
    </row>
    <row r="12" spans="1:6" ht="21.75" customHeight="1" x14ac:dyDescent="0.4">
      <c r="A12" s="41" t="s">
        <v>79</v>
      </c>
      <c r="B12" s="41"/>
      <c r="D12" s="11">
        <v>14084</v>
      </c>
      <c r="F12" s="11">
        <v>57816</v>
      </c>
    </row>
    <row r="13" spans="1:6" ht="21.75" customHeight="1" thickBot="1" x14ac:dyDescent="0.45">
      <c r="A13" s="44" t="s">
        <v>52</v>
      </c>
      <c r="B13" s="44"/>
      <c r="D13" s="14">
        <v>7139372</v>
      </c>
      <c r="F13" s="14">
        <v>8489746</v>
      </c>
    </row>
  </sheetData>
  <mergeCells count="12">
    <mergeCell ref="A1:F1"/>
    <mergeCell ref="A2:F2"/>
    <mergeCell ref="A3:F3"/>
    <mergeCell ref="B5:F5"/>
    <mergeCell ref="D6:E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I22" sqref="I22"/>
    </sheetView>
  </sheetViews>
  <sheetFormatPr defaultRowHeight="15.75" x14ac:dyDescent="0.4"/>
  <cols>
    <col min="1" max="1" width="6.5703125" style="17" bestFit="1" customWidth="1"/>
    <col min="2" max="2" width="41.5703125" style="17" customWidth="1"/>
    <col min="3" max="3" width="1.28515625" style="17" customWidth="1"/>
    <col min="4" max="4" width="12.140625" style="17" bestFit="1" customWidth="1"/>
    <col min="5" max="5" width="1.28515625" style="17" customWidth="1"/>
    <col min="6" max="6" width="13.85546875" style="17" bestFit="1" customWidth="1"/>
    <col min="7" max="7" width="0.28515625" style="17" customWidth="1"/>
    <col min="8" max="16384" width="9.140625" style="17"/>
  </cols>
  <sheetData>
    <row r="1" spans="1:6" ht="29.1" customHeight="1" x14ac:dyDescent="0.4">
      <c r="A1" s="50" t="s">
        <v>0</v>
      </c>
      <c r="B1" s="50"/>
      <c r="C1" s="50"/>
      <c r="D1" s="50"/>
      <c r="E1" s="50"/>
      <c r="F1" s="50"/>
    </row>
    <row r="2" spans="1:6" ht="21.75" customHeight="1" x14ac:dyDescent="0.4">
      <c r="A2" s="50" t="s">
        <v>80</v>
      </c>
      <c r="B2" s="50"/>
      <c r="C2" s="50"/>
      <c r="D2" s="50"/>
      <c r="E2" s="50"/>
      <c r="F2" s="50"/>
    </row>
    <row r="3" spans="1:6" ht="21.75" customHeight="1" x14ac:dyDescent="0.4">
      <c r="A3" s="50" t="s">
        <v>2</v>
      </c>
      <c r="B3" s="50"/>
      <c r="C3" s="50"/>
      <c r="D3" s="50"/>
      <c r="E3" s="50"/>
      <c r="F3" s="50"/>
    </row>
    <row r="4" spans="1:6" ht="14.45" customHeight="1" x14ac:dyDescent="0.4"/>
    <row r="5" spans="1:6" ht="29.1" customHeight="1" x14ac:dyDescent="0.4">
      <c r="A5" s="1" t="s">
        <v>106</v>
      </c>
      <c r="B5" s="51" t="s">
        <v>92</v>
      </c>
      <c r="C5" s="51"/>
      <c r="D5" s="51"/>
      <c r="E5" s="51"/>
      <c r="F5" s="51"/>
    </row>
    <row r="6" spans="1:6" ht="14.45" customHeight="1" x14ac:dyDescent="0.4">
      <c r="D6" s="2" t="s">
        <v>95</v>
      </c>
      <c r="F6" s="2" t="s">
        <v>9</v>
      </c>
    </row>
    <row r="7" spans="1:6" ht="14.45" customHeight="1" x14ac:dyDescent="0.4">
      <c r="A7" s="46" t="s">
        <v>92</v>
      </c>
      <c r="B7" s="46"/>
      <c r="D7" s="3" t="s">
        <v>70</v>
      </c>
      <c r="F7" s="3" t="s">
        <v>70</v>
      </c>
    </row>
    <row r="8" spans="1:6" ht="21.75" customHeight="1" x14ac:dyDescent="0.4">
      <c r="A8" s="47" t="s">
        <v>92</v>
      </c>
      <c r="B8" s="47"/>
      <c r="D8" s="5">
        <v>773941657</v>
      </c>
      <c r="F8" s="5">
        <v>3079192708</v>
      </c>
    </row>
    <row r="9" spans="1:6" ht="21.75" customHeight="1" x14ac:dyDescent="0.4">
      <c r="A9" s="41" t="s">
        <v>107</v>
      </c>
      <c r="B9" s="41"/>
      <c r="D9" s="11">
        <v>224143247</v>
      </c>
      <c r="F9" s="11">
        <v>228003903</v>
      </c>
    </row>
    <row r="10" spans="1:6" ht="21.75" customHeight="1" x14ac:dyDescent="0.4">
      <c r="A10" s="44" t="s">
        <v>52</v>
      </c>
      <c r="B10" s="44"/>
      <c r="D10" s="14">
        <v>998084904</v>
      </c>
      <c r="F10" s="14">
        <v>3307196611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view="pageBreakPreview" zoomScaleNormal="100" zoomScaleSheetLayoutView="100" workbookViewId="0">
      <selection activeCell="J22" sqref="J22"/>
    </sheetView>
  </sheetViews>
  <sheetFormatPr defaultRowHeight="15.75" x14ac:dyDescent="0.4"/>
  <cols>
    <col min="1" max="1" width="13.85546875" style="17" bestFit="1" customWidth="1"/>
    <col min="2" max="2" width="1.28515625" style="17" customWidth="1"/>
    <col min="3" max="3" width="16.85546875" style="17" customWidth="1"/>
    <col min="4" max="4" width="1.28515625" style="17" customWidth="1"/>
    <col min="5" max="5" width="28.140625" style="17" bestFit="1" customWidth="1"/>
    <col min="6" max="6" width="1.28515625" style="17" customWidth="1"/>
    <col min="7" max="7" width="18.85546875" style="17" bestFit="1" customWidth="1"/>
    <col min="8" max="8" width="1.28515625" style="17" customWidth="1"/>
    <col min="9" max="9" width="19" style="17" bestFit="1" customWidth="1"/>
    <col min="10" max="10" width="1.28515625" style="17" customWidth="1"/>
    <col min="11" max="11" width="12.140625" style="17" bestFit="1" customWidth="1"/>
    <col min="12" max="12" width="1.28515625" style="17" customWidth="1"/>
    <col min="13" max="13" width="20" style="17" bestFit="1" customWidth="1"/>
    <col min="14" max="14" width="1.28515625" style="17" customWidth="1"/>
    <col min="15" max="15" width="19" style="17" bestFit="1" customWidth="1"/>
    <col min="16" max="16" width="1.28515625" style="17" customWidth="1"/>
    <col min="17" max="17" width="12.140625" style="17" bestFit="1" customWidth="1"/>
    <col min="18" max="18" width="1.28515625" style="17" customWidth="1"/>
    <col min="19" max="19" width="20" style="17" bestFit="1" customWidth="1"/>
    <col min="20" max="20" width="0.28515625" style="17" customWidth="1"/>
    <col min="21" max="16384" width="9.140625" style="17"/>
  </cols>
  <sheetData>
    <row r="1" spans="1:19" ht="29.1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21.75" customHeight="1" x14ac:dyDescent="0.4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1.75" customHeight="1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14.45" customHeight="1" x14ac:dyDescent="0.4"/>
    <row r="5" spans="1:19" ht="14.45" customHeight="1" x14ac:dyDescent="0.4">
      <c r="A5" s="51" t="s">
        <v>98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4.45" customHeight="1" x14ac:dyDescent="0.4">
      <c r="A6" s="46" t="s">
        <v>54</v>
      </c>
      <c r="C6" s="46" t="s">
        <v>108</v>
      </c>
      <c r="D6" s="46"/>
      <c r="E6" s="46"/>
      <c r="F6" s="46"/>
      <c r="G6" s="46"/>
      <c r="I6" s="46" t="s">
        <v>95</v>
      </c>
      <c r="J6" s="46"/>
      <c r="K6" s="46"/>
      <c r="L6" s="46"/>
      <c r="M6" s="46"/>
      <c r="O6" s="46" t="s">
        <v>96</v>
      </c>
      <c r="P6" s="46"/>
      <c r="Q6" s="46"/>
      <c r="R6" s="46"/>
      <c r="S6" s="46"/>
    </row>
    <row r="7" spans="1:19" ht="29.1" customHeight="1" x14ac:dyDescent="0.4">
      <c r="A7" s="46"/>
      <c r="C7" s="16" t="s">
        <v>109</v>
      </c>
      <c r="D7" s="18"/>
      <c r="E7" s="16" t="s">
        <v>110</v>
      </c>
      <c r="F7" s="18"/>
      <c r="G7" s="16" t="s">
        <v>111</v>
      </c>
      <c r="I7" s="16" t="s">
        <v>112</v>
      </c>
      <c r="J7" s="18"/>
      <c r="K7" s="16" t="s">
        <v>113</v>
      </c>
      <c r="L7" s="18"/>
      <c r="M7" s="16" t="s">
        <v>114</v>
      </c>
      <c r="O7" s="16" t="s">
        <v>112</v>
      </c>
      <c r="P7" s="18"/>
      <c r="Q7" s="16" t="s">
        <v>113</v>
      </c>
      <c r="R7" s="18"/>
      <c r="S7" s="16" t="s">
        <v>114</v>
      </c>
    </row>
    <row r="8" spans="1:19" ht="21.75" customHeight="1" x14ac:dyDescent="0.4">
      <c r="A8" s="4" t="s">
        <v>38</v>
      </c>
      <c r="C8" s="4" t="s">
        <v>115</v>
      </c>
      <c r="E8" s="5">
        <v>5762928</v>
      </c>
      <c r="G8" s="5">
        <v>1000</v>
      </c>
      <c r="I8" s="5">
        <v>0</v>
      </c>
      <c r="K8" s="5">
        <v>0</v>
      </c>
      <c r="M8" s="5">
        <v>0</v>
      </c>
      <c r="O8" s="5">
        <v>5762928000</v>
      </c>
      <c r="Q8" s="5">
        <v>274425143</v>
      </c>
      <c r="S8" s="5">
        <v>5488502857</v>
      </c>
    </row>
    <row r="9" spans="1:19" ht="21.75" customHeight="1" x14ac:dyDescent="0.4">
      <c r="A9" s="10" t="s">
        <v>21</v>
      </c>
      <c r="C9" s="10" t="s">
        <v>116</v>
      </c>
      <c r="E9" s="11">
        <v>697087</v>
      </c>
      <c r="G9" s="11">
        <v>11000</v>
      </c>
      <c r="I9" s="11">
        <v>7667957000</v>
      </c>
      <c r="K9" s="11">
        <v>258812579</v>
      </c>
      <c r="M9" s="11">
        <v>7409144421</v>
      </c>
      <c r="O9" s="11">
        <v>7667957000</v>
      </c>
      <c r="Q9" s="11">
        <v>258812579</v>
      </c>
      <c r="S9" s="11">
        <v>7409144421</v>
      </c>
    </row>
    <row r="10" spans="1:19" ht="21.75" customHeight="1" x14ac:dyDescent="0.4">
      <c r="A10" s="13" t="s">
        <v>52</v>
      </c>
      <c r="C10" s="14"/>
      <c r="E10" s="14"/>
      <c r="G10" s="14"/>
      <c r="I10" s="14">
        <v>7667957000</v>
      </c>
      <c r="K10" s="14">
        <v>258812579</v>
      </c>
      <c r="M10" s="14">
        <v>7409144421</v>
      </c>
      <c r="O10" s="14">
        <v>13430885000</v>
      </c>
      <c r="Q10" s="14">
        <v>533237722</v>
      </c>
      <c r="S10" s="14">
        <v>12897647278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view="pageBreakPreview" zoomScale="130" zoomScaleNormal="100" zoomScaleSheetLayoutView="130" zoomScalePageLayoutView="115" workbookViewId="0">
      <selection activeCell="K20" sqref="K20"/>
    </sheetView>
  </sheetViews>
  <sheetFormatPr defaultRowHeight="15.75" x14ac:dyDescent="0.4"/>
  <cols>
    <col min="1" max="1" width="33.85546875" style="17" bestFit="1" customWidth="1"/>
    <col min="2" max="2" width="1.28515625" style="17" customWidth="1"/>
    <col min="3" max="3" width="9.85546875" style="17" bestFit="1" customWidth="1"/>
    <col min="4" max="4" width="1.28515625" style="17" customWidth="1"/>
    <col min="5" max="5" width="10.7109375" style="17" bestFit="1" customWidth="1"/>
    <col min="6" max="6" width="1.28515625" style="17" customWidth="1"/>
    <col min="7" max="7" width="11.140625" style="17" bestFit="1" customWidth="1"/>
    <col min="8" max="8" width="1.28515625" style="17" customWidth="1"/>
    <col min="9" max="9" width="9.85546875" style="17" bestFit="1" customWidth="1"/>
    <col min="10" max="10" width="1.28515625" style="17" customWidth="1"/>
    <col min="11" max="11" width="10.7109375" style="17" bestFit="1" customWidth="1"/>
    <col min="12" max="12" width="1.28515625" style="17" customWidth="1"/>
    <col min="13" max="13" width="11.140625" style="17" bestFit="1" customWidth="1"/>
    <col min="14" max="14" width="0.28515625" style="17" customWidth="1"/>
    <col min="15" max="16384" width="9.140625" style="17"/>
  </cols>
  <sheetData>
    <row r="1" spans="1:13" ht="29.1" customHeight="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.75" customHeight="1" x14ac:dyDescent="0.4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75" customHeight="1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4.45" customHeight="1" x14ac:dyDescent="0.4"/>
    <row r="5" spans="1:13" ht="14.45" customHeight="1" x14ac:dyDescent="0.4">
      <c r="A5" s="51" t="s">
        <v>119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4.45" customHeight="1" x14ac:dyDescent="0.4">
      <c r="A6" s="46" t="s">
        <v>83</v>
      </c>
      <c r="C6" s="46" t="s">
        <v>95</v>
      </c>
      <c r="D6" s="46"/>
      <c r="E6" s="46"/>
      <c r="F6" s="46"/>
      <c r="G6" s="46"/>
      <c r="I6" s="46" t="s">
        <v>96</v>
      </c>
      <c r="J6" s="46"/>
      <c r="K6" s="46"/>
      <c r="L6" s="46"/>
      <c r="M6" s="46"/>
    </row>
    <row r="7" spans="1:13" ht="29.1" customHeight="1" x14ac:dyDescent="0.4">
      <c r="A7" s="46"/>
      <c r="C7" s="16" t="s">
        <v>117</v>
      </c>
      <c r="D7" s="18"/>
      <c r="E7" s="16" t="s">
        <v>113</v>
      </c>
      <c r="F7" s="18"/>
      <c r="G7" s="16" t="s">
        <v>118</v>
      </c>
      <c r="I7" s="16" t="s">
        <v>117</v>
      </c>
      <c r="J7" s="18"/>
      <c r="K7" s="16" t="s">
        <v>113</v>
      </c>
      <c r="L7" s="18"/>
      <c r="M7" s="16" t="s">
        <v>118</v>
      </c>
    </row>
    <row r="8" spans="1:13" ht="21.75" customHeight="1" x14ac:dyDescent="0.4">
      <c r="A8" s="4" t="s">
        <v>73</v>
      </c>
      <c r="C8" s="5">
        <v>8008</v>
      </c>
      <c r="E8" s="5">
        <v>0</v>
      </c>
      <c r="G8" s="5">
        <v>8008</v>
      </c>
      <c r="I8" s="5">
        <v>16016</v>
      </c>
      <c r="K8" s="5">
        <v>0</v>
      </c>
      <c r="M8" s="5">
        <v>16016</v>
      </c>
    </row>
    <row r="9" spans="1:13" ht="21.75" customHeight="1" x14ac:dyDescent="0.4">
      <c r="A9" s="7" t="s">
        <v>73</v>
      </c>
      <c r="C9" s="8">
        <v>0</v>
      </c>
      <c r="E9" s="8">
        <v>0</v>
      </c>
      <c r="G9" s="8">
        <v>0</v>
      </c>
      <c r="I9" s="8">
        <v>22753</v>
      </c>
      <c r="K9" s="8">
        <v>0</v>
      </c>
      <c r="M9" s="8">
        <v>22753</v>
      </c>
    </row>
    <row r="10" spans="1:13" ht="21.75" customHeight="1" x14ac:dyDescent="0.4">
      <c r="A10" s="7" t="s">
        <v>75</v>
      </c>
      <c r="C10" s="8">
        <v>41380</v>
      </c>
      <c r="E10" s="8">
        <v>0</v>
      </c>
      <c r="G10" s="8">
        <v>41380</v>
      </c>
      <c r="I10" s="8">
        <v>48629</v>
      </c>
      <c r="K10" s="8">
        <v>0</v>
      </c>
      <c r="M10" s="8">
        <v>48629</v>
      </c>
    </row>
    <row r="11" spans="1:13" ht="21.75" customHeight="1" x14ac:dyDescent="0.4">
      <c r="A11" s="7" t="s">
        <v>77</v>
      </c>
      <c r="C11" s="8">
        <v>7075900</v>
      </c>
      <c r="E11" s="8">
        <v>0</v>
      </c>
      <c r="G11" s="8">
        <v>7075900</v>
      </c>
      <c r="I11" s="8">
        <v>8344532</v>
      </c>
      <c r="K11" s="8">
        <v>0</v>
      </c>
      <c r="M11" s="8">
        <v>8344532</v>
      </c>
    </row>
    <row r="12" spans="1:13" ht="21.75" customHeight="1" x14ac:dyDescent="0.4">
      <c r="A12" s="10" t="s">
        <v>79</v>
      </c>
      <c r="C12" s="11">
        <v>14084</v>
      </c>
      <c r="E12" s="11">
        <v>0</v>
      </c>
      <c r="G12" s="11">
        <v>14084</v>
      </c>
      <c r="I12" s="11">
        <v>57816</v>
      </c>
      <c r="K12" s="11">
        <v>0</v>
      </c>
      <c r="M12" s="11">
        <v>57816</v>
      </c>
    </row>
    <row r="13" spans="1:13" ht="21.75" customHeight="1" x14ac:dyDescent="0.4">
      <c r="A13" s="13" t="s">
        <v>52</v>
      </c>
      <c r="C13" s="14">
        <v>7139372</v>
      </c>
      <c r="E13" s="14">
        <v>0</v>
      </c>
      <c r="G13" s="14">
        <v>7139372</v>
      </c>
      <c r="I13" s="14">
        <v>8489746</v>
      </c>
      <c r="K13" s="14">
        <v>0</v>
      </c>
      <c r="M13" s="14">
        <v>8489746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2025-12-22T09:09:35Z</dcterms:created>
  <dcterms:modified xsi:type="dcterms:W3CDTF">2025-12-27T06:11:19Z</dcterms:modified>
</cp:coreProperties>
</file>