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رشد سامان\افشای پرتفو\1404\"/>
    </mc:Choice>
  </mc:AlternateContent>
  <xr:revisionPtr revIDLastSave="0" documentId="13_ncr:1_{99CE1FAB-562D-43ED-817F-55AC85CD4CFC}" xr6:coauthVersionLast="47" xr6:coauthVersionMax="47" xr10:uidLastSave="{00000000-0000-0000-0000-000000000000}"/>
  <bookViews>
    <workbookView xWindow="-120" yWindow="-120" windowWidth="29040" windowHeight="15840" firstSheet="4" activeTab="10" xr2:uid="{00000000-000D-0000-FFFF-FFFF00000000}"/>
  </bookViews>
  <sheets>
    <sheet name="سهام" sheetId="2" r:id="rId1"/>
    <sheet name="اوراق مشتقه" sheetId="3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1">'اوراق مشتقه'!$A$1:$AX$47</definedName>
    <definedName name="_xlnm.Print_Area" localSheetId="3">درآمد!$A$1:$K$11</definedName>
    <definedName name="_xlnm.Print_Area" localSheetId="5">'درآمد سپرده بانکی'!$A$1:$K$13</definedName>
    <definedName name="_xlnm.Print_Area" localSheetId="4">'درآمد سرمایه گذاری در سهام'!$A$1:$X$41</definedName>
    <definedName name="_xlnm.Print_Area" localSheetId="7">'درآمد سود سهام'!$A$1:$T$9</definedName>
    <definedName name="_xlnm.Print_Area" localSheetId="10">'درآمد ناشی از تغییر قیمت اوراق'!$A$1:$S$39</definedName>
    <definedName name="_xlnm.Print_Area" localSheetId="9">'درآمد ناشی از فروش'!$A$1:$S$11</definedName>
    <definedName name="_xlnm.Print_Area" localSheetId="6">'سایر درآمدها'!$A$1:$G$11</definedName>
    <definedName name="_xlnm.Print_Area" localSheetId="2">سپرده!$A$1:$M$16</definedName>
    <definedName name="_xlnm.Print_Area" localSheetId="8">'سود سپرده بانکی'!$A$1:$N$13</definedName>
    <definedName name="_xlnm.Print_Area" localSheetId="0">سهام!$A$1:$AC$41</definedName>
  </definedNames>
  <calcPr calcId="191029"/>
</workbook>
</file>

<file path=xl/calcChain.xml><?xml version="1.0" encoding="utf-8"?>
<calcChain xmlns="http://schemas.openxmlformats.org/spreadsheetml/2006/main">
  <c r="W41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9" i="9"/>
  <c r="L41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9" i="9"/>
  <c r="J11" i="8"/>
  <c r="J9" i="8"/>
  <c r="J10" i="8"/>
  <c r="J8" i="8"/>
  <c r="H11" i="8"/>
  <c r="H9" i="8"/>
  <c r="H10" i="8"/>
  <c r="H8" i="8"/>
  <c r="F10" i="8"/>
  <c r="F9" i="8"/>
  <c r="F8" i="8"/>
  <c r="U41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9" i="9"/>
  <c r="S41" i="9"/>
  <c r="Q41" i="9"/>
  <c r="N41" i="9"/>
  <c r="D41" i="9"/>
  <c r="H41" i="9"/>
  <c r="J41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9" i="9"/>
  <c r="F41" i="9"/>
  <c r="P36" i="9"/>
  <c r="I39" i="21"/>
  <c r="J13" i="13"/>
  <c r="J9" i="13"/>
  <c r="J10" i="13"/>
  <c r="J11" i="13"/>
  <c r="J12" i="13"/>
  <c r="J8" i="13"/>
  <c r="F13" i="13"/>
  <c r="F9" i="13"/>
  <c r="F10" i="13"/>
  <c r="F11" i="13"/>
  <c r="F12" i="13"/>
  <c r="F8" i="13"/>
  <c r="Q39" i="21"/>
  <c r="Q34" i="21"/>
  <c r="L16" i="7"/>
  <c r="L10" i="7"/>
  <c r="L11" i="7"/>
  <c r="L12" i="7"/>
  <c r="L13" i="7"/>
  <c r="L14" i="7"/>
  <c r="L15" i="7"/>
  <c r="L9" i="7"/>
  <c r="AB41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9" i="2"/>
  <c r="J37" i="2"/>
  <c r="J41" i="2" s="1"/>
  <c r="Z41" i="2"/>
</calcChain>
</file>

<file path=xl/sharedStrings.xml><?xml version="1.0" encoding="utf-8"?>
<sst xmlns="http://schemas.openxmlformats.org/spreadsheetml/2006/main" count="333" uniqueCount="124">
  <si>
    <t>صندوق سرمایه‌گذاری مشترک رشد سامان</t>
  </si>
  <si>
    <t>صورت وضعیت پرتفوی</t>
  </si>
  <si>
    <t>برای ماه منتهی به 1404/08/30</t>
  </si>
  <si>
    <t>-1</t>
  </si>
  <si>
    <t>سرمایه گذاری ها</t>
  </si>
  <si>
    <t>-1-1</t>
  </si>
  <si>
    <t>سرمایه گذاری در سهام و حق تقدم سهام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</si>
  <si>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</si>
  <si>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</si>
  <si>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</si>
  <si>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</si>
  <si>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</si>
  <si>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</si>
  <si>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</si>
  <si>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</si>
  <si>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</si>
  <si>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</si>
  <si>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</si>
  <si>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</si>
  <si>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</si>
  <si>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</si>
  <si>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</si>
  <si>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</si>
  <si>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</si>
  <si>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تایدواترخاورمیانه</t>
  </si>
  <si>
    <t>تولیدات پتروشیمی قائد بصیر</t>
  </si>
  <si>
    <t>ح . کاشی‌ الوند</t>
  </si>
  <si>
    <t>داروسازی‌ فارابی‌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</si>
  <si>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</si>
  <si>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</si>
  <si>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</si>
  <si>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</si>
  <si>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</si>
  <si>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</si>
  <si>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</si>
  <si>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فجر انرژی خلیج فارس</t>
  </si>
  <si>
    <t>فولاد مبارکه اصفهان</t>
  </si>
  <si>
    <t>قند لرستان‌</t>
  </si>
  <si>
    <t>گروه‌بهمن‌</t>
  </si>
  <si>
    <t>مجتمع پترو صنعت گامرون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</si>
  <si>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</si>
  <si>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</si>
  <si>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</si>
  <si>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</si>
  <si>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</si>
  <si>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</si>
  <si>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</si>
  <si>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کشت و دامداری فکا</t>
  </si>
  <si>
    <t>ح . سرمایه‌گذاری‌ سپه‌</t>
  </si>
  <si>
    <t>کشت وصنعت و دامپروری پگاه فارس</t>
  </si>
  <si>
    <t>سرمایه‌گذاری‌غدیر(هلدینگ‌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</si>
  <si>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</si>
  <si>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</si>
  <si>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</si>
  <si>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</si>
  <si>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</si>
  <si>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</si>
  <si>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</si>
  <si>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اختیارف.ت.شگامرن-27574-050906</t>
  </si>
  <si>
    <t>1405/09/06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</si>
  <si>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</si>
  <si>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</si>
  <si>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</si>
  <si>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</si>
  <si>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</si>
  <si>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</si>
  <si>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</si>
  <si>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</si>
  <si>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</si>
  <si>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</si>
  <si>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</si>
  <si>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</si>
  <si>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جام جم</t>
  </si>
  <si>
    <t>سپرده کوتاه مدت بانک سامان ملاصدرا</t>
  </si>
  <si>
    <t>سپرده کوتاه مدت بانک تجارت مطهری مهرداد</t>
  </si>
  <si>
    <t>سپرده کوتاه مدت بانک سامان سرو</t>
  </si>
  <si>
    <t>حساب جاری بانک سامان جام جم</t>
  </si>
  <si>
    <t>حساب جاری بانک سامان سرو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</si>
  <si>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</si>
  <si>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</si>
  <si>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</si>
  <si>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</si>
  <si>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</si>
  <si>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</si>
  <si>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</si>
  <si>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</si>
  <si>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</si>
  <si>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</si>
  <si>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</si>
  <si>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</si>
  <si>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</si>
  <si>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</si>
  <si>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</si>
  <si>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</si>
  <si>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</si>
  <si>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</si>
  <si>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</si>
  <si>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</si>
  <si>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</si>
  <si>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</si>
  <si>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</si>
  <si>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</si>
  <si>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</si>
  <si>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</si>
  <si>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</si>
  <si>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</si>
  <si>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</si>
  <si>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</si>
  <si>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</si>
  <si>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</si>
  <si>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</si>
  <si>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</si>
  <si>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</si>
  <si>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</si>
  <si>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1404/08/24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</si>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</sst>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4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7"/>
  <sheetViews>
    <sheetView rightToLeft="1" workbookViewId="0">
      <selection activeCell="AB30" sqref="AB30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85546875" style="13" bestFit="1" customWidth="1"/>
    <col min="7" max="7" width="1.28515625" style="13" customWidth="1"/>
    <col min="8" max="8" width="17.5703125" style="13" bestFit="1" customWidth="1"/>
    <col min="9" max="9" width="1.28515625" style="13" customWidth="1"/>
    <col min="10" max="10" width="17.85546875" style="13" bestFit="1" customWidth="1"/>
    <col min="11" max="11" width="1.28515625" style="13" customWidth="1"/>
    <col min="12" max="12" width="10.85546875" style="13" bestFit="1" customWidth="1"/>
    <col min="13" max="13" width="1.28515625" style="13" customWidth="1"/>
    <col min="14" max="14" width="14.85546875" style="13" bestFit="1" customWidth="1"/>
    <col min="15" max="15" width="1.28515625" style="13" customWidth="1"/>
    <col min="16" max="16" width="10.5703125" style="13" bestFit="1" customWidth="1"/>
    <col min="17" max="17" width="1.28515625" style="13" customWidth="1"/>
    <col min="18" max="18" width="13.7109375" style="13" bestFit="1" customWidth="1"/>
    <col min="19" max="19" width="1.28515625" style="13" customWidth="1"/>
    <col min="20" max="20" width="11.85546875" style="13" bestFit="1" customWidth="1"/>
    <col min="21" max="21" width="1.28515625" style="13" customWidth="1"/>
    <col min="22" max="22" width="16.140625" style="13" bestFit="1" customWidth="1"/>
    <col min="23" max="23" width="1.28515625" style="13" customWidth="1"/>
    <col min="24" max="24" width="17.5703125" style="13" bestFit="1" customWidth="1"/>
    <col min="25" max="25" width="1.28515625" style="13" customWidth="1"/>
    <col min="26" max="26" width="17.5703125" style="13" bestFit="1" customWidth="1"/>
    <col min="27" max="27" width="1.28515625" style="13" customWidth="1"/>
    <col min="28" max="28" width="18.28515625" style="13" bestFit="1" customWidth="1"/>
    <col min="29" max="29" width="0.28515625" customWidth="1"/>
  </cols>
  <sheetData>
    <row r="1" spans="1:28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ht="14.45" customHeight="1" x14ac:dyDescent="0.2">
      <c r="A4" s="1" t="s">
        <v>3</v>
      </c>
      <c r="B4" s="40" t="s">
        <v>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1:28" ht="14.45" customHeight="1" x14ac:dyDescent="0.2">
      <c r="A5" s="40" t="s">
        <v>5</v>
      </c>
      <c r="B5" s="40"/>
      <c r="C5" s="40" t="s">
        <v>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6" spans="1:28" ht="14.45" customHeight="1" x14ac:dyDescent="0.2">
      <c r="F6" s="35" t="s">
        <v>7</v>
      </c>
      <c r="G6" s="35"/>
      <c r="H6" s="35"/>
      <c r="I6" s="35"/>
      <c r="J6" s="35"/>
      <c r="L6" s="35" t="s">
        <v>8</v>
      </c>
      <c r="M6" s="35"/>
      <c r="N6" s="35"/>
      <c r="O6" s="35"/>
      <c r="P6" s="35"/>
      <c r="Q6" s="35"/>
      <c r="R6" s="35"/>
      <c r="T6" s="35" t="s">
        <v>9</v>
      </c>
      <c r="U6" s="35"/>
      <c r="V6" s="35"/>
      <c r="W6" s="35"/>
      <c r="X6" s="35"/>
      <c r="Y6" s="35"/>
      <c r="Z6" s="35"/>
      <c r="AA6" s="35"/>
      <c r="AB6" s="35"/>
    </row>
    <row r="7" spans="1:28" ht="14.45" customHeight="1" x14ac:dyDescent="0.2">
      <c r="F7" s="14"/>
      <c r="G7" s="14"/>
      <c r="H7" s="14"/>
      <c r="I7" s="14"/>
      <c r="J7" s="14"/>
      <c r="L7" s="38" t="s">
        <v>10</v>
      </c>
      <c r="M7" s="38"/>
      <c r="N7" s="38"/>
      <c r="O7" s="14"/>
      <c r="P7" s="38" t="s">
        <v>11</v>
      </c>
      <c r="Q7" s="38"/>
      <c r="R7" s="38"/>
      <c r="T7" s="14"/>
      <c r="U7" s="14"/>
      <c r="V7" s="14"/>
      <c r="W7" s="14"/>
      <c r="X7" s="14"/>
      <c r="Y7" s="14"/>
      <c r="Z7" s="14"/>
      <c r="AA7" s="14"/>
      <c r="AB7" s="14"/>
    </row>
    <row r="8" spans="1:28" ht="14.45" customHeight="1" x14ac:dyDescent="0.2">
      <c r="A8" s="35" t="s">
        <v>12</v>
      </c>
      <c r="B8" s="35"/>
      <c r="C8" s="35"/>
      <c r="E8" s="35" t="s">
        <v>13</v>
      </c>
      <c r="F8" s="35"/>
      <c r="H8" s="2" t="s">
        <v>14</v>
      </c>
      <c r="J8" s="2" t="s">
        <v>15</v>
      </c>
      <c r="L8" s="4" t="s">
        <v>13</v>
      </c>
      <c r="M8" s="14"/>
      <c r="N8" s="4" t="s">
        <v>14</v>
      </c>
      <c r="P8" s="4" t="s">
        <v>13</v>
      </c>
      <c r="Q8" s="14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6" t="s">
        <v>19</v>
      </c>
      <c r="B9" s="36"/>
      <c r="C9" s="36"/>
      <c r="E9" s="37">
        <v>39130000</v>
      </c>
      <c r="F9" s="37"/>
      <c r="H9" s="15">
        <v>141358031562</v>
      </c>
      <c r="J9" s="15">
        <v>189234763672.5</v>
      </c>
      <c r="L9" s="15">
        <v>0</v>
      </c>
      <c r="N9" s="15">
        <v>0</v>
      </c>
      <c r="P9" s="15">
        <v>0</v>
      </c>
      <c r="R9" s="15">
        <v>0</v>
      </c>
      <c r="T9" s="15">
        <v>39130000</v>
      </c>
      <c r="V9" s="15">
        <v>5220</v>
      </c>
      <c r="X9" s="15">
        <v>141358031562</v>
      </c>
      <c r="Z9" s="15">
        <v>202655169990</v>
      </c>
      <c r="AB9" s="16">
        <f>Z9/3815911482315*100</f>
        <v>5.3107932647078897</v>
      </c>
    </row>
    <row r="10" spans="1:28" ht="21.75" customHeight="1" x14ac:dyDescent="0.2">
      <c r="A10" s="31" t="s">
        <v>20</v>
      </c>
      <c r="B10" s="31"/>
      <c r="C10" s="31"/>
      <c r="E10" s="32">
        <v>29527779</v>
      </c>
      <c r="F10" s="32"/>
      <c r="H10" s="17">
        <v>102081875341</v>
      </c>
      <c r="J10" s="17">
        <v>121635055634.75301</v>
      </c>
      <c r="L10" s="17">
        <v>0</v>
      </c>
      <c r="N10" s="17">
        <v>0</v>
      </c>
      <c r="P10" s="17">
        <v>0</v>
      </c>
      <c r="R10" s="17">
        <v>0</v>
      </c>
      <c r="T10" s="17">
        <v>29527779</v>
      </c>
      <c r="V10" s="17">
        <v>4144</v>
      </c>
      <c r="X10" s="17">
        <v>102081875341</v>
      </c>
      <c r="Z10" s="17">
        <v>121402565714.01801</v>
      </c>
      <c r="AB10" s="22">
        <f t="shared" ref="AB10:AB40" si="0">Z10/3815911482315*100</f>
        <v>3.1814827539020025</v>
      </c>
    </row>
    <row r="11" spans="1:28" ht="21.75" customHeight="1" x14ac:dyDescent="0.2">
      <c r="A11" s="31" t="s">
        <v>21</v>
      </c>
      <c r="B11" s="31"/>
      <c r="C11" s="31"/>
      <c r="E11" s="32">
        <v>697087</v>
      </c>
      <c r="F11" s="32"/>
      <c r="H11" s="17">
        <v>118749366750</v>
      </c>
      <c r="J11" s="17">
        <v>195686067455.64001</v>
      </c>
      <c r="L11" s="17">
        <v>0</v>
      </c>
      <c r="N11" s="17">
        <v>0</v>
      </c>
      <c r="P11" s="17">
        <v>0</v>
      </c>
      <c r="R11" s="17">
        <v>0</v>
      </c>
      <c r="T11" s="17">
        <v>697087</v>
      </c>
      <c r="V11" s="17">
        <v>298870</v>
      </c>
      <c r="X11" s="17">
        <v>118749366750</v>
      </c>
      <c r="Z11" s="17">
        <v>206702935315.233</v>
      </c>
      <c r="AB11" s="22">
        <f t="shared" si="0"/>
        <v>5.416869240107018</v>
      </c>
    </row>
    <row r="12" spans="1:28" ht="21.75" customHeight="1" x14ac:dyDescent="0.2">
      <c r="A12" s="31" t="s">
        <v>22</v>
      </c>
      <c r="B12" s="31"/>
      <c r="C12" s="31"/>
      <c r="E12" s="32">
        <v>3380645</v>
      </c>
      <c r="F12" s="32"/>
      <c r="H12" s="17">
        <v>129286228612</v>
      </c>
      <c r="J12" s="17">
        <v>149442776315.258</v>
      </c>
      <c r="L12" s="17">
        <v>0</v>
      </c>
      <c r="N12" s="17">
        <v>0</v>
      </c>
      <c r="P12" s="17">
        <v>0</v>
      </c>
      <c r="R12" s="17">
        <v>0</v>
      </c>
      <c r="T12" s="17">
        <v>3380645</v>
      </c>
      <c r="V12" s="17">
        <v>41120</v>
      </c>
      <c r="X12" s="17">
        <v>129286228612</v>
      </c>
      <c r="Z12" s="17">
        <v>137920877239.16</v>
      </c>
      <c r="AB12" s="22">
        <f t="shared" si="0"/>
        <v>3.6143625940580653</v>
      </c>
    </row>
    <row r="13" spans="1:28" ht="21.75" customHeight="1" x14ac:dyDescent="0.2">
      <c r="A13" s="31" t="s">
        <v>23</v>
      </c>
      <c r="B13" s="31"/>
      <c r="C13" s="31"/>
      <c r="E13" s="32">
        <v>34319631</v>
      </c>
      <c r="F13" s="32"/>
      <c r="H13" s="17">
        <v>176982108707</v>
      </c>
      <c r="J13" s="17">
        <v>249724941711.42599</v>
      </c>
      <c r="L13" s="17">
        <v>0</v>
      </c>
      <c r="N13" s="17">
        <v>0</v>
      </c>
      <c r="P13" s="17">
        <v>0</v>
      </c>
      <c r="R13" s="17">
        <v>0</v>
      </c>
      <c r="T13" s="17">
        <v>34319631</v>
      </c>
      <c r="V13" s="17">
        <v>7980</v>
      </c>
      <c r="X13" s="17">
        <v>176982108707</v>
      </c>
      <c r="Z13" s="17">
        <v>271720770735.267</v>
      </c>
      <c r="AB13" s="22">
        <f t="shared" si="0"/>
        <v>7.1207304465674373</v>
      </c>
    </row>
    <row r="14" spans="1:28" ht="21.75" customHeight="1" x14ac:dyDescent="0.2">
      <c r="A14" s="31" t="s">
        <v>24</v>
      </c>
      <c r="B14" s="31"/>
      <c r="C14" s="31"/>
      <c r="E14" s="32">
        <v>18248372</v>
      </c>
      <c r="F14" s="32"/>
      <c r="H14" s="17">
        <v>101539478885</v>
      </c>
      <c r="J14" s="17">
        <v>122443610759.55</v>
      </c>
      <c r="L14" s="17">
        <v>0</v>
      </c>
      <c r="N14" s="17">
        <v>0</v>
      </c>
      <c r="P14" s="17">
        <v>0</v>
      </c>
      <c r="R14" s="17">
        <v>0</v>
      </c>
      <c r="T14" s="17">
        <v>18248372</v>
      </c>
      <c r="V14" s="17">
        <v>7270</v>
      </c>
      <c r="X14" s="17">
        <v>101539478885</v>
      </c>
      <c r="Z14" s="17">
        <v>131624238974.146</v>
      </c>
      <c r="AB14" s="22">
        <f t="shared" si="0"/>
        <v>3.449352522566731</v>
      </c>
    </row>
    <row r="15" spans="1:28" ht="21.75" customHeight="1" x14ac:dyDescent="0.2">
      <c r="A15" s="31" t="s">
        <v>25</v>
      </c>
      <c r="B15" s="31"/>
      <c r="C15" s="31"/>
      <c r="E15" s="32">
        <v>7211111</v>
      </c>
      <c r="F15" s="32"/>
      <c r="H15" s="17">
        <v>91153593948</v>
      </c>
      <c r="J15" s="17">
        <v>86090140723.495499</v>
      </c>
      <c r="L15" s="17">
        <v>0</v>
      </c>
      <c r="N15" s="17">
        <v>0</v>
      </c>
      <c r="P15" s="17">
        <v>0</v>
      </c>
      <c r="R15" s="17">
        <v>0</v>
      </c>
      <c r="T15" s="17">
        <v>7211111</v>
      </c>
      <c r="V15" s="17">
        <v>12110</v>
      </c>
      <c r="X15" s="17">
        <v>91153593948</v>
      </c>
      <c r="Z15" s="17">
        <v>86641040759.451508</v>
      </c>
      <c r="AB15" s="22">
        <f t="shared" si="0"/>
        <v>2.270520193169915</v>
      </c>
    </row>
    <row r="16" spans="1:28" ht="21.75" customHeight="1" x14ac:dyDescent="0.2">
      <c r="A16" s="31" t="s">
        <v>26</v>
      </c>
      <c r="B16" s="31"/>
      <c r="C16" s="31"/>
      <c r="E16" s="32">
        <v>6516805</v>
      </c>
      <c r="F16" s="32"/>
      <c r="H16" s="17">
        <v>18012449020</v>
      </c>
      <c r="J16" s="17">
        <v>17354642397.459801</v>
      </c>
      <c r="L16" s="17">
        <v>0</v>
      </c>
      <c r="N16" s="17">
        <v>0</v>
      </c>
      <c r="P16" s="17">
        <v>-6516805</v>
      </c>
      <c r="R16" s="17">
        <v>0</v>
      </c>
      <c r="T16" s="17">
        <v>0</v>
      </c>
      <c r="V16" s="17">
        <v>0</v>
      </c>
      <c r="X16" s="17">
        <v>0</v>
      </c>
      <c r="Z16" s="17">
        <v>0</v>
      </c>
      <c r="AB16" s="22">
        <f t="shared" si="0"/>
        <v>0</v>
      </c>
    </row>
    <row r="17" spans="1:28" ht="21.75" customHeight="1" x14ac:dyDescent="0.2">
      <c r="A17" s="31" t="s">
        <v>27</v>
      </c>
      <c r="B17" s="31"/>
      <c r="C17" s="31"/>
      <c r="E17" s="32">
        <v>17231359</v>
      </c>
      <c r="F17" s="32"/>
      <c r="H17" s="17">
        <v>95210492929</v>
      </c>
      <c r="J17" s="17">
        <v>83451671520.764404</v>
      </c>
      <c r="L17" s="17">
        <v>0</v>
      </c>
      <c r="N17" s="17">
        <v>0</v>
      </c>
      <c r="P17" s="17">
        <v>0</v>
      </c>
      <c r="R17" s="17">
        <v>0</v>
      </c>
      <c r="T17" s="17">
        <v>17231359</v>
      </c>
      <c r="V17" s="17">
        <v>5790</v>
      </c>
      <c r="X17" s="17">
        <v>95210492929</v>
      </c>
      <c r="Z17" s="17">
        <v>98986377496.411499</v>
      </c>
      <c r="AB17" s="22">
        <f t="shared" si="0"/>
        <v>2.5940428114008403</v>
      </c>
    </row>
    <row r="18" spans="1:28" ht="21.75" customHeight="1" x14ac:dyDescent="0.2">
      <c r="A18" s="31" t="s">
        <v>28</v>
      </c>
      <c r="B18" s="31"/>
      <c r="C18" s="31"/>
      <c r="E18" s="32">
        <v>14770141</v>
      </c>
      <c r="F18" s="32"/>
      <c r="H18" s="17">
        <v>73016695835</v>
      </c>
      <c r="J18" s="17">
        <v>160477087165.276</v>
      </c>
      <c r="L18" s="17">
        <v>0</v>
      </c>
      <c r="N18" s="17">
        <v>0</v>
      </c>
      <c r="P18" s="17">
        <v>-388996</v>
      </c>
      <c r="R18" s="17">
        <v>3976194972</v>
      </c>
      <c r="T18" s="17">
        <v>14381145</v>
      </c>
      <c r="V18" s="17">
        <v>9510</v>
      </c>
      <c r="X18" s="17">
        <v>71093680853</v>
      </c>
      <c r="Z18" s="17">
        <v>135691086141.742</v>
      </c>
      <c r="AB18" s="22">
        <f t="shared" si="0"/>
        <v>3.5559285578454314</v>
      </c>
    </row>
    <row r="19" spans="1:28" ht="21.75" customHeight="1" x14ac:dyDescent="0.2">
      <c r="A19" s="31" t="s">
        <v>29</v>
      </c>
      <c r="B19" s="31"/>
      <c r="C19" s="31"/>
      <c r="E19" s="32">
        <v>17516576</v>
      </c>
      <c r="F19" s="32"/>
      <c r="H19" s="17">
        <v>98798141356</v>
      </c>
      <c r="J19" s="17">
        <v>122234713657.056</v>
      </c>
      <c r="L19" s="17">
        <v>0</v>
      </c>
      <c r="N19" s="17">
        <v>0</v>
      </c>
      <c r="P19" s="17">
        <v>0</v>
      </c>
      <c r="R19" s="17">
        <v>0</v>
      </c>
      <c r="T19" s="17">
        <v>17516576</v>
      </c>
      <c r="V19" s="17">
        <v>6980</v>
      </c>
      <c r="X19" s="17">
        <v>98798141356</v>
      </c>
      <c r="Z19" s="17">
        <v>121305914731.23199</v>
      </c>
      <c r="AB19" s="22">
        <f t="shared" si="0"/>
        <v>3.1789499125812872</v>
      </c>
    </row>
    <row r="20" spans="1:28" ht="21.75" customHeight="1" x14ac:dyDescent="0.2">
      <c r="A20" s="31" t="s">
        <v>30</v>
      </c>
      <c r="B20" s="31"/>
      <c r="C20" s="31"/>
      <c r="E20" s="32">
        <v>21172000</v>
      </c>
      <c r="F20" s="32"/>
      <c r="H20" s="17">
        <v>119459280940</v>
      </c>
      <c r="J20" s="17">
        <v>148164027264</v>
      </c>
      <c r="L20" s="17">
        <v>2089342</v>
      </c>
      <c r="N20" s="17">
        <v>0</v>
      </c>
      <c r="P20" s="17">
        <v>0</v>
      </c>
      <c r="R20" s="17">
        <v>0</v>
      </c>
      <c r="T20" s="17">
        <v>23261342</v>
      </c>
      <c r="V20" s="17">
        <v>4311</v>
      </c>
      <c r="X20" s="17">
        <v>85417423334</v>
      </c>
      <c r="Z20" s="17">
        <v>99492450145.908295</v>
      </c>
      <c r="AB20" s="22">
        <f t="shared" si="0"/>
        <v>2.6073049809202908</v>
      </c>
    </row>
    <row r="21" spans="1:28" ht="21.75" customHeight="1" x14ac:dyDescent="0.2">
      <c r="A21" s="31" t="s">
        <v>31</v>
      </c>
      <c r="B21" s="31"/>
      <c r="C21" s="31"/>
      <c r="E21" s="32">
        <v>9270724</v>
      </c>
      <c r="F21" s="32"/>
      <c r="H21" s="17">
        <v>163600049719</v>
      </c>
      <c r="J21" s="17">
        <v>140168716153.362</v>
      </c>
      <c r="L21" s="17">
        <v>368657</v>
      </c>
      <c r="N21" s="17">
        <v>5955119838</v>
      </c>
      <c r="P21" s="17">
        <v>0</v>
      </c>
      <c r="R21" s="17">
        <v>0</v>
      </c>
      <c r="T21" s="17">
        <v>9639381</v>
      </c>
      <c r="V21" s="17">
        <v>15970</v>
      </c>
      <c r="X21" s="17">
        <v>169555169557</v>
      </c>
      <c r="Z21" s="17">
        <v>152732478390.625</v>
      </c>
      <c r="AB21" s="22">
        <f t="shared" si="0"/>
        <v>4.0025162821116265</v>
      </c>
    </row>
    <row r="22" spans="1:28" ht="21.75" customHeight="1" x14ac:dyDescent="0.2">
      <c r="A22" s="31" t="s">
        <v>32</v>
      </c>
      <c r="B22" s="31"/>
      <c r="C22" s="31"/>
      <c r="E22" s="32">
        <v>1290000</v>
      </c>
      <c r="F22" s="32"/>
      <c r="H22" s="17">
        <v>49756136592</v>
      </c>
      <c r="J22" s="17">
        <v>182872296945</v>
      </c>
      <c r="L22" s="17">
        <v>0</v>
      </c>
      <c r="N22" s="17">
        <v>0</v>
      </c>
      <c r="P22" s="17">
        <v>0</v>
      </c>
      <c r="R22" s="17">
        <v>0</v>
      </c>
      <c r="T22" s="17">
        <v>1290000</v>
      </c>
      <c r="V22" s="17">
        <v>135720</v>
      </c>
      <c r="X22" s="17">
        <v>49756136592</v>
      </c>
      <c r="Z22" s="17">
        <v>173704431420</v>
      </c>
      <c r="AB22" s="22">
        <f t="shared" si="0"/>
        <v>4.5521085126067629</v>
      </c>
    </row>
    <row r="23" spans="1:28" ht="21.75" customHeight="1" x14ac:dyDescent="0.2">
      <c r="A23" s="31" t="s">
        <v>33</v>
      </c>
      <c r="B23" s="31"/>
      <c r="C23" s="31"/>
      <c r="E23" s="32">
        <v>1525737</v>
      </c>
      <c r="F23" s="32"/>
      <c r="H23" s="17">
        <v>98989363425</v>
      </c>
      <c r="J23" s="17">
        <v>205112944882.314</v>
      </c>
      <c r="L23" s="17">
        <v>0</v>
      </c>
      <c r="N23" s="17">
        <v>0</v>
      </c>
      <c r="P23" s="17">
        <v>0</v>
      </c>
      <c r="R23" s="17">
        <v>0</v>
      </c>
      <c r="T23" s="17">
        <v>1525737</v>
      </c>
      <c r="V23" s="17">
        <v>126340</v>
      </c>
      <c r="X23" s="17">
        <v>98989363425</v>
      </c>
      <c r="Z23" s="17">
        <v>191248433921.24701</v>
      </c>
      <c r="AB23" s="22">
        <f t="shared" si="0"/>
        <v>5.011867670610175</v>
      </c>
    </row>
    <row r="24" spans="1:28" ht="21.75" customHeight="1" x14ac:dyDescent="0.2">
      <c r="A24" s="31" t="s">
        <v>34</v>
      </c>
      <c r="B24" s="31"/>
      <c r="C24" s="31"/>
      <c r="E24" s="32">
        <v>28816665</v>
      </c>
      <c r="F24" s="32"/>
      <c r="H24" s="17">
        <v>68875984199</v>
      </c>
      <c r="J24" s="17">
        <v>103380547888.289</v>
      </c>
      <c r="L24" s="17">
        <v>0</v>
      </c>
      <c r="N24" s="17">
        <v>0</v>
      </c>
      <c r="P24" s="17">
        <v>0</v>
      </c>
      <c r="R24" s="17">
        <v>0</v>
      </c>
      <c r="T24" s="17">
        <v>28816665</v>
      </c>
      <c r="V24" s="17">
        <v>3653</v>
      </c>
      <c r="X24" s="17">
        <v>68875984199</v>
      </c>
      <c r="Z24" s="17">
        <v>104440929118.627</v>
      </c>
      <c r="AB24" s="22">
        <f t="shared" si="0"/>
        <v>2.7369851109666148</v>
      </c>
    </row>
    <row r="25" spans="1:28" ht="21.75" customHeight="1" x14ac:dyDescent="0.2">
      <c r="A25" s="31" t="s">
        <v>35</v>
      </c>
      <c r="B25" s="31"/>
      <c r="C25" s="31"/>
      <c r="E25" s="32">
        <v>6328972</v>
      </c>
      <c r="F25" s="32"/>
      <c r="H25" s="17">
        <v>85955556315</v>
      </c>
      <c r="J25" s="17">
        <v>94180979810.501999</v>
      </c>
      <c r="L25" s="17">
        <v>0</v>
      </c>
      <c r="N25" s="17">
        <v>0</v>
      </c>
      <c r="P25" s="17">
        <v>0</v>
      </c>
      <c r="R25" s="17">
        <v>0</v>
      </c>
      <c r="T25" s="17">
        <v>6328972</v>
      </c>
      <c r="V25" s="17">
        <v>14300</v>
      </c>
      <c r="X25" s="17">
        <v>85955556315</v>
      </c>
      <c r="Z25" s="17">
        <v>89793840848.139999</v>
      </c>
      <c r="AB25" s="22">
        <f t="shared" si="0"/>
        <v>2.3531426571159546</v>
      </c>
    </row>
    <row r="26" spans="1:28" ht="21.75" customHeight="1" x14ac:dyDescent="0.2">
      <c r="A26" s="31" t="s">
        <v>36</v>
      </c>
      <c r="B26" s="31"/>
      <c r="C26" s="31"/>
      <c r="E26" s="32">
        <v>74342016</v>
      </c>
      <c r="F26" s="32"/>
      <c r="H26" s="17">
        <v>167016668522</v>
      </c>
      <c r="J26" s="17">
        <v>202411226272.147</v>
      </c>
      <c r="L26" s="17">
        <v>0</v>
      </c>
      <c r="N26" s="17">
        <v>0</v>
      </c>
      <c r="P26" s="17">
        <v>0</v>
      </c>
      <c r="R26" s="17">
        <v>0</v>
      </c>
      <c r="T26" s="17">
        <v>74342016</v>
      </c>
      <c r="V26" s="17">
        <v>3061</v>
      </c>
      <c r="X26" s="17">
        <v>167016668522</v>
      </c>
      <c r="Z26" s="17">
        <v>225774557824.83801</v>
      </c>
      <c r="AB26" s="22">
        <f t="shared" si="0"/>
        <v>5.9166612976008368</v>
      </c>
    </row>
    <row r="27" spans="1:28" ht="21.75" customHeight="1" x14ac:dyDescent="0.2">
      <c r="A27" s="31" t="s">
        <v>37</v>
      </c>
      <c r="B27" s="31"/>
      <c r="C27" s="31"/>
      <c r="E27" s="32">
        <v>5762928</v>
      </c>
      <c r="F27" s="32"/>
      <c r="H27" s="17">
        <v>53707308112</v>
      </c>
      <c r="J27" s="17">
        <v>49266291774.239998</v>
      </c>
      <c r="L27" s="17">
        <v>0</v>
      </c>
      <c r="N27" s="17">
        <v>0</v>
      </c>
      <c r="P27" s="17">
        <v>0</v>
      </c>
      <c r="R27" s="17">
        <v>0</v>
      </c>
      <c r="T27" s="17">
        <v>5762928</v>
      </c>
      <c r="V27" s="17">
        <v>7700</v>
      </c>
      <c r="X27" s="17">
        <v>53707308112</v>
      </c>
      <c r="Z27" s="17">
        <v>44026205417.040001</v>
      </c>
      <c r="AB27" s="22">
        <f t="shared" si="0"/>
        <v>1.1537533200411298</v>
      </c>
    </row>
    <row r="28" spans="1:28" ht="21.75" customHeight="1" x14ac:dyDescent="0.2">
      <c r="A28" s="31" t="s">
        <v>38</v>
      </c>
      <c r="B28" s="31"/>
      <c r="C28" s="31"/>
      <c r="E28" s="32">
        <v>50817960</v>
      </c>
      <c r="F28" s="32"/>
      <c r="H28" s="17">
        <v>91665751778</v>
      </c>
      <c r="J28" s="17">
        <v>84310524947.322006</v>
      </c>
      <c r="L28" s="17">
        <v>0</v>
      </c>
      <c r="N28" s="17">
        <v>0</v>
      </c>
      <c r="P28" s="17">
        <v>0</v>
      </c>
      <c r="R28" s="17">
        <v>0</v>
      </c>
      <c r="T28" s="17">
        <v>50817960</v>
      </c>
      <c r="V28" s="17">
        <v>1638</v>
      </c>
      <c r="X28" s="17">
        <v>91665751778</v>
      </c>
      <c r="Z28" s="17">
        <v>82586385904.932007</v>
      </c>
      <c r="AB28" s="22">
        <f t="shared" si="0"/>
        <v>2.1642636703624296</v>
      </c>
    </row>
    <row r="29" spans="1:28" ht="21.75" customHeight="1" x14ac:dyDescent="0.2">
      <c r="A29" s="31" t="s">
        <v>39</v>
      </c>
      <c r="B29" s="31"/>
      <c r="C29" s="31"/>
      <c r="E29" s="32">
        <v>6000000</v>
      </c>
      <c r="F29" s="32"/>
      <c r="H29" s="17">
        <v>102036088662</v>
      </c>
      <c r="J29" s="17">
        <v>115588134000</v>
      </c>
      <c r="L29" s="17">
        <v>0</v>
      </c>
      <c r="N29" s="17">
        <v>0</v>
      </c>
      <c r="P29" s="17">
        <v>0</v>
      </c>
      <c r="R29" s="17">
        <v>0</v>
      </c>
      <c r="T29" s="17">
        <v>6000000</v>
      </c>
      <c r="V29" s="17">
        <v>19888</v>
      </c>
      <c r="X29" s="17">
        <v>102036088662</v>
      </c>
      <c r="Z29" s="17">
        <v>118391275200</v>
      </c>
      <c r="AB29" s="22">
        <f t="shared" si="0"/>
        <v>3.1025686981652818</v>
      </c>
    </row>
    <row r="30" spans="1:28" ht="21.75" customHeight="1" x14ac:dyDescent="0.2">
      <c r="A30" s="31" t="s">
        <v>40</v>
      </c>
      <c r="B30" s="31"/>
      <c r="C30" s="31"/>
      <c r="E30" s="32">
        <v>4587659</v>
      </c>
      <c r="F30" s="32"/>
      <c r="H30" s="17">
        <v>67126483600</v>
      </c>
      <c r="J30" s="17">
        <v>72509762620.304993</v>
      </c>
      <c r="L30" s="17">
        <v>0</v>
      </c>
      <c r="N30" s="17">
        <v>0</v>
      </c>
      <c r="P30" s="17">
        <v>0</v>
      </c>
      <c r="R30" s="17">
        <v>0</v>
      </c>
      <c r="T30" s="17">
        <v>4587659</v>
      </c>
      <c r="V30" s="17">
        <v>16710</v>
      </c>
      <c r="X30" s="17">
        <v>67126483600</v>
      </c>
      <c r="Z30" s="17">
        <v>76058002602.163498</v>
      </c>
      <c r="AB30" s="22">
        <f t="shared" si="0"/>
        <v>1.9931804748264594</v>
      </c>
    </row>
    <row r="31" spans="1:28" ht="21.75" customHeight="1" x14ac:dyDescent="0.2">
      <c r="A31" s="31" t="s">
        <v>41</v>
      </c>
      <c r="B31" s="31"/>
      <c r="C31" s="31"/>
      <c r="E31" s="32">
        <v>5154431</v>
      </c>
      <c r="F31" s="32"/>
      <c r="H31" s="17">
        <v>62322387791</v>
      </c>
      <c r="J31" s="17">
        <v>81057916984.401001</v>
      </c>
      <c r="L31" s="17">
        <v>0</v>
      </c>
      <c r="N31" s="17">
        <v>0</v>
      </c>
      <c r="P31" s="17">
        <v>0</v>
      </c>
      <c r="R31" s="17">
        <v>0</v>
      </c>
      <c r="T31" s="17">
        <v>5154431</v>
      </c>
      <c r="V31" s="17">
        <v>16320</v>
      </c>
      <c r="X31" s="17">
        <v>62322387791</v>
      </c>
      <c r="Z31" s="17">
        <v>83459969455.727997</v>
      </c>
      <c r="AB31" s="22">
        <f t="shared" si="0"/>
        <v>2.187156852105367</v>
      </c>
    </row>
    <row r="32" spans="1:28" ht="21.75" customHeight="1" x14ac:dyDescent="0.2">
      <c r="A32" s="31" t="s">
        <v>42</v>
      </c>
      <c r="B32" s="31"/>
      <c r="C32" s="31"/>
      <c r="E32" s="32">
        <v>28612377</v>
      </c>
      <c r="F32" s="32"/>
      <c r="H32" s="17">
        <v>105118830583</v>
      </c>
      <c r="J32" s="17">
        <v>223839589518.409</v>
      </c>
      <c r="L32" s="17">
        <v>0</v>
      </c>
      <c r="N32" s="17">
        <v>0</v>
      </c>
      <c r="P32" s="17">
        <v>0</v>
      </c>
      <c r="R32" s="17">
        <v>0</v>
      </c>
      <c r="T32" s="17">
        <v>28612377</v>
      </c>
      <c r="V32" s="17">
        <v>8650</v>
      </c>
      <c r="X32" s="17">
        <v>105118830583</v>
      </c>
      <c r="Z32" s="17">
        <v>245554209120.758</v>
      </c>
      <c r="AB32" s="22">
        <f t="shared" si="0"/>
        <v>6.4350079989745348</v>
      </c>
    </row>
    <row r="33" spans="1:28" ht="21.75" customHeight="1" x14ac:dyDescent="0.2">
      <c r="A33" s="31" t="s">
        <v>43</v>
      </c>
      <c r="B33" s="31"/>
      <c r="C33" s="31"/>
      <c r="E33" s="32">
        <v>5524430</v>
      </c>
      <c r="F33" s="32"/>
      <c r="H33" s="17">
        <v>61369594882</v>
      </c>
      <c r="J33" s="17">
        <v>87205967107.020004</v>
      </c>
      <c r="L33" s="17">
        <v>0</v>
      </c>
      <c r="N33" s="17">
        <v>0</v>
      </c>
      <c r="P33" s="17">
        <v>0</v>
      </c>
      <c r="R33" s="17">
        <v>0</v>
      </c>
      <c r="T33" s="17">
        <v>5524430</v>
      </c>
      <c r="V33" s="17">
        <v>17590</v>
      </c>
      <c r="X33" s="17">
        <v>61369594882</v>
      </c>
      <c r="Z33" s="17">
        <v>96411902118.955002</v>
      </c>
      <c r="AB33" s="22">
        <f t="shared" si="0"/>
        <v>2.5265759587396084</v>
      </c>
    </row>
    <row r="34" spans="1:28" ht="21.75" customHeight="1" x14ac:dyDescent="0.2">
      <c r="A34" s="31" t="s">
        <v>44</v>
      </c>
      <c r="B34" s="31"/>
      <c r="C34" s="31"/>
      <c r="E34" s="32">
        <v>8826002</v>
      </c>
      <c r="F34" s="32"/>
      <c r="H34" s="17">
        <v>89131482114</v>
      </c>
      <c r="J34" s="17">
        <v>111598758304.632</v>
      </c>
      <c r="L34" s="17">
        <v>0</v>
      </c>
      <c r="N34" s="17">
        <v>0</v>
      </c>
      <c r="P34" s="17">
        <v>0</v>
      </c>
      <c r="R34" s="17">
        <v>0</v>
      </c>
      <c r="T34" s="17">
        <v>8826002</v>
      </c>
      <c r="V34" s="17">
        <v>13240</v>
      </c>
      <c r="X34" s="17">
        <v>89131482114</v>
      </c>
      <c r="Z34" s="17">
        <v>115938944788.132</v>
      </c>
      <c r="AB34" s="22">
        <f t="shared" si="0"/>
        <v>3.0383027836325827</v>
      </c>
    </row>
    <row r="35" spans="1:28" ht="21.75" customHeight="1" x14ac:dyDescent="0.2">
      <c r="A35" s="31" t="s">
        <v>45</v>
      </c>
      <c r="B35" s="31"/>
      <c r="C35" s="31"/>
      <c r="E35" s="32">
        <v>8365151</v>
      </c>
      <c r="F35" s="32"/>
      <c r="H35" s="17">
        <v>31495565494</v>
      </c>
      <c r="J35" s="17">
        <v>32380083300.935699</v>
      </c>
      <c r="L35" s="17">
        <v>6516805</v>
      </c>
      <c r="N35" s="17">
        <v>0</v>
      </c>
      <c r="P35" s="17">
        <v>0</v>
      </c>
      <c r="R35" s="17">
        <v>0</v>
      </c>
      <c r="T35" s="17">
        <v>14881956</v>
      </c>
      <c r="V35" s="17">
        <v>3491</v>
      </c>
      <c r="X35" s="17">
        <v>56024819514</v>
      </c>
      <c r="Z35" s="17">
        <v>51545078065.0914</v>
      </c>
      <c r="AB35" s="22">
        <f t="shared" si="0"/>
        <v>1.3507933374235539</v>
      </c>
    </row>
    <row r="36" spans="1:28" ht="21.75" customHeight="1" x14ac:dyDescent="0.2">
      <c r="A36" s="31" t="s">
        <v>46</v>
      </c>
      <c r="B36" s="31"/>
      <c r="C36" s="31"/>
      <c r="E36" s="32">
        <v>9360000</v>
      </c>
      <c r="F36" s="32"/>
      <c r="H36" s="17">
        <v>46112155830</v>
      </c>
      <c r="J36" s="17">
        <v>69037965360</v>
      </c>
      <c r="L36" s="17">
        <v>0</v>
      </c>
      <c r="N36" s="17">
        <v>0</v>
      </c>
      <c r="P36" s="17">
        <v>0</v>
      </c>
      <c r="R36" s="17">
        <v>0</v>
      </c>
      <c r="T36" s="17">
        <v>9360000</v>
      </c>
      <c r="V36" s="17">
        <v>7120</v>
      </c>
      <c r="X36" s="17">
        <v>46112155830</v>
      </c>
      <c r="Z36" s="17">
        <v>66120050881</v>
      </c>
      <c r="AB36" s="22">
        <f t="shared" si="0"/>
        <v>1.7327459294440166</v>
      </c>
    </row>
    <row r="37" spans="1:28" ht="21.75" customHeight="1" x14ac:dyDescent="0.2">
      <c r="A37" s="31" t="s">
        <v>47</v>
      </c>
      <c r="B37" s="31"/>
      <c r="C37" s="31"/>
      <c r="E37" s="32">
        <v>13069848</v>
      </c>
      <c r="F37" s="32"/>
      <c r="H37" s="17">
        <v>44610927098</v>
      </c>
      <c r="J37" s="17">
        <f>50980931354.8656-11</f>
        <v>50980931343.865601</v>
      </c>
      <c r="L37" s="17">
        <v>0</v>
      </c>
      <c r="N37" s="17">
        <v>0</v>
      </c>
      <c r="P37" s="17">
        <v>0</v>
      </c>
      <c r="R37" s="17">
        <v>0</v>
      </c>
      <c r="T37" s="17">
        <v>13069848</v>
      </c>
      <c r="V37" s="17">
        <v>4600</v>
      </c>
      <c r="X37" s="17">
        <v>44610927098</v>
      </c>
      <c r="Z37" s="17">
        <v>59649348577</v>
      </c>
      <c r="AB37" s="22">
        <f t="shared" si="0"/>
        <v>1.5631743255431207</v>
      </c>
    </row>
    <row r="38" spans="1:28" ht="21.75" customHeight="1" x14ac:dyDescent="0.2">
      <c r="A38" s="31" t="s">
        <v>48</v>
      </c>
      <c r="B38" s="31"/>
      <c r="C38" s="31"/>
      <c r="E38" s="32">
        <v>0</v>
      </c>
      <c r="F38" s="32"/>
      <c r="H38" s="17">
        <v>0</v>
      </c>
      <c r="J38" s="17">
        <v>0</v>
      </c>
      <c r="L38" s="17">
        <v>12744986</v>
      </c>
      <c r="N38" s="17">
        <v>0</v>
      </c>
      <c r="P38" s="17">
        <v>0</v>
      </c>
      <c r="R38" s="17">
        <v>0</v>
      </c>
      <c r="T38" s="17">
        <v>12744986</v>
      </c>
      <c r="V38" s="17">
        <v>3311</v>
      </c>
      <c r="X38" s="17">
        <v>34041857606</v>
      </c>
      <c r="Z38" s="17">
        <v>41867389254.128899</v>
      </c>
      <c r="AB38" s="22">
        <f t="shared" si="0"/>
        <v>1.0971792571228407</v>
      </c>
    </row>
    <row r="39" spans="1:28" ht="21.75" customHeight="1" x14ac:dyDescent="0.2">
      <c r="A39" s="31" t="s">
        <v>49</v>
      </c>
      <c r="B39" s="31"/>
      <c r="C39" s="31"/>
      <c r="E39" s="32">
        <v>0</v>
      </c>
      <c r="F39" s="32"/>
      <c r="H39" s="17">
        <v>0</v>
      </c>
      <c r="J39" s="17">
        <v>0</v>
      </c>
      <c r="L39" s="17">
        <v>720000</v>
      </c>
      <c r="N39" s="17">
        <v>7098439536</v>
      </c>
      <c r="P39" s="17">
        <v>-360000</v>
      </c>
      <c r="R39" s="17">
        <v>4653977274</v>
      </c>
      <c r="T39" s="17">
        <v>360000</v>
      </c>
      <c r="V39" s="17">
        <v>13340</v>
      </c>
      <c r="X39" s="17">
        <v>3549219768</v>
      </c>
      <c r="Z39" s="17">
        <v>4764701160</v>
      </c>
      <c r="AB39" s="22">
        <f t="shared" si="0"/>
        <v>0.12486403791288675</v>
      </c>
    </row>
    <row r="40" spans="1:28" ht="21.75" customHeight="1" x14ac:dyDescent="0.2">
      <c r="A40" s="33" t="s">
        <v>50</v>
      </c>
      <c r="B40" s="33"/>
      <c r="C40" s="33"/>
      <c r="D40" s="8"/>
      <c r="E40" s="32">
        <v>0</v>
      </c>
      <c r="F40" s="34"/>
      <c r="H40" s="18">
        <v>0</v>
      </c>
      <c r="J40" s="18">
        <v>0</v>
      </c>
      <c r="L40" s="18">
        <v>4314422</v>
      </c>
      <c r="N40" s="18">
        <v>50046396554</v>
      </c>
      <c r="P40" s="18">
        <v>0</v>
      </c>
      <c r="R40" s="18">
        <v>0</v>
      </c>
      <c r="T40" s="18">
        <v>4314422</v>
      </c>
      <c r="V40" s="18">
        <v>11230</v>
      </c>
      <c r="X40" s="18">
        <v>50046396554</v>
      </c>
      <c r="Z40" s="18">
        <v>48070619031.378998</v>
      </c>
      <c r="AB40" s="22">
        <f t="shared" si="0"/>
        <v>1.2597414603080883</v>
      </c>
    </row>
    <row r="41" spans="1:28" ht="21.75" customHeight="1" x14ac:dyDescent="0.2">
      <c r="A41" s="30" t="s">
        <v>51</v>
      </c>
      <c r="B41" s="30"/>
      <c r="C41" s="30"/>
      <c r="D41" s="30"/>
      <c r="F41" s="19">
        <v>477376406</v>
      </c>
      <c r="H41" s="19">
        <v>2654538078601</v>
      </c>
      <c r="J41" s="19">
        <f>SUM(J9:J40)</f>
        <v>3551842135489.9229</v>
      </c>
      <c r="L41" s="19">
        <v>26754212</v>
      </c>
      <c r="N41" s="19">
        <v>63099955928</v>
      </c>
      <c r="P41" s="19">
        <v>-7265801</v>
      </c>
      <c r="R41" s="19">
        <v>8630172246</v>
      </c>
      <c r="T41" s="19">
        <v>496864817</v>
      </c>
      <c r="V41" s="19"/>
      <c r="X41" s="19">
        <v>2718682604779</v>
      </c>
      <c r="Z41" s="19">
        <f>SUM(Z9:Z40)</f>
        <v>3686282180342.354</v>
      </c>
      <c r="AB41" s="20">
        <f>SUM(AB9:AB40)</f>
        <v>96.602926913440811</v>
      </c>
    </row>
    <row r="44" spans="1:28" x14ac:dyDescent="0.2">
      <c r="X44" s="21"/>
    </row>
    <row r="45" spans="1:28" x14ac:dyDescent="0.2">
      <c r="J45" s="21"/>
      <c r="X45" s="21"/>
    </row>
    <row r="46" spans="1:28" x14ac:dyDescent="0.2">
      <c r="J46" s="21"/>
    </row>
    <row r="47" spans="1:28" x14ac:dyDescent="0.2">
      <c r="J47" s="21"/>
    </row>
  </sheetData>
  <mergeCells count="7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41:D41"/>
    <mergeCell ref="A38:C38"/>
    <mergeCell ref="E38:F38"/>
    <mergeCell ref="A39:C39"/>
    <mergeCell ref="E39:F39"/>
    <mergeCell ref="A40:C40"/>
    <mergeCell ref="E40:F40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7"/>
  <sheetViews>
    <sheetView rightToLeft="1" workbookViewId="0">
      <selection activeCell="Q13" sqref="Q13:Q20"/>
    </sheetView>
  </sheetViews>
  <sheetFormatPr defaultRowHeight="12.75" x14ac:dyDescent="0.2"/>
  <cols>
    <col min="1" max="1" width="40.28515625" customWidth="1"/>
    <col min="2" max="2" width="1.28515625" customWidth="1"/>
    <col min="3" max="3" width="9.7109375" bestFit="1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21.85546875" bestFit="1" customWidth="1"/>
    <col min="10" max="10" width="1.28515625" customWidth="1"/>
    <col min="11" max="11" width="9.7109375" bestFit="1" customWidth="1"/>
    <col min="12" max="12" width="1.28515625" customWidth="1"/>
    <col min="13" max="13" width="15.42578125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20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20" ht="21.75" customHeight="1" x14ac:dyDescent="0.2">
      <c r="A2" s="39" t="s">
        <v>78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20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20" ht="14.45" customHeight="1" x14ac:dyDescent="0.2"/>
    <row r="5" spans="1:20" ht="14.45" customHeight="1" x14ac:dyDescent="0.2">
      <c r="A5" s="40" t="s">
        <v>118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20" ht="14.45" customHeight="1" x14ac:dyDescent="0.2">
      <c r="A6" s="35" t="s">
        <v>81</v>
      </c>
      <c r="C6" s="35" t="s">
        <v>93</v>
      </c>
      <c r="D6" s="35"/>
      <c r="E6" s="35"/>
      <c r="F6" s="35"/>
      <c r="G6" s="35"/>
      <c r="H6" s="35"/>
      <c r="I6" s="35"/>
      <c r="K6" s="35" t="s">
        <v>94</v>
      </c>
      <c r="L6" s="35"/>
      <c r="M6" s="35"/>
      <c r="N6" s="35"/>
      <c r="O6" s="35"/>
      <c r="P6" s="35"/>
      <c r="Q6" s="35"/>
      <c r="R6" s="35"/>
    </row>
    <row r="7" spans="1:20" ht="43.5" customHeight="1" x14ac:dyDescent="0.2">
      <c r="A7" s="35"/>
      <c r="C7" s="10" t="s">
        <v>13</v>
      </c>
      <c r="D7" s="3"/>
      <c r="E7" s="10" t="s">
        <v>119</v>
      </c>
      <c r="F7" s="3"/>
      <c r="G7" s="10" t="s">
        <v>120</v>
      </c>
      <c r="H7" s="3"/>
      <c r="I7" s="10" t="s">
        <v>121</v>
      </c>
      <c r="K7" s="10" t="s">
        <v>13</v>
      </c>
      <c r="L7" s="3"/>
      <c r="M7" s="10" t="s">
        <v>119</v>
      </c>
      <c r="N7" s="3"/>
      <c r="O7" s="10" t="s">
        <v>120</v>
      </c>
      <c r="P7" s="3"/>
      <c r="Q7" s="50" t="s">
        <v>121</v>
      </c>
      <c r="R7" s="50"/>
    </row>
    <row r="8" spans="1:20" ht="21.75" customHeight="1" x14ac:dyDescent="0.2">
      <c r="A8" s="5" t="s">
        <v>26</v>
      </c>
      <c r="C8" s="15">
        <v>6516805</v>
      </c>
      <c r="D8" s="13"/>
      <c r="E8" s="15">
        <v>18012449020</v>
      </c>
      <c r="F8" s="13"/>
      <c r="G8" s="15">
        <v>17354642397</v>
      </c>
      <c r="H8" s="13"/>
      <c r="I8" s="15">
        <v>657806623</v>
      </c>
      <c r="J8" s="13"/>
      <c r="K8" s="15">
        <v>6516805</v>
      </c>
      <c r="L8" s="13"/>
      <c r="M8" s="15">
        <v>18012449020</v>
      </c>
      <c r="N8" s="13"/>
      <c r="O8" s="15">
        <v>17354642397</v>
      </c>
      <c r="P8" s="13"/>
      <c r="Q8" s="48">
        <v>657806623</v>
      </c>
      <c r="R8" s="48"/>
      <c r="S8" s="13"/>
      <c r="T8" s="13"/>
    </row>
    <row r="9" spans="1:20" ht="21.75" customHeight="1" x14ac:dyDescent="0.2">
      <c r="A9" s="6" t="s">
        <v>28</v>
      </c>
      <c r="C9" s="17">
        <v>388996</v>
      </c>
      <c r="D9" s="13"/>
      <c r="E9" s="17">
        <v>3976194972</v>
      </c>
      <c r="F9" s="13"/>
      <c r="G9" s="17">
        <v>4226428338</v>
      </c>
      <c r="H9" s="13"/>
      <c r="I9" s="17">
        <v>-250233366</v>
      </c>
      <c r="J9" s="13"/>
      <c r="K9" s="17">
        <v>388996</v>
      </c>
      <c r="L9" s="13"/>
      <c r="M9" s="17">
        <v>3976194972</v>
      </c>
      <c r="N9" s="13"/>
      <c r="O9" s="17">
        <v>4226428338</v>
      </c>
      <c r="P9" s="13"/>
      <c r="Q9" s="46">
        <v>-250233366</v>
      </c>
      <c r="R9" s="46"/>
      <c r="S9" s="13"/>
      <c r="T9" s="13"/>
    </row>
    <row r="10" spans="1:20" ht="21.75" customHeight="1" x14ac:dyDescent="0.2">
      <c r="A10" s="7" t="s">
        <v>49</v>
      </c>
      <c r="C10" s="18">
        <v>360000</v>
      </c>
      <c r="D10" s="13"/>
      <c r="E10" s="18">
        <v>4653977274</v>
      </c>
      <c r="F10" s="13"/>
      <c r="G10" s="18">
        <v>3549219768</v>
      </c>
      <c r="H10" s="13"/>
      <c r="I10" s="18">
        <v>1104757506</v>
      </c>
      <c r="J10" s="13"/>
      <c r="K10" s="18">
        <v>360000</v>
      </c>
      <c r="L10" s="13"/>
      <c r="M10" s="18">
        <v>4653977274</v>
      </c>
      <c r="N10" s="13"/>
      <c r="O10" s="18">
        <v>3549219768</v>
      </c>
      <c r="P10" s="13"/>
      <c r="Q10" s="47">
        <v>1104757506</v>
      </c>
      <c r="R10" s="47"/>
      <c r="S10" s="13"/>
      <c r="T10" s="13"/>
    </row>
    <row r="11" spans="1:20" ht="21.75" customHeight="1" x14ac:dyDescent="0.2">
      <c r="A11" s="9" t="s">
        <v>51</v>
      </c>
      <c r="C11" s="19">
        <v>7265801</v>
      </c>
      <c r="D11" s="13"/>
      <c r="E11" s="19">
        <v>26642621266</v>
      </c>
      <c r="F11" s="13"/>
      <c r="G11" s="19">
        <v>25130290503</v>
      </c>
      <c r="H11" s="13"/>
      <c r="I11" s="19">
        <v>1512330763</v>
      </c>
      <c r="J11" s="13"/>
      <c r="K11" s="19">
        <v>7265801</v>
      </c>
      <c r="L11" s="13"/>
      <c r="M11" s="19">
        <v>26642621266</v>
      </c>
      <c r="N11" s="13"/>
      <c r="O11" s="19">
        <v>25130290503</v>
      </c>
      <c r="P11" s="13"/>
      <c r="Q11" s="49">
        <v>1512330763</v>
      </c>
      <c r="R11" s="49"/>
      <c r="S11" s="13"/>
      <c r="T11" s="13"/>
    </row>
    <row r="14" spans="1:20" x14ac:dyDescent="0.2">
      <c r="Q14" s="28"/>
    </row>
    <row r="15" spans="1:20" x14ac:dyDescent="0.2">
      <c r="Q15" s="28"/>
    </row>
    <row r="16" spans="1:20" x14ac:dyDescent="0.2">
      <c r="Q16" s="28"/>
    </row>
    <row r="17" spans="17:17" x14ac:dyDescent="0.2">
      <c r="Q17" s="28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39"/>
  <sheetViews>
    <sheetView rightToLeft="1" tabSelected="1" workbookViewId="0">
      <selection activeCell="I39" sqref="I39"/>
    </sheetView>
  </sheetViews>
  <sheetFormatPr defaultRowHeight="12.75" x14ac:dyDescent="0.2"/>
  <cols>
    <col min="1" max="1" width="40.28515625" customWidth="1"/>
    <col min="2" max="2" width="1.28515625" customWidth="1"/>
    <col min="3" max="3" width="11.85546875" style="13" bestFit="1" customWidth="1"/>
    <col min="4" max="4" width="1.28515625" style="13" customWidth="1"/>
    <col min="5" max="5" width="17.5703125" style="13" bestFit="1" customWidth="1"/>
    <col min="6" max="6" width="1.28515625" style="13" customWidth="1"/>
    <col min="7" max="7" width="17.7109375" style="13" bestFit="1" customWidth="1"/>
    <col min="8" max="8" width="1.28515625" style="13" customWidth="1"/>
    <col min="9" max="9" width="26.28515625" style="13" bestFit="1" customWidth="1"/>
    <col min="10" max="10" width="1.28515625" style="13" customWidth="1"/>
    <col min="11" max="11" width="11.85546875" style="13" bestFit="1" customWidth="1"/>
    <col min="12" max="12" width="1.28515625" style="13" customWidth="1"/>
    <col min="13" max="13" width="17.5703125" style="13" bestFit="1" customWidth="1"/>
    <col min="14" max="14" width="1.28515625" style="13" customWidth="1"/>
    <col min="15" max="15" width="17.7109375" style="13" bestFit="1" customWidth="1"/>
    <col min="16" max="16" width="1.28515625" style="13" customWidth="1"/>
    <col min="17" max="17" width="14.28515625" style="13" customWidth="1"/>
    <col min="18" max="18" width="1.28515625" style="12" customWidth="1"/>
    <col min="19" max="19" width="0.28515625" style="12" customWidth="1"/>
    <col min="20" max="21" width="9.140625" style="12"/>
  </cols>
  <sheetData>
    <row r="1" spans="1:18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8" ht="21.75" customHeight="1" x14ac:dyDescent="0.2">
      <c r="A2" s="39" t="s">
        <v>78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ht="14.45" customHeight="1" x14ac:dyDescent="0.2"/>
    <row r="5" spans="1:18" ht="14.45" customHeight="1" x14ac:dyDescent="0.2">
      <c r="A5" s="40" t="s">
        <v>122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14.45" customHeight="1" x14ac:dyDescent="0.2">
      <c r="A6" s="35" t="s">
        <v>81</v>
      </c>
      <c r="C6" s="35" t="s">
        <v>93</v>
      </c>
      <c r="D6" s="35"/>
      <c r="E6" s="35"/>
      <c r="F6" s="35"/>
      <c r="G6" s="35"/>
      <c r="H6" s="35"/>
      <c r="I6" s="35"/>
      <c r="K6" s="35" t="s">
        <v>94</v>
      </c>
      <c r="L6" s="35"/>
      <c r="M6" s="35"/>
      <c r="N6" s="35"/>
      <c r="O6" s="35"/>
      <c r="P6" s="35"/>
      <c r="Q6" s="35"/>
      <c r="R6" s="35"/>
    </row>
    <row r="7" spans="1:18" ht="29.1" customHeight="1" x14ac:dyDescent="0.2">
      <c r="A7" s="35"/>
      <c r="C7" s="10" t="s">
        <v>13</v>
      </c>
      <c r="D7" s="14"/>
      <c r="E7" s="10" t="s">
        <v>15</v>
      </c>
      <c r="F7" s="14"/>
      <c r="G7" s="10" t="s">
        <v>120</v>
      </c>
      <c r="H7" s="14"/>
      <c r="I7" s="10" t="s">
        <v>123</v>
      </c>
      <c r="K7" s="10" t="s">
        <v>13</v>
      </c>
      <c r="L7" s="14"/>
      <c r="M7" s="10" t="s">
        <v>15</v>
      </c>
      <c r="N7" s="14"/>
      <c r="O7" s="10" t="s">
        <v>120</v>
      </c>
      <c r="P7" s="14"/>
      <c r="Q7" s="50" t="s">
        <v>123</v>
      </c>
      <c r="R7" s="50"/>
    </row>
    <row r="8" spans="1:18" ht="21.75" customHeight="1" x14ac:dyDescent="0.2">
      <c r="A8" s="5" t="s">
        <v>39</v>
      </c>
      <c r="C8" s="15">
        <v>6000000</v>
      </c>
      <c r="E8" s="15">
        <v>118391275200</v>
      </c>
      <c r="G8" s="15">
        <v>115588134000</v>
      </c>
      <c r="I8" s="15">
        <v>2803141199</v>
      </c>
      <c r="K8" s="15">
        <v>6000000</v>
      </c>
      <c r="M8" s="15">
        <v>118391275200</v>
      </c>
      <c r="O8" s="15">
        <v>115588134000</v>
      </c>
      <c r="Q8" s="43">
        <v>2803141199</v>
      </c>
      <c r="R8" s="43"/>
    </row>
    <row r="9" spans="1:18" ht="21.75" customHeight="1" x14ac:dyDescent="0.2">
      <c r="A9" s="6" t="s">
        <v>35</v>
      </c>
      <c r="C9" s="17">
        <v>6328972</v>
      </c>
      <c r="E9" s="17">
        <v>89793840848</v>
      </c>
      <c r="G9" s="17">
        <v>94180979810</v>
      </c>
      <c r="I9" s="17">
        <v>-4387138961</v>
      </c>
      <c r="K9" s="17">
        <v>6328972</v>
      </c>
      <c r="M9" s="17">
        <v>89793840848</v>
      </c>
      <c r="O9" s="17">
        <v>94180979810</v>
      </c>
      <c r="Q9" s="53">
        <v>-4387138961</v>
      </c>
      <c r="R9" s="53"/>
    </row>
    <row r="10" spans="1:18" ht="21.75" customHeight="1" x14ac:dyDescent="0.2">
      <c r="A10" s="6" t="s">
        <v>45</v>
      </c>
      <c r="C10" s="17">
        <v>14881956</v>
      </c>
      <c r="E10" s="17">
        <v>51545078065</v>
      </c>
      <c r="G10" s="17">
        <v>56909337320</v>
      </c>
      <c r="I10" s="17">
        <v>-5364259254</v>
      </c>
      <c r="K10" s="17">
        <v>14881956</v>
      </c>
      <c r="M10" s="17">
        <v>51545078065</v>
      </c>
      <c r="O10" s="17">
        <v>56909337320</v>
      </c>
      <c r="Q10" s="53">
        <v>-5364259254</v>
      </c>
      <c r="R10" s="53"/>
    </row>
    <row r="11" spans="1:18" ht="21.75" customHeight="1" x14ac:dyDescent="0.2">
      <c r="A11" s="6" t="s">
        <v>25</v>
      </c>
      <c r="C11" s="17">
        <v>7211111</v>
      </c>
      <c r="E11" s="17">
        <v>86641040759</v>
      </c>
      <c r="G11" s="17">
        <v>86090140723</v>
      </c>
      <c r="I11" s="17">
        <v>550900036</v>
      </c>
      <c r="K11" s="17">
        <v>7211111</v>
      </c>
      <c r="M11" s="17">
        <v>86641040759</v>
      </c>
      <c r="O11" s="17">
        <v>86090140723</v>
      </c>
      <c r="Q11" s="53">
        <v>550900036</v>
      </c>
      <c r="R11" s="53"/>
    </row>
    <row r="12" spans="1:18" ht="21.75" customHeight="1" x14ac:dyDescent="0.2">
      <c r="A12" s="6" t="s">
        <v>21</v>
      </c>
      <c r="C12" s="17">
        <v>697087</v>
      </c>
      <c r="E12" s="17">
        <v>206702935315</v>
      </c>
      <c r="G12" s="17">
        <v>195686067455</v>
      </c>
      <c r="I12" s="17">
        <v>11016867860</v>
      </c>
      <c r="K12" s="17">
        <v>697087</v>
      </c>
      <c r="M12" s="17">
        <v>206702935315</v>
      </c>
      <c r="O12" s="17">
        <v>195686067455</v>
      </c>
      <c r="Q12" s="53">
        <v>11016867860</v>
      </c>
      <c r="R12" s="53"/>
    </row>
    <row r="13" spans="1:18" ht="21.75" customHeight="1" x14ac:dyDescent="0.2">
      <c r="A13" s="6" t="s">
        <v>50</v>
      </c>
      <c r="C13" s="17">
        <v>4314422</v>
      </c>
      <c r="E13" s="17">
        <v>48070619031</v>
      </c>
      <c r="G13" s="17">
        <v>50046396554</v>
      </c>
      <c r="I13" s="17">
        <v>-1975777522</v>
      </c>
      <c r="K13" s="17">
        <v>4314422</v>
      </c>
      <c r="M13" s="17">
        <v>48070619031</v>
      </c>
      <c r="O13" s="17">
        <v>50046396554</v>
      </c>
      <c r="Q13" s="53">
        <v>-1975777522</v>
      </c>
      <c r="R13" s="53"/>
    </row>
    <row r="14" spans="1:18" ht="21.75" customHeight="1" x14ac:dyDescent="0.2">
      <c r="A14" s="6" t="s">
        <v>19</v>
      </c>
      <c r="C14" s="17">
        <v>39130000</v>
      </c>
      <c r="E14" s="17">
        <v>202655169990</v>
      </c>
      <c r="G14" s="17">
        <v>189234763672</v>
      </c>
      <c r="I14" s="17">
        <v>13420406317</v>
      </c>
      <c r="K14" s="17">
        <v>39130000</v>
      </c>
      <c r="M14" s="17">
        <v>202655169990</v>
      </c>
      <c r="O14" s="17">
        <v>189234763672</v>
      </c>
      <c r="Q14" s="53">
        <v>13420406317</v>
      </c>
      <c r="R14" s="53"/>
    </row>
    <row r="15" spans="1:18" ht="21.75" customHeight="1" x14ac:dyDescent="0.2">
      <c r="A15" s="6" t="s">
        <v>22</v>
      </c>
      <c r="C15" s="17">
        <v>3380645</v>
      </c>
      <c r="E15" s="17">
        <v>137920877239</v>
      </c>
      <c r="G15" s="17">
        <v>149442776315</v>
      </c>
      <c r="I15" s="17">
        <v>-11521899075</v>
      </c>
      <c r="K15" s="17">
        <v>3380645</v>
      </c>
      <c r="M15" s="17">
        <v>137920877239</v>
      </c>
      <c r="O15" s="17">
        <v>149442776315</v>
      </c>
      <c r="Q15" s="53">
        <v>-11521899075</v>
      </c>
      <c r="R15" s="53"/>
    </row>
    <row r="16" spans="1:18" ht="21.75" customHeight="1" x14ac:dyDescent="0.2">
      <c r="A16" s="6" t="s">
        <v>27</v>
      </c>
      <c r="C16" s="17">
        <v>17231359</v>
      </c>
      <c r="E16" s="17">
        <v>98986377496</v>
      </c>
      <c r="G16" s="17">
        <v>83451671520</v>
      </c>
      <c r="I16" s="17">
        <v>15534705976</v>
      </c>
      <c r="K16" s="17">
        <v>17231359</v>
      </c>
      <c r="M16" s="17">
        <v>98986377496</v>
      </c>
      <c r="O16" s="17">
        <v>83451671520</v>
      </c>
      <c r="Q16" s="53">
        <v>15534705976</v>
      </c>
      <c r="R16" s="53"/>
    </row>
    <row r="17" spans="1:18" ht="21.75" customHeight="1" x14ac:dyDescent="0.2">
      <c r="A17" s="6" t="s">
        <v>29</v>
      </c>
      <c r="C17" s="17">
        <v>17516576</v>
      </c>
      <c r="E17" s="17">
        <v>121305914731</v>
      </c>
      <c r="G17" s="17">
        <v>122234713657</v>
      </c>
      <c r="I17" s="17">
        <v>-928798925</v>
      </c>
      <c r="K17" s="17">
        <v>17516576</v>
      </c>
      <c r="M17" s="17">
        <v>121305914731</v>
      </c>
      <c r="O17" s="17">
        <v>122234713657</v>
      </c>
      <c r="Q17" s="53">
        <v>-928798925</v>
      </c>
      <c r="R17" s="53"/>
    </row>
    <row r="18" spans="1:18" ht="21.75" customHeight="1" x14ac:dyDescent="0.2">
      <c r="A18" s="6" t="s">
        <v>36</v>
      </c>
      <c r="C18" s="17">
        <v>74342016</v>
      </c>
      <c r="E18" s="17">
        <v>225774557824</v>
      </c>
      <c r="G18" s="17">
        <v>202411226272</v>
      </c>
      <c r="I18" s="17">
        <v>23363331552</v>
      </c>
      <c r="K18" s="17">
        <v>74342016</v>
      </c>
      <c r="M18" s="17">
        <v>225774557824</v>
      </c>
      <c r="O18" s="17">
        <v>202411226272</v>
      </c>
      <c r="Q18" s="53">
        <v>23363331552</v>
      </c>
      <c r="R18" s="53"/>
    </row>
    <row r="19" spans="1:18" ht="21.75" customHeight="1" x14ac:dyDescent="0.2">
      <c r="A19" s="6" t="s">
        <v>30</v>
      </c>
      <c r="C19" s="17">
        <v>23261342</v>
      </c>
      <c r="E19" s="17">
        <v>99492450145</v>
      </c>
      <c r="G19" s="17">
        <v>114122169658</v>
      </c>
      <c r="I19" s="17">
        <v>-14629719512</v>
      </c>
      <c r="K19" s="17">
        <v>23261342</v>
      </c>
      <c r="M19" s="17">
        <v>99492450145</v>
      </c>
      <c r="O19" s="17">
        <v>114122169658</v>
      </c>
      <c r="Q19" s="53">
        <v>-14629719512</v>
      </c>
      <c r="R19" s="53"/>
    </row>
    <row r="20" spans="1:18" ht="21.75" customHeight="1" x14ac:dyDescent="0.2">
      <c r="A20" s="6" t="s">
        <v>24</v>
      </c>
      <c r="C20" s="17">
        <v>18248372</v>
      </c>
      <c r="E20" s="17">
        <v>131624238974</v>
      </c>
      <c r="G20" s="17">
        <v>122443610759</v>
      </c>
      <c r="I20" s="17">
        <v>9180628215</v>
      </c>
      <c r="K20" s="17">
        <v>18248372</v>
      </c>
      <c r="M20" s="17">
        <v>131624238974</v>
      </c>
      <c r="O20" s="17">
        <v>122443610759</v>
      </c>
      <c r="Q20" s="53">
        <v>9180628215</v>
      </c>
      <c r="R20" s="53"/>
    </row>
    <row r="21" spans="1:18" ht="21.75" customHeight="1" x14ac:dyDescent="0.2">
      <c r="A21" s="6" t="s">
        <v>44</v>
      </c>
      <c r="C21" s="17">
        <v>8826002</v>
      </c>
      <c r="E21" s="17">
        <v>115938944788</v>
      </c>
      <c r="G21" s="17">
        <v>111598758304</v>
      </c>
      <c r="I21" s="17">
        <v>4340186484</v>
      </c>
      <c r="K21" s="17">
        <v>8826002</v>
      </c>
      <c r="M21" s="17">
        <v>115938944788</v>
      </c>
      <c r="O21" s="17">
        <v>111598758304</v>
      </c>
      <c r="Q21" s="53">
        <v>4340186484</v>
      </c>
      <c r="R21" s="53"/>
    </row>
    <row r="22" spans="1:18" ht="21.75" customHeight="1" x14ac:dyDescent="0.2">
      <c r="A22" s="6" t="s">
        <v>49</v>
      </c>
      <c r="C22" s="17">
        <v>360000</v>
      </c>
      <c r="E22" s="17">
        <v>4764701160</v>
      </c>
      <c r="G22" s="17">
        <v>3549219768</v>
      </c>
      <c r="I22" s="17">
        <v>1215481392</v>
      </c>
      <c r="K22" s="17">
        <v>360000</v>
      </c>
      <c r="M22" s="17">
        <v>4764701160</v>
      </c>
      <c r="O22" s="17">
        <v>3549219768</v>
      </c>
      <c r="Q22" s="53">
        <v>1215481392</v>
      </c>
      <c r="R22" s="53"/>
    </row>
    <row r="23" spans="1:18" ht="21.75" customHeight="1" x14ac:dyDescent="0.2">
      <c r="A23" s="6" t="s">
        <v>46</v>
      </c>
      <c r="C23" s="17">
        <v>9360000</v>
      </c>
      <c r="E23" s="17">
        <v>66120050880</v>
      </c>
      <c r="G23" s="17">
        <v>69037965360</v>
      </c>
      <c r="I23" s="17">
        <v>-2917914480</v>
      </c>
      <c r="K23" s="17">
        <v>9360000</v>
      </c>
      <c r="M23" s="17">
        <v>66120050880</v>
      </c>
      <c r="O23" s="17">
        <v>69037965360</v>
      </c>
      <c r="Q23" s="53">
        <v>-2917914480</v>
      </c>
      <c r="R23" s="53"/>
    </row>
    <row r="24" spans="1:18" ht="21.75" customHeight="1" x14ac:dyDescent="0.2">
      <c r="A24" s="6" t="s">
        <v>33</v>
      </c>
      <c r="C24" s="17">
        <v>1525737</v>
      </c>
      <c r="E24" s="17">
        <v>191248433921</v>
      </c>
      <c r="G24" s="17">
        <v>205112944882</v>
      </c>
      <c r="I24" s="17">
        <v>-13864510960</v>
      </c>
      <c r="K24" s="17">
        <v>1525737</v>
      </c>
      <c r="M24" s="17">
        <v>191248433921</v>
      </c>
      <c r="O24" s="17">
        <v>205112944882</v>
      </c>
      <c r="Q24" s="53">
        <v>-13864510960</v>
      </c>
      <c r="R24" s="53"/>
    </row>
    <row r="25" spans="1:18" ht="21.75" customHeight="1" x14ac:dyDescent="0.2">
      <c r="A25" s="6" t="s">
        <v>41</v>
      </c>
      <c r="C25" s="17">
        <v>5154431</v>
      </c>
      <c r="E25" s="17">
        <v>83459969455</v>
      </c>
      <c r="G25" s="17">
        <v>81057916984</v>
      </c>
      <c r="I25" s="17">
        <v>2402052471</v>
      </c>
      <c r="K25" s="17">
        <v>5154431</v>
      </c>
      <c r="M25" s="17">
        <v>83459969455</v>
      </c>
      <c r="O25" s="17">
        <v>81057916984</v>
      </c>
      <c r="Q25" s="53">
        <v>2402052471</v>
      </c>
      <c r="R25" s="53"/>
    </row>
    <row r="26" spans="1:18" ht="21.75" customHeight="1" x14ac:dyDescent="0.2">
      <c r="A26" s="6" t="s">
        <v>31</v>
      </c>
      <c r="C26" s="17">
        <v>9639381</v>
      </c>
      <c r="E26" s="17">
        <v>152732478390</v>
      </c>
      <c r="G26" s="17">
        <v>146123835991</v>
      </c>
      <c r="I26" s="17">
        <v>6608642399</v>
      </c>
      <c r="K26" s="17">
        <v>9639381</v>
      </c>
      <c r="M26" s="17">
        <v>152732478390</v>
      </c>
      <c r="O26" s="17">
        <v>146123835991</v>
      </c>
      <c r="Q26" s="53">
        <v>6608642399</v>
      </c>
      <c r="R26" s="53"/>
    </row>
    <row r="27" spans="1:18" ht="21.75" customHeight="1" x14ac:dyDescent="0.2">
      <c r="A27" s="6" t="s">
        <v>23</v>
      </c>
      <c r="C27" s="17">
        <v>34319631</v>
      </c>
      <c r="E27" s="17">
        <v>271720770735</v>
      </c>
      <c r="G27" s="17">
        <v>249724941711</v>
      </c>
      <c r="I27" s="17">
        <v>21995829024</v>
      </c>
      <c r="K27" s="17">
        <v>34319631</v>
      </c>
      <c r="M27" s="17">
        <v>271720770735</v>
      </c>
      <c r="O27" s="17">
        <v>249724941711</v>
      </c>
      <c r="Q27" s="53">
        <v>21995829024</v>
      </c>
      <c r="R27" s="53"/>
    </row>
    <row r="28" spans="1:18" ht="21.75" customHeight="1" x14ac:dyDescent="0.2">
      <c r="A28" s="6" t="s">
        <v>47</v>
      </c>
      <c r="C28" s="17">
        <v>13069848</v>
      </c>
      <c r="E28" s="17">
        <v>59649348588</v>
      </c>
      <c r="G28" s="17">
        <v>50980931354</v>
      </c>
      <c r="I28" s="17">
        <v>8668417234</v>
      </c>
      <c r="K28" s="17">
        <v>13069848</v>
      </c>
      <c r="M28" s="17">
        <v>59649348588</v>
      </c>
      <c r="O28" s="17">
        <v>50980931354</v>
      </c>
      <c r="Q28" s="53">
        <v>8668417234</v>
      </c>
      <c r="R28" s="53"/>
    </row>
    <row r="29" spans="1:18" ht="21.75" customHeight="1" x14ac:dyDescent="0.2">
      <c r="A29" s="6" t="s">
        <v>38</v>
      </c>
      <c r="C29" s="17">
        <v>50817960</v>
      </c>
      <c r="E29" s="17">
        <v>82586385904</v>
      </c>
      <c r="G29" s="17">
        <v>84310524947</v>
      </c>
      <c r="I29" s="17">
        <v>-1724139042</v>
      </c>
      <c r="K29" s="17">
        <v>50817960</v>
      </c>
      <c r="M29" s="17">
        <v>82586385904</v>
      </c>
      <c r="O29" s="17">
        <v>84310524947</v>
      </c>
      <c r="Q29" s="53">
        <v>-1724139042</v>
      </c>
      <c r="R29" s="53"/>
    </row>
    <row r="30" spans="1:18" ht="21.75" customHeight="1" x14ac:dyDescent="0.2">
      <c r="A30" s="6" t="s">
        <v>20</v>
      </c>
      <c r="C30" s="17">
        <v>29527779</v>
      </c>
      <c r="E30" s="17">
        <v>121402565714</v>
      </c>
      <c r="G30" s="17">
        <v>121635055634</v>
      </c>
      <c r="I30" s="17">
        <v>-232489919</v>
      </c>
      <c r="K30" s="17">
        <v>29527779</v>
      </c>
      <c r="M30" s="17">
        <v>121402565714</v>
      </c>
      <c r="O30" s="17">
        <v>121635055634</v>
      </c>
      <c r="Q30" s="53">
        <v>-232489919</v>
      </c>
      <c r="R30" s="53"/>
    </row>
    <row r="31" spans="1:18" ht="21.75" customHeight="1" x14ac:dyDescent="0.2">
      <c r="A31" s="6" t="s">
        <v>32</v>
      </c>
      <c r="C31" s="17">
        <v>1290000</v>
      </c>
      <c r="E31" s="17">
        <v>173704431420</v>
      </c>
      <c r="G31" s="17">
        <v>182872296945</v>
      </c>
      <c r="I31" s="17">
        <v>-9167865525</v>
      </c>
      <c r="K31" s="17">
        <v>1290000</v>
      </c>
      <c r="M31" s="17">
        <v>173704431420</v>
      </c>
      <c r="O31" s="17">
        <v>182872296945</v>
      </c>
      <c r="Q31" s="53">
        <v>-9167865525</v>
      </c>
      <c r="R31" s="53"/>
    </row>
    <row r="32" spans="1:18" ht="21.75" customHeight="1" x14ac:dyDescent="0.2">
      <c r="A32" s="6" t="s">
        <v>48</v>
      </c>
      <c r="C32" s="17">
        <v>12744986</v>
      </c>
      <c r="E32" s="17">
        <v>41867389254</v>
      </c>
      <c r="G32" s="17">
        <v>34041857606</v>
      </c>
      <c r="I32" s="17">
        <v>7825531648</v>
      </c>
      <c r="K32" s="17">
        <v>12744986</v>
      </c>
      <c r="M32" s="17">
        <v>41867389254</v>
      </c>
      <c r="O32" s="17">
        <v>34041857606</v>
      </c>
      <c r="Q32" s="53">
        <v>7825531648</v>
      </c>
      <c r="R32" s="53"/>
    </row>
    <row r="33" spans="1:18" ht="21.75" customHeight="1" x14ac:dyDescent="0.2">
      <c r="A33" s="6" t="s">
        <v>34</v>
      </c>
      <c r="C33" s="17">
        <v>28816665</v>
      </c>
      <c r="E33" s="17">
        <v>104440929118</v>
      </c>
      <c r="G33" s="17">
        <v>103380547888</v>
      </c>
      <c r="I33" s="17">
        <v>1060381230</v>
      </c>
      <c r="K33" s="17">
        <v>28816665</v>
      </c>
      <c r="M33" s="17">
        <v>104440929118</v>
      </c>
      <c r="O33" s="17">
        <v>103380547888</v>
      </c>
      <c r="Q33" s="53">
        <v>1060381230</v>
      </c>
      <c r="R33" s="53"/>
    </row>
    <row r="34" spans="1:18" ht="21.75" customHeight="1" x14ac:dyDescent="0.2">
      <c r="A34" s="6" t="s">
        <v>40</v>
      </c>
      <c r="C34" s="17">
        <v>4587659</v>
      </c>
      <c r="E34" s="17">
        <v>76058002602</v>
      </c>
      <c r="G34" s="17">
        <v>72509762620</v>
      </c>
      <c r="I34" s="17">
        <v>3548239973</v>
      </c>
      <c r="K34" s="17">
        <v>4587659</v>
      </c>
      <c r="M34" s="17">
        <v>76058002602</v>
      </c>
      <c r="O34" s="17">
        <v>72509762620</v>
      </c>
      <c r="Q34" s="53">
        <f>3548239982-9</f>
        <v>3548239973</v>
      </c>
      <c r="R34" s="53"/>
    </row>
    <row r="35" spans="1:18" ht="21.75" customHeight="1" x14ac:dyDescent="0.2">
      <c r="A35" s="6" t="s">
        <v>43</v>
      </c>
      <c r="C35" s="17">
        <v>5524430</v>
      </c>
      <c r="E35" s="17">
        <v>96411902118</v>
      </c>
      <c r="G35" s="17">
        <v>87205967107</v>
      </c>
      <c r="I35" s="17">
        <v>9205935011</v>
      </c>
      <c r="K35" s="17">
        <v>5524430</v>
      </c>
      <c r="M35" s="17">
        <v>96411902118</v>
      </c>
      <c r="O35" s="17">
        <v>87205967107</v>
      </c>
      <c r="Q35" s="53">
        <v>9205935011</v>
      </c>
      <c r="R35" s="53"/>
    </row>
    <row r="36" spans="1:18" ht="21.75" customHeight="1" x14ac:dyDescent="0.2">
      <c r="A36" s="6" t="s">
        <v>28</v>
      </c>
      <c r="C36" s="17">
        <v>14381145</v>
      </c>
      <c r="E36" s="17">
        <v>135691086141</v>
      </c>
      <c r="G36" s="17">
        <v>156250658827</v>
      </c>
      <c r="I36" s="17">
        <v>-20559572685</v>
      </c>
      <c r="K36" s="17">
        <v>14381145</v>
      </c>
      <c r="M36" s="17">
        <v>135691086141</v>
      </c>
      <c r="O36" s="17">
        <v>156250658827</v>
      </c>
      <c r="Q36" s="53">
        <v>-20559572685</v>
      </c>
      <c r="R36" s="53"/>
    </row>
    <row r="37" spans="1:18" ht="21.75" customHeight="1" x14ac:dyDescent="0.2">
      <c r="A37" s="6" t="s">
        <v>42</v>
      </c>
      <c r="C37" s="17">
        <v>28612377</v>
      </c>
      <c r="E37" s="17">
        <v>245554209120</v>
      </c>
      <c r="G37" s="17">
        <v>223839589518</v>
      </c>
      <c r="I37" s="17">
        <v>21714619602</v>
      </c>
      <c r="K37" s="17">
        <v>28612377</v>
      </c>
      <c r="M37" s="17">
        <v>245554209120</v>
      </c>
      <c r="O37" s="17">
        <v>223839589518</v>
      </c>
      <c r="Q37" s="53">
        <v>21714619602</v>
      </c>
      <c r="R37" s="53"/>
    </row>
    <row r="38" spans="1:18" ht="21.75" customHeight="1" x14ac:dyDescent="0.2">
      <c r="A38" s="7" t="s">
        <v>37</v>
      </c>
      <c r="C38" s="18">
        <v>5762928</v>
      </c>
      <c r="E38" s="18">
        <v>44026205417</v>
      </c>
      <c r="G38" s="18">
        <v>49266291774</v>
      </c>
      <c r="I38" s="18">
        <v>-5240086356</v>
      </c>
      <c r="K38" s="18">
        <v>5762928</v>
      </c>
      <c r="M38" s="18">
        <v>44026205417</v>
      </c>
      <c r="O38" s="18">
        <v>49266291774</v>
      </c>
      <c r="Q38" s="51">
        <v>-5240086356</v>
      </c>
      <c r="R38" s="51"/>
    </row>
    <row r="39" spans="1:18" ht="21.75" customHeight="1" x14ac:dyDescent="0.2">
      <c r="A39" s="9" t="s">
        <v>51</v>
      </c>
      <c r="C39" s="19">
        <v>496864817</v>
      </c>
      <c r="E39" s="19">
        <v>3686282180342</v>
      </c>
      <c r="G39" s="19">
        <v>3614341054935</v>
      </c>
      <c r="I39" s="19">
        <f>SUM(I8:I38)</f>
        <v>71941125407</v>
      </c>
      <c r="K39" s="19">
        <v>496864817</v>
      </c>
      <c r="M39" s="19">
        <v>3686282180342</v>
      </c>
      <c r="O39" s="19">
        <v>3614341054935</v>
      </c>
      <c r="Q39" s="52">
        <f>SUM(Q8:R38)</f>
        <v>71941125407</v>
      </c>
      <c r="R39" s="52"/>
    </row>
  </sheetData>
  <mergeCells count="4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9:R39"/>
    <mergeCell ref="Q33:R33"/>
    <mergeCell ref="Q34:R34"/>
    <mergeCell ref="Q35:R35"/>
    <mergeCell ref="Q36:R36"/>
    <mergeCell ref="Q37:R3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7"/>
  <sheetViews>
    <sheetView rightToLeft="1" workbookViewId="0">
      <selection activeCell="P23" sqref="P23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</row>
    <row r="2" spans="1:49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</row>
    <row r="3" spans="1:49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</row>
    <row r="4" spans="1:49" ht="14.45" customHeight="1" x14ac:dyDescent="0.2"/>
    <row r="5" spans="1:49" ht="14.45" customHeight="1" x14ac:dyDescent="0.2">
      <c r="A5" s="40" t="s">
        <v>52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</row>
    <row r="6" spans="1:49" ht="14.45" customHeight="1" x14ac:dyDescent="0.2">
      <c r="I6" s="35" t="s">
        <v>7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C6" s="35" t="s">
        <v>9</v>
      </c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35" t="s">
        <v>53</v>
      </c>
      <c r="B8" s="35"/>
      <c r="C8" s="35"/>
      <c r="D8" s="35"/>
      <c r="E8" s="35"/>
      <c r="F8" s="35"/>
      <c r="G8" s="35"/>
      <c r="I8" s="35" t="s">
        <v>54</v>
      </c>
      <c r="J8" s="35"/>
      <c r="K8" s="35"/>
      <c r="M8" s="35" t="s">
        <v>55</v>
      </c>
      <c r="N8" s="35"/>
      <c r="O8" s="35"/>
      <c r="Q8" s="35" t="s">
        <v>56</v>
      </c>
      <c r="R8" s="35"/>
      <c r="S8" s="35"/>
      <c r="T8" s="35"/>
      <c r="U8" s="35"/>
      <c r="W8" s="35" t="s">
        <v>57</v>
      </c>
      <c r="X8" s="35"/>
      <c r="Y8" s="35"/>
      <c r="Z8" s="35"/>
      <c r="AA8" s="35"/>
      <c r="AC8" s="35" t="s">
        <v>54</v>
      </c>
      <c r="AD8" s="35"/>
      <c r="AE8" s="35"/>
      <c r="AF8" s="35"/>
      <c r="AG8" s="35"/>
      <c r="AI8" s="35" t="s">
        <v>55</v>
      </c>
      <c r="AJ8" s="35"/>
      <c r="AK8" s="35"/>
      <c r="AM8" s="35" t="s">
        <v>56</v>
      </c>
      <c r="AN8" s="35"/>
      <c r="AO8" s="35"/>
      <c r="AQ8" s="35" t="s">
        <v>57</v>
      </c>
      <c r="AR8" s="35"/>
      <c r="AS8" s="35"/>
    </row>
    <row r="9" spans="1:49" ht="21.75" customHeight="1" x14ac:dyDescent="0.2">
      <c r="A9" s="42" t="s">
        <v>58</v>
      </c>
      <c r="B9" s="42"/>
      <c r="C9" s="42"/>
      <c r="D9" s="42"/>
      <c r="E9" s="42"/>
      <c r="F9" s="42"/>
      <c r="G9" s="42"/>
      <c r="H9" s="12"/>
      <c r="I9" s="43">
        <v>6000000</v>
      </c>
      <c r="J9" s="43"/>
      <c r="K9" s="43"/>
      <c r="L9" s="12"/>
      <c r="M9" s="43">
        <v>19371</v>
      </c>
      <c r="N9" s="43"/>
      <c r="O9" s="43"/>
      <c r="P9" s="12"/>
      <c r="Q9" s="42" t="s">
        <v>59</v>
      </c>
      <c r="R9" s="42"/>
      <c r="S9" s="42"/>
      <c r="T9" s="42"/>
      <c r="U9" s="42"/>
      <c r="V9" s="12"/>
      <c r="W9" s="44">
        <v>0.378147424074392</v>
      </c>
      <c r="X9" s="44"/>
      <c r="Y9" s="44"/>
      <c r="Z9" s="44"/>
      <c r="AA9" s="44"/>
      <c r="AB9" s="12"/>
      <c r="AC9" s="43">
        <v>6000000</v>
      </c>
      <c r="AD9" s="43"/>
      <c r="AE9" s="43"/>
      <c r="AF9" s="43"/>
      <c r="AG9" s="43"/>
      <c r="AH9" s="12"/>
      <c r="AI9" s="43">
        <v>19888</v>
      </c>
      <c r="AJ9" s="43"/>
      <c r="AK9" s="43"/>
      <c r="AL9" s="12"/>
      <c r="AM9" s="42" t="s">
        <v>59</v>
      </c>
      <c r="AN9" s="42"/>
      <c r="AO9" s="42"/>
      <c r="AP9" s="12"/>
      <c r="AQ9" s="44">
        <v>0.378147424074392</v>
      </c>
      <c r="AR9" s="44"/>
      <c r="AS9" s="44"/>
      <c r="AT9" s="12"/>
      <c r="AU9" s="12"/>
      <c r="AV9" s="12"/>
      <c r="AW9" s="12"/>
    </row>
    <row r="10" spans="1:49" ht="14.45" customHeight="1" x14ac:dyDescent="0.2">
      <c r="A10" s="40" t="s">
        <v>60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</row>
    <row r="11" spans="1:49" ht="14.45" customHeight="1" x14ac:dyDescent="0.2">
      <c r="C11" s="35" t="s">
        <v>7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Y11" s="35" t="s">
        <v>9</v>
      </c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</row>
    <row r="12" spans="1:49" ht="14.45" customHeight="1" x14ac:dyDescent="0.2">
      <c r="A12" s="2" t="s">
        <v>53</v>
      </c>
      <c r="C12" s="4" t="s">
        <v>61</v>
      </c>
      <c r="D12" s="3"/>
      <c r="E12" s="4" t="s">
        <v>62</v>
      </c>
      <c r="F12" s="3"/>
      <c r="G12" s="38" t="s">
        <v>63</v>
      </c>
      <c r="H12" s="38"/>
      <c r="I12" s="38"/>
      <c r="J12" s="3"/>
      <c r="K12" s="38" t="s">
        <v>64</v>
      </c>
      <c r="L12" s="38"/>
      <c r="M12" s="38"/>
      <c r="N12" s="3"/>
      <c r="O12" s="38" t="s">
        <v>55</v>
      </c>
      <c r="P12" s="38"/>
      <c r="Q12" s="38"/>
      <c r="R12" s="3"/>
      <c r="S12" s="38" t="s">
        <v>56</v>
      </c>
      <c r="T12" s="38"/>
      <c r="U12" s="38"/>
      <c r="V12" s="38"/>
      <c r="W12" s="38"/>
      <c r="Y12" s="38" t="s">
        <v>61</v>
      </c>
      <c r="Z12" s="38"/>
      <c r="AA12" s="38"/>
      <c r="AB12" s="38"/>
      <c r="AC12" s="38"/>
      <c r="AD12" s="3"/>
      <c r="AE12" s="38" t="s">
        <v>62</v>
      </c>
      <c r="AF12" s="38"/>
      <c r="AG12" s="38"/>
      <c r="AH12" s="38"/>
      <c r="AI12" s="38"/>
      <c r="AJ12" s="3"/>
      <c r="AK12" s="38" t="s">
        <v>63</v>
      </c>
      <c r="AL12" s="38"/>
      <c r="AM12" s="38"/>
      <c r="AN12" s="3"/>
      <c r="AO12" s="38" t="s">
        <v>64</v>
      </c>
      <c r="AP12" s="38"/>
      <c r="AQ12" s="38"/>
      <c r="AR12" s="3"/>
      <c r="AS12" s="38" t="s">
        <v>55</v>
      </c>
      <c r="AT12" s="38"/>
      <c r="AU12" s="3"/>
      <c r="AV12" s="4" t="s">
        <v>56</v>
      </c>
    </row>
    <row r="13" spans="1:49" ht="14.45" customHeight="1" x14ac:dyDescent="0.2">
      <c r="A13" s="40" t="s">
        <v>65</v>
      </c>
      <c r="B13" s="40"/>
      <c r="C13" s="41"/>
      <c r="D13" s="40"/>
      <c r="E13" s="41"/>
      <c r="F13" s="40"/>
      <c r="G13" s="41"/>
      <c r="H13" s="41"/>
      <c r="I13" s="41"/>
      <c r="J13" s="40"/>
      <c r="K13" s="41"/>
      <c r="L13" s="41"/>
      <c r="M13" s="41"/>
      <c r="N13" s="40"/>
      <c r="O13" s="41"/>
      <c r="P13" s="41"/>
      <c r="Q13" s="41"/>
      <c r="R13" s="40"/>
      <c r="S13" s="41"/>
      <c r="T13" s="41"/>
      <c r="U13" s="41"/>
      <c r="V13" s="41"/>
      <c r="W13" s="41"/>
      <c r="X13" s="40"/>
      <c r="Y13" s="41"/>
      <c r="Z13" s="41"/>
      <c r="AA13" s="41"/>
      <c r="AB13" s="41"/>
      <c r="AC13" s="41"/>
      <c r="AD13" s="40"/>
      <c r="AE13" s="41"/>
      <c r="AF13" s="41"/>
      <c r="AG13" s="41"/>
      <c r="AH13" s="41"/>
      <c r="AI13" s="41"/>
      <c r="AJ13" s="40"/>
      <c r="AK13" s="41"/>
      <c r="AL13" s="41"/>
      <c r="AM13" s="41"/>
      <c r="AN13" s="40"/>
      <c r="AO13" s="41"/>
      <c r="AP13" s="41"/>
      <c r="AQ13" s="41"/>
      <c r="AR13" s="40"/>
      <c r="AS13" s="41"/>
      <c r="AT13" s="41"/>
      <c r="AU13" s="40"/>
      <c r="AV13" s="41"/>
      <c r="AW13" s="40"/>
    </row>
    <row r="14" spans="1:49" ht="14.45" customHeight="1" x14ac:dyDescent="0.2">
      <c r="C14" s="35" t="s">
        <v>7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O14" s="35" t="s">
        <v>9</v>
      </c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49" ht="14.45" customHeight="1" x14ac:dyDescent="0.2">
      <c r="A15" s="2" t="s">
        <v>53</v>
      </c>
      <c r="C15" s="4" t="s">
        <v>62</v>
      </c>
      <c r="D15" s="3"/>
      <c r="E15" s="4" t="s">
        <v>64</v>
      </c>
      <c r="F15" s="3"/>
      <c r="G15" s="38" t="s">
        <v>55</v>
      </c>
      <c r="H15" s="38"/>
      <c r="I15" s="38"/>
      <c r="J15" s="3"/>
      <c r="K15" s="38" t="s">
        <v>56</v>
      </c>
      <c r="L15" s="38"/>
      <c r="M15" s="38"/>
      <c r="O15" s="38" t="s">
        <v>62</v>
      </c>
      <c r="P15" s="38"/>
      <c r="Q15" s="38"/>
      <c r="R15" s="38"/>
      <c r="S15" s="38"/>
      <c r="T15" s="3"/>
      <c r="U15" s="38" t="s">
        <v>64</v>
      </c>
      <c r="V15" s="38"/>
      <c r="W15" s="38"/>
      <c r="X15" s="38"/>
      <c r="Y15" s="38"/>
      <c r="Z15" s="3"/>
      <c r="AA15" s="38" t="s">
        <v>55</v>
      </c>
      <c r="AB15" s="38"/>
      <c r="AC15" s="38"/>
      <c r="AD15" s="38"/>
      <c r="AE15" s="38"/>
      <c r="AF15" s="3"/>
      <c r="AG15" s="38" t="s">
        <v>56</v>
      </c>
      <c r="AH15" s="38"/>
      <c r="AI15" s="38"/>
    </row>
    <row r="16" spans="1:49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</sheetData>
  <mergeCells count="45">
    <mergeCell ref="Q8:U8"/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8:G8"/>
    <mergeCell ref="I8:K8"/>
    <mergeCell ref="M8:O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workbookViewId="0">
      <selection activeCell="L10" sqref="L10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3.7109375" bestFit="1" customWidth="1"/>
    <col min="5" max="5" width="1.28515625" customWidth="1"/>
    <col min="6" max="6" width="16.140625" bestFit="1" customWidth="1"/>
    <col min="7" max="7" width="1.28515625" customWidth="1"/>
    <col min="8" max="8" width="15.85546875" bestFit="1" customWidth="1"/>
    <col min="9" max="9" width="1.28515625" customWidth="1"/>
    <col min="10" max="10" width="14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4.45" customHeight="1" x14ac:dyDescent="0.2"/>
    <row r="5" spans="1:12" ht="14.45" customHeight="1" x14ac:dyDescent="0.2">
      <c r="A5" s="1" t="s">
        <v>66</v>
      </c>
      <c r="B5" s="40" t="s">
        <v>67</v>
      </c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14.45" customHeight="1" x14ac:dyDescent="0.2">
      <c r="D6" s="2" t="s">
        <v>7</v>
      </c>
      <c r="F6" s="35" t="s">
        <v>8</v>
      </c>
      <c r="G6" s="35"/>
      <c r="H6" s="35"/>
      <c r="J6" s="45" t="s">
        <v>9</v>
      </c>
      <c r="K6" s="45"/>
      <c r="L6" s="45"/>
    </row>
    <row r="7" spans="1:12" ht="14.45" customHeight="1" x14ac:dyDescent="0.2">
      <c r="D7" s="3"/>
      <c r="F7" s="3"/>
      <c r="G7" s="3"/>
      <c r="H7" s="3"/>
    </row>
    <row r="8" spans="1:12" ht="14.45" customHeight="1" x14ac:dyDescent="0.2">
      <c r="A8" s="35" t="s">
        <v>68</v>
      </c>
      <c r="B8" s="35"/>
      <c r="D8" s="2" t="s">
        <v>69</v>
      </c>
      <c r="F8" s="2" t="s">
        <v>70</v>
      </c>
      <c r="H8" s="2" t="s">
        <v>71</v>
      </c>
      <c r="J8" s="2" t="s">
        <v>69</v>
      </c>
      <c r="L8" s="2" t="s">
        <v>18</v>
      </c>
    </row>
    <row r="9" spans="1:12" ht="21.75" customHeight="1" x14ac:dyDescent="0.2">
      <c r="A9" s="36" t="s">
        <v>72</v>
      </c>
      <c r="B9" s="36"/>
      <c r="D9" s="15">
        <v>1832546620</v>
      </c>
      <c r="E9" s="13"/>
      <c r="F9" s="15">
        <v>3859488008</v>
      </c>
      <c r="G9" s="13"/>
      <c r="H9" s="15">
        <v>5540831234</v>
      </c>
      <c r="I9" s="13"/>
      <c r="J9" s="15">
        <v>151203394</v>
      </c>
      <c r="K9" s="13"/>
      <c r="L9" s="23">
        <f>J9/3815911482315*100</f>
        <v>3.9624450069336882E-3</v>
      </c>
    </row>
    <row r="10" spans="1:12" ht="21.75" customHeight="1" x14ac:dyDescent="0.2">
      <c r="A10" s="31" t="s">
        <v>72</v>
      </c>
      <c r="B10" s="31"/>
      <c r="D10" s="17">
        <v>5957058</v>
      </c>
      <c r="E10" s="13"/>
      <c r="F10" s="17">
        <v>22753</v>
      </c>
      <c r="G10" s="13"/>
      <c r="H10" s="17">
        <v>5979811</v>
      </c>
      <c r="I10" s="13"/>
      <c r="J10" s="17">
        <v>0</v>
      </c>
      <c r="K10" s="13"/>
      <c r="L10" s="24">
        <f t="shared" ref="L10:L15" si="0">J10/3815911482315*100</f>
        <v>0</v>
      </c>
    </row>
    <row r="11" spans="1:12" ht="21.75" customHeight="1" x14ac:dyDescent="0.2">
      <c r="A11" s="31" t="s">
        <v>73</v>
      </c>
      <c r="B11" s="31"/>
      <c r="D11" s="17">
        <v>6179722</v>
      </c>
      <c r="E11" s="13"/>
      <c r="F11" s="17">
        <v>70491289441</v>
      </c>
      <c r="G11" s="13"/>
      <c r="H11" s="17">
        <v>55620700000</v>
      </c>
      <c r="I11" s="13"/>
      <c r="J11" s="17">
        <v>14876769163</v>
      </c>
      <c r="K11" s="13"/>
      <c r="L11" s="24">
        <f t="shared" si="0"/>
        <v>0.38986148478409427</v>
      </c>
    </row>
    <row r="12" spans="1:12" ht="21.75" customHeight="1" x14ac:dyDescent="0.2">
      <c r="A12" s="31" t="s">
        <v>74</v>
      </c>
      <c r="B12" s="31"/>
      <c r="D12" s="17">
        <v>6745569564</v>
      </c>
      <c r="E12" s="13"/>
      <c r="F12" s="17">
        <v>66647664756</v>
      </c>
      <c r="G12" s="13"/>
      <c r="H12" s="17">
        <v>71080848721</v>
      </c>
      <c r="I12" s="13"/>
      <c r="J12" s="17">
        <v>2312385599</v>
      </c>
      <c r="K12" s="13"/>
      <c r="L12" s="24">
        <f t="shared" si="0"/>
        <v>6.0598512562905271E-2</v>
      </c>
    </row>
    <row r="13" spans="1:12" ht="21.75" customHeight="1" x14ac:dyDescent="0.2">
      <c r="A13" s="31" t="s">
        <v>75</v>
      </c>
      <c r="B13" s="31"/>
      <c r="D13" s="17">
        <v>434686337</v>
      </c>
      <c r="E13" s="13"/>
      <c r="F13" s="17">
        <v>81354043</v>
      </c>
      <c r="G13" s="13"/>
      <c r="H13" s="17">
        <v>431303000</v>
      </c>
      <c r="I13" s="13"/>
      <c r="J13" s="17">
        <v>84737380</v>
      </c>
      <c r="K13" s="13"/>
      <c r="L13" s="24">
        <f t="shared" si="0"/>
        <v>2.2206327477122807E-3</v>
      </c>
    </row>
    <row r="14" spans="1:12" ht="21.75" customHeight="1" x14ac:dyDescent="0.2">
      <c r="A14" s="31" t="s">
        <v>76</v>
      </c>
      <c r="B14" s="31"/>
      <c r="D14" s="17">
        <v>69800000</v>
      </c>
      <c r="E14" s="13"/>
      <c r="F14" s="17">
        <v>0</v>
      </c>
      <c r="G14" s="13"/>
      <c r="H14" s="17">
        <v>69800000</v>
      </c>
      <c r="I14" s="13"/>
      <c r="J14" s="17">
        <v>0</v>
      </c>
      <c r="K14" s="13"/>
      <c r="L14" s="24">
        <f t="shared" si="0"/>
        <v>0</v>
      </c>
    </row>
    <row r="15" spans="1:12" ht="21.75" customHeight="1" x14ac:dyDescent="0.2">
      <c r="A15" s="33" t="s">
        <v>77</v>
      </c>
      <c r="B15" s="33"/>
      <c r="D15" s="18">
        <v>5530500</v>
      </c>
      <c r="E15" s="13"/>
      <c r="F15" s="18">
        <v>0</v>
      </c>
      <c r="G15" s="13"/>
      <c r="H15" s="18">
        <v>5530500</v>
      </c>
      <c r="I15" s="13"/>
      <c r="J15" s="18">
        <v>0</v>
      </c>
      <c r="K15" s="13"/>
      <c r="L15" s="24">
        <f t="shared" si="0"/>
        <v>0</v>
      </c>
    </row>
    <row r="16" spans="1:12" ht="21.75" customHeight="1" x14ac:dyDescent="0.2">
      <c r="A16" s="30" t="s">
        <v>51</v>
      </c>
      <c r="B16" s="30"/>
      <c r="D16" s="19">
        <v>9100269801</v>
      </c>
      <c r="E16" s="13"/>
      <c r="F16" s="19">
        <v>141079819001</v>
      </c>
      <c r="G16" s="13"/>
      <c r="H16" s="19">
        <v>132754993266</v>
      </c>
      <c r="I16" s="13"/>
      <c r="J16" s="19">
        <v>17425095536</v>
      </c>
      <c r="K16" s="13"/>
      <c r="L16" s="20">
        <f>SUM(L9:L15)</f>
        <v>0.45664307510164553</v>
      </c>
    </row>
    <row r="17" spans="4:12" x14ac:dyDescent="0.2">
      <c r="D17" s="13"/>
      <c r="E17" s="13"/>
      <c r="F17" s="13"/>
      <c r="G17" s="13"/>
      <c r="H17" s="13"/>
      <c r="I17" s="13"/>
      <c r="J17" s="13"/>
      <c r="K17" s="13"/>
      <c r="L17" s="13"/>
    </row>
  </sheetData>
  <mergeCells count="15">
    <mergeCell ref="A1:L1"/>
    <mergeCell ref="A2:L2"/>
    <mergeCell ref="A3:L3"/>
    <mergeCell ref="B5:L5"/>
    <mergeCell ref="F6:H6"/>
    <mergeCell ref="A13:B13"/>
    <mergeCell ref="A14:B14"/>
    <mergeCell ref="A15:B15"/>
    <mergeCell ref="A16:B16"/>
    <mergeCell ref="J6:L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0"/>
  <sheetViews>
    <sheetView rightToLeft="1" workbookViewId="0">
      <selection activeCell="F8" sqref="F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5" max="15" width="13.85546875" bestFit="1" customWidth="1"/>
  </cols>
  <sheetData>
    <row r="1" spans="1:15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5" ht="21.75" customHeight="1" x14ac:dyDescent="0.2">
      <c r="A2" s="39" t="s">
        <v>78</v>
      </c>
      <c r="B2" s="39"/>
      <c r="C2" s="39"/>
      <c r="D2" s="39"/>
      <c r="E2" s="39"/>
      <c r="F2" s="39"/>
      <c r="G2" s="39"/>
      <c r="H2" s="39"/>
      <c r="I2" s="39"/>
      <c r="J2" s="39"/>
    </row>
    <row r="3" spans="1:15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pans="1:15" ht="14.45" customHeight="1" x14ac:dyDescent="0.2"/>
    <row r="5" spans="1:15" ht="29.1" customHeight="1" x14ac:dyDescent="0.2">
      <c r="A5" s="1" t="s">
        <v>79</v>
      </c>
      <c r="B5" s="40" t="s">
        <v>80</v>
      </c>
      <c r="C5" s="40"/>
      <c r="D5" s="40"/>
      <c r="E5" s="40"/>
      <c r="F5" s="40"/>
      <c r="G5" s="40"/>
      <c r="H5" s="40"/>
      <c r="I5" s="40"/>
      <c r="J5" s="40"/>
    </row>
    <row r="6" spans="1:15" ht="14.45" customHeight="1" x14ac:dyDescent="0.2"/>
    <row r="7" spans="1:15" ht="14.45" customHeight="1" x14ac:dyDescent="0.2">
      <c r="A7" s="35" t="s">
        <v>81</v>
      </c>
      <c r="B7" s="35"/>
      <c r="D7" s="2" t="s">
        <v>82</v>
      </c>
      <c r="F7" s="2" t="s">
        <v>69</v>
      </c>
      <c r="H7" s="2" t="s">
        <v>83</v>
      </c>
      <c r="J7" s="2" t="s">
        <v>84</v>
      </c>
    </row>
    <row r="8" spans="1:15" ht="21.75" customHeight="1" x14ac:dyDescent="0.2">
      <c r="A8" s="36" t="s">
        <v>85</v>
      </c>
      <c r="B8" s="36"/>
      <c r="D8" s="25" t="s">
        <v>86</v>
      </c>
      <c r="E8" s="13"/>
      <c r="F8" s="15">
        <f>'درآمد سرمایه گذاری در سهام'!J41</f>
        <v>78840059806</v>
      </c>
      <c r="G8" s="13"/>
      <c r="H8" s="16">
        <f>F8/F$11*100</f>
        <v>97.152868476975399</v>
      </c>
      <c r="I8" s="13"/>
      <c r="J8" s="16">
        <f>F8/3815911482315*100</f>
        <v>2.0660872289985637</v>
      </c>
      <c r="O8" s="28"/>
    </row>
    <row r="9" spans="1:15" ht="21.75" customHeight="1" x14ac:dyDescent="0.2">
      <c r="A9" s="31" t="s">
        <v>87</v>
      </c>
      <c r="B9" s="31"/>
      <c r="D9" s="26" t="s">
        <v>88</v>
      </c>
      <c r="E9" s="13"/>
      <c r="F9" s="17">
        <f>'سود سپرده بانکی'!G13</f>
        <v>1350374</v>
      </c>
      <c r="G9" s="13"/>
      <c r="H9" s="22">
        <f t="shared" ref="H9:H10" si="0">F9/F$11*100</f>
        <v>1.6640361250302217E-3</v>
      </c>
      <c r="I9" s="13"/>
      <c r="J9" s="22">
        <f t="shared" ref="J9:J10" si="1">F9/3815911482315*100</f>
        <v>3.5387980204948789E-5</v>
      </c>
      <c r="O9" s="28"/>
    </row>
    <row r="10" spans="1:15" ht="21.75" customHeight="1" x14ac:dyDescent="0.2">
      <c r="A10" s="33" t="s">
        <v>89</v>
      </c>
      <c r="B10" s="33"/>
      <c r="D10" s="27" t="s">
        <v>90</v>
      </c>
      <c r="E10" s="13"/>
      <c r="F10" s="18">
        <f>'سایر درآمدها'!D11</f>
        <v>2309111707</v>
      </c>
      <c r="G10" s="13"/>
      <c r="H10" s="22">
        <f t="shared" si="0"/>
        <v>2.8454674758090723</v>
      </c>
      <c r="I10" s="13"/>
      <c r="J10" s="22">
        <f t="shared" si="1"/>
        <v>6.0512716757232812E-2</v>
      </c>
      <c r="O10" s="28"/>
    </row>
    <row r="11" spans="1:15" ht="21.75" customHeight="1" x14ac:dyDescent="0.2">
      <c r="A11" s="30" t="s">
        <v>51</v>
      </c>
      <c r="B11" s="30"/>
      <c r="D11" s="19"/>
      <c r="E11" s="13"/>
      <c r="F11" s="19">
        <v>81150521896</v>
      </c>
      <c r="G11" s="13"/>
      <c r="H11" s="20">
        <f>SUM(H8:H10)</f>
        <v>99.999999988909508</v>
      </c>
      <c r="I11" s="13"/>
      <c r="J11" s="20">
        <f>SUM(J8:J10)</f>
        <v>2.1266353337360013</v>
      </c>
      <c r="O11" s="28"/>
    </row>
    <row r="12" spans="1:15" x14ac:dyDescent="0.2">
      <c r="O12" s="28"/>
    </row>
    <row r="13" spans="1:15" x14ac:dyDescent="0.2">
      <c r="O13" s="28"/>
    </row>
    <row r="14" spans="1:15" x14ac:dyDescent="0.2">
      <c r="O14" s="28"/>
    </row>
    <row r="15" spans="1:15" x14ac:dyDescent="0.2">
      <c r="O15" s="28"/>
    </row>
    <row r="16" spans="1:15" x14ac:dyDescent="0.2">
      <c r="O16" s="28"/>
    </row>
    <row r="20" spans="15:15" x14ac:dyDescent="0.2">
      <c r="O20" s="28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45"/>
  <sheetViews>
    <sheetView rightToLeft="1" topLeftCell="A7" workbookViewId="0">
      <selection activeCell="L10" sqref="L10"/>
    </sheetView>
  </sheetViews>
  <sheetFormatPr defaultRowHeight="18.75" x14ac:dyDescent="0.2"/>
  <cols>
    <col min="1" max="1" width="5.140625" customWidth="1"/>
    <col min="2" max="2" width="18.140625" customWidth="1"/>
    <col min="3" max="3" width="1.28515625" customWidth="1"/>
    <col min="4" max="4" width="14.7109375" style="13" bestFit="1" customWidth="1"/>
    <col min="5" max="5" width="1.28515625" style="13" customWidth="1"/>
    <col min="6" max="6" width="15.85546875" style="13" bestFit="1" customWidth="1"/>
    <col min="7" max="7" width="1.28515625" style="13" customWidth="1"/>
    <col min="8" max="8" width="13.7109375" style="13" bestFit="1" customWidth="1"/>
    <col min="9" max="9" width="1.28515625" style="13" customWidth="1"/>
    <col min="10" max="10" width="15.85546875" style="13" bestFit="1" customWidth="1"/>
    <col min="11" max="11" width="1.28515625" style="13" customWidth="1"/>
    <col min="12" max="12" width="17.28515625" style="13" bestFit="1" customWidth="1"/>
    <col min="13" max="13" width="1.28515625" style="13" customWidth="1"/>
    <col min="14" max="14" width="14.7109375" style="13" bestFit="1" customWidth="1"/>
    <col min="15" max="16" width="1.28515625" style="13" customWidth="1"/>
    <col min="17" max="17" width="14.85546875" style="13" bestFit="1" customWidth="1"/>
    <col min="18" max="18" width="1.28515625" style="13" customWidth="1"/>
    <col min="19" max="19" width="13.7109375" style="13" bestFit="1" customWidth="1"/>
    <col min="20" max="20" width="1.28515625" style="13" customWidth="1"/>
    <col min="21" max="21" width="15.85546875" style="13" bestFit="1" customWidth="1"/>
    <col min="22" max="22" width="1.28515625" style="13" customWidth="1"/>
    <col min="23" max="23" width="17.28515625" style="13" bestFit="1" customWidth="1"/>
    <col min="24" max="24" width="0.28515625" customWidth="1"/>
    <col min="27" max="27" width="14.85546875" style="17" bestFit="1" customWidth="1"/>
  </cols>
  <sheetData>
    <row r="1" spans="1:23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21.75" customHeight="1" x14ac:dyDescent="0.2">
      <c r="A2" s="39" t="s">
        <v>78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ht="14.45" customHeight="1" x14ac:dyDescent="0.2"/>
    <row r="5" spans="1:23" ht="14.45" customHeight="1" x14ac:dyDescent="0.2">
      <c r="A5" s="1" t="s">
        <v>91</v>
      </c>
      <c r="B5" s="40" t="s">
        <v>92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ht="14.45" customHeight="1" x14ac:dyDescent="0.2">
      <c r="D6" s="35" t="s">
        <v>93</v>
      </c>
      <c r="E6" s="35"/>
      <c r="F6" s="35"/>
      <c r="G6" s="35"/>
      <c r="H6" s="35"/>
      <c r="I6" s="35"/>
      <c r="J6" s="35"/>
      <c r="K6" s="35"/>
      <c r="L6" s="35"/>
      <c r="N6" s="35" t="s">
        <v>94</v>
      </c>
      <c r="O6" s="35"/>
      <c r="P6" s="35"/>
      <c r="Q6" s="35"/>
      <c r="R6" s="35"/>
      <c r="S6" s="35"/>
      <c r="T6" s="35"/>
      <c r="U6" s="35"/>
      <c r="V6" s="35"/>
      <c r="W6" s="35"/>
    </row>
    <row r="7" spans="1:23" ht="14.45" customHeight="1" x14ac:dyDescent="0.2">
      <c r="D7" s="14"/>
      <c r="E7" s="14"/>
      <c r="F7" s="14"/>
      <c r="G7" s="14"/>
      <c r="H7" s="14"/>
      <c r="I7" s="14"/>
      <c r="J7" s="38" t="s">
        <v>51</v>
      </c>
      <c r="K7" s="38"/>
      <c r="L7" s="38"/>
      <c r="N7" s="14"/>
      <c r="O7" s="14"/>
      <c r="P7" s="14"/>
      <c r="Q7" s="14"/>
      <c r="R7" s="14"/>
      <c r="S7" s="14"/>
      <c r="T7" s="14"/>
      <c r="U7" s="38" t="s">
        <v>51</v>
      </c>
      <c r="V7" s="38"/>
      <c r="W7" s="38"/>
    </row>
    <row r="8" spans="1:23" ht="14.45" customHeight="1" x14ac:dyDescent="0.2">
      <c r="A8" s="35" t="s">
        <v>95</v>
      </c>
      <c r="B8" s="35"/>
      <c r="D8" s="2" t="s">
        <v>96</v>
      </c>
      <c r="F8" s="2" t="s">
        <v>97</v>
      </c>
      <c r="H8" s="2" t="s">
        <v>98</v>
      </c>
      <c r="J8" s="4" t="s">
        <v>69</v>
      </c>
      <c r="K8" s="14"/>
      <c r="L8" s="4" t="s">
        <v>83</v>
      </c>
      <c r="N8" s="2" t="s">
        <v>96</v>
      </c>
      <c r="P8" s="35" t="s">
        <v>97</v>
      </c>
      <c r="Q8" s="35"/>
      <c r="S8" s="2" t="s">
        <v>98</v>
      </c>
      <c r="U8" s="4" t="s">
        <v>69</v>
      </c>
      <c r="V8" s="14"/>
      <c r="W8" s="4" t="s">
        <v>83</v>
      </c>
    </row>
    <row r="9" spans="1:23" ht="21.75" customHeight="1" x14ac:dyDescent="0.2">
      <c r="A9" s="36" t="s">
        <v>26</v>
      </c>
      <c r="B9" s="36"/>
      <c r="D9" s="15">
        <v>0</v>
      </c>
      <c r="F9" s="15">
        <v>0</v>
      </c>
      <c r="H9" s="15">
        <v>657806623</v>
      </c>
      <c r="J9" s="15">
        <f>D9+F9+H9</f>
        <v>657806623</v>
      </c>
      <c r="L9" s="16">
        <f>J9/81150521896*100</f>
        <v>0.81060060691048252</v>
      </c>
      <c r="N9" s="15">
        <v>0</v>
      </c>
      <c r="P9" s="48">
        <v>0</v>
      </c>
      <c r="Q9" s="48"/>
      <c r="S9" s="15">
        <v>657806623</v>
      </c>
      <c r="U9" s="15">
        <f>N9+P9+S9</f>
        <v>657806623</v>
      </c>
      <c r="W9" s="16">
        <f>U9/81150521896*100</f>
        <v>0.81060060691048252</v>
      </c>
    </row>
    <row r="10" spans="1:23" ht="21.75" customHeight="1" x14ac:dyDescent="0.2">
      <c r="A10" s="31" t="s">
        <v>28</v>
      </c>
      <c r="B10" s="31"/>
      <c r="D10" s="17">
        <v>0</v>
      </c>
      <c r="F10" s="17">
        <v>-20559572685</v>
      </c>
      <c r="H10" s="17">
        <v>-250233366</v>
      </c>
      <c r="J10" s="17">
        <f t="shared" ref="J10:J40" si="0">D10+F10+H10</f>
        <v>-20809806051</v>
      </c>
      <c r="L10" s="22">
        <f t="shared" ref="L10:L40" si="1">J10/81150521896*100</f>
        <v>-25.643465457522506</v>
      </c>
      <c r="N10" s="17">
        <v>0</v>
      </c>
      <c r="P10" s="46">
        <v>-20559572685</v>
      </c>
      <c r="Q10" s="46"/>
      <c r="S10" s="17">
        <v>-250233366</v>
      </c>
      <c r="U10" s="17">
        <f t="shared" ref="U10:U40" si="2">N10+P10+S10</f>
        <v>-20809806051</v>
      </c>
      <c r="W10" s="22">
        <f t="shared" ref="W10:W40" si="3">U10/81150521896*100</f>
        <v>-25.643465457522506</v>
      </c>
    </row>
    <row r="11" spans="1:23" ht="21.75" customHeight="1" x14ac:dyDescent="0.2">
      <c r="A11" s="31" t="s">
        <v>49</v>
      </c>
      <c r="B11" s="31"/>
      <c r="D11" s="17">
        <v>0</v>
      </c>
      <c r="F11" s="17">
        <v>1215481392</v>
      </c>
      <c r="H11" s="17">
        <v>1104757506</v>
      </c>
      <c r="J11" s="17">
        <f t="shared" si="0"/>
        <v>2320238898</v>
      </c>
      <c r="L11" s="22">
        <f t="shared" si="1"/>
        <v>2.8591792680933663</v>
      </c>
      <c r="N11" s="17">
        <v>0</v>
      </c>
      <c r="P11" s="46">
        <v>1215481392</v>
      </c>
      <c r="Q11" s="46"/>
      <c r="S11" s="17">
        <v>1104757506</v>
      </c>
      <c r="U11" s="17">
        <f t="shared" si="2"/>
        <v>2320238898</v>
      </c>
      <c r="W11" s="22">
        <f t="shared" si="3"/>
        <v>2.8591792680933663</v>
      </c>
    </row>
    <row r="12" spans="1:23" ht="21.75" customHeight="1" x14ac:dyDescent="0.2">
      <c r="A12" s="31" t="s">
        <v>37</v>
      </c>
      <c r="B12" s="31"/>
      <c r="D12" s="17">
        <v>5386603636</v>
      </c>
      <c r="F12" s="17">
        <v>-5240086356</v>
      </c>
      <c r="H12" s="17">
        <v>0</v>
      </c>
      <c r="J12" s="17">
        <f t="shared" si="0"/>
        <v>146517280</v>
      </c>
      <c r="L12" s="22">
        <f t="shared" si="1"/>
        <v>0.18055001567059792</v>
      </c>
      <c r="N12" s="17">
        <v>5386603636</v>
      </c>
      <c r="P12" s="46">
        <v>-5240086356</v>
      </c>
      <c r="Q12" s="46"/>
      <c r="S12" s="17">
        <v>0</v>
      </c>
      <c r="U12" s="17">
        <f t="shared" si="2"/>
        <v>146517280</v>
      </c>
      <c r="W12" s="22">
        <f t="shared" si="3"/>
        <v>0.18055001567059792</v>
      </c>
    </row>
    <row r="13" spans="1:23" ht="21.75" customHeight="1" x14ac:dyDescent="0.2">
      <c r="A13" s="31" t="s">
        <v>39</v>
      </c>
      <c r="B13" s="31"/>
      <c r="D13" s="17">
        <v>0</v>
      </c>
      <c r="F13" s="17">
        <v>2803141199</v>
      </c>
      <c r="H13" s="17">
        <v>0</v>
      </c>
      <c r="J13" s="17">
        <f t="shared" si="0"/>
        <v>2803141199</v>
      </c>
      <c r="L13" s="22">
        <f t="shared" si="1"/>
        <v>3.4542491329783673</v>
      </c>
      <c r="N13" s="17">
        <v>0</v>
      </c>
      <c r="P13" s="46">
        <v>2803141199</v>
      </c>
      <c r="Q13" s="46"/>
      <c r="S13" s="17">
        <v>0</v>
      </c>
      <c r="U13" s="17">
        <f t="shared" si="2"/>
        <v>2803141199</v>
      </c>
      <c r="W13" s="22">
        <f t="shared" si="3"/>
        <v>3.4542491329783673</v>
      </c>
    </row>
    <row r="14" spans="1:23" ht="21.75" customHeight="1" x14ac:dyDescent="0.2">
      <c r="A14" s="31" t="s">
        <v>35</v>
      </c>
      <c r="B14" s="31"/>
      <c r="D14" s="17">
        <v>0</v>
      </c>
      <c r="F14" s="17">
        <v>-4387138961</v>
      </c>
      <c r="H14" s="17">
        <v>0</v>
      </c>
      <c r="J14" s="17">
        <f t="shared" si="0"/>
        <v>-4387138961</v>
      </c>
      <c r="L14" s="22">
        <f t="shared" si="1"/>
        <v>-5.4061746720771824</v>
      </c>
      <c r="N14" s="17">
        <v>0</v>
      </c>
      <c r="P14" s="46">
        <v>-4387138961</v>
      </c>
      <c r="Q14" s="46"/>
      <c r="S14" s="17">
        <v>0</v>
      </c>
      <c r="U14" s="17">
        <f t="shared" si="2"/>
        <v>-4387138961</v>
      </c>
      <c r="W14" s="22">
        <f t="shared" si="3"/>
        <v>-5.4061746720771824</v>
      </c>
    </row>
    <row r="15" spans="1:23" ht="21.75" customHeight="1" x14ac:dyDescent="0.2">
      <c r="A15" s="31" t="s">
        <v>45</v>
      </c>
      <c r="B15" s="31"/>
      <c r="D15" s="17">
        <v>0</v>
      </c>
      <c r="F15" s="17">
        <v>-5364259254</v>
      </c>
      <c r="H15" s="17">
        <v>0</v>
      </c>
      <c r="J15" s="17">
        <f t="shared" si="0"/>
        <v>-5364259254</v>
      </c>
      <c r="L15" s="22">
        <f t="shared" si="1"/>
        <v>-6.6102584785279248</v>
      </c>
      <c r="N15" s="17">
        <v>0</v>
      </c>
      <c r="P15" s="46">
        <v>-5364259254</v>
      </c>
      <c r="Q15" s="46"/>
      <c r="S15" s="17">
        <v>0</v>
      </c>
      <c r="U15" s="17">
        <f t="shared" si="2"/>
        <v>-5364259254</v>
      </c>
      <c r="W15" s="22">
        <f t="shared" si="3"/>
        <v>-6.6102584785279248</v>
      </c>
    </row>
    <row r="16" spans="1:23" ht="21.75" customHeight="1" x14ac:dyDescent="0.2">
      <c r="A16" s="31" t="s">
        <v>25</v>
      </c>
      <c r="B16" s="31"/>
      <c r="D16" s="17">
        <v>0</v>
      </c>
      <c r="F16" s="17">
        <v>550900036</v>
      </c>
      <c r="H16" s="17">
        <v>0</v>
      </c>
      <c r="J16" s="17">
        <f t="shared" si="0"/>
        <v>550900036</v>
      </c>
      <c r="L16" s="22">
        <f t="shared" si="1"/>
        <v>0.67886197541158944</v>
      </c>
      <c r="N16" s="17">
        <v>0</v>
      </c>
      <c r="P16" s="46">
        <v>550900036</v>
      </c>
      <c r="Q16" s="46"/>
      <c r="S16" s="17">
        <v>0</v>
      </c>
      <c r="U16" s="17">
        <f t="shared" si="2"/>
        <v>550900036</v>
      </c>
      <c r="W16" s="22">
        <f t="shared" si="3"/>
        <v>0.67886197541158944</v>
      </c>
    </row>
    <row r="17" spans="1:23" ht="21.75" customHeight="1" x14ac:dyDescent="0.2">
      <c r="A17" s="31" t="s">
        <v>21</v>
      </c>
      <c r="B17" s="31"/>
      <c r="D17" s="17">
        <v>0</v>
      </c>
      <c r="F17" s="17">
        <v>11016867860</v>
      </c>
      <c r="H17" s="17">
        <v>0</v>
      </c>
      <c r="J17" s="17">
        <f t="shared" si="0"/>
        <v>11016867860</v>
      </c>
      <c r="L17" s="22">
        <f t="shared" si="1"/>
        <v>13.575843509816089</v>
      </c>
      <c r="N17" s="17">
        <v>0</v>
      </c>
      <c r="P17" s="46">
        <v>11016867860</v>
      </c>
      <c r="Q17" s="46"/>
      <c r="S17" s="17">
        <v>0</v>
      </c>
      <c r="U17" s="17">
        <f t="shared" si="2"/>
        <v>11016867860</v>
      </c>
      <c r="W17" s="22">
        <f t="shared" si="3"/>
        <v>13.575843509816089</v>
      </c>
    </row>
    <row r="18" spans="1:23" ht="21.75" customHeight="1" x14ac:dyDescent="0.2">
      <c r="A18" s="31" t="s">
        <v>50</v>
      </c>
      <c r="B18" s="31"/>
      <c r="D18" s="17">
        <v>0</v>
      </c>
      <c r="F18" s="17">
        <v>-1975777522</v>
      </c>
      <c r="H18" s="17">
        <v>0</v>
      </c>
      <c r="J18" s="17">
        <f t="shared" si="0"/>
        <v>-1975777522</v>
      </c>
      <c r="L18" s="22">
        <f t="shared" si="1"/>
        <v>-2.4347071045730249</v>
      </c>
      <c r="N18" s="17">
        <v>0</v>
      </c>
      <c r="P18" s="46">
        <v>-1975777522</v>
      </c>
      <c r="Q18" s="46"/>
      <c r="S18" s="17">
        <v>0</v>
      </c>
      <c r="U18" s="17">
        <f t="shared" si="2"/>
        <v>-1975777522</v>
      </c>
      <c r="W18" s="22">
        <f t="shared" si="3"/>
        <v>-2.4347071045730249</v>
      </c>
    </row>
    <row r="19" spans="1:23" ht="21.75" customHeight="1" x14ac:dyDescent="0.2">
      <c r="A19" s="31" t="s">
        <v>19</v>
      </c>
      <c r="B19" s="31"/>
      <c r="D19" s="17">
        <v>0</v>
      </c>
      <c r="F19" s="17">
        <v>13420406317</v>
      </c>
      <c r="H19" s="17">
        <v>0</v>
      </c>
      <c r="J19" s="17">
        <f t="shared" si="0"/>
        <v>13420406317</v>
      </c>
      <c r="L19" s="22">
        <f t="shared" si="1"/>
        <v>16.537670988979194</v>
      </c>
      <c r="N19" s="17">
        <v>0</v>
      </c>
      <c r="P19" s="46">
        <v>13420406317</v>
      </c>
      <c r="Q19" s="46"/>
      <c r="S19" s="17">
        <v>0</v>
      </c>
      <c r="U19" s="17">
        <f t="shared" si="2"/>
        <v>13420406317</v>
      </c>
      <c r="W19" s="22">
        <f t="shared" si="3"/>
        <v>16.537670988979194</v>
      </c>
    </row>
    <row r="20" spans="1:23" ht="21.75" customHeight="1" x14ac:dyDescent="0.2">
      <c r="A20" s="31" t="s">
        <v>22</v>
      </c>
      <c r="B20" s="31"/>
      <c r="D20" s="17">
        <v>0</v>
      </c>
      <c r="F20" s="17">
        <v>-11521899075</v>
      </c>
      <c r="H20" s="17">
        <v>0</v>
      </c>
      <c r="J20" s="17">
        <f t="shared" si="0"/>
        <v>-11521899075</v>
      </c>
      <c r="L20" s="22">
        <f t="shared" si="1"/>
        <v>-14.198182347817934</v>
      </c>
      <c r="N20" s="17">
        <v>0</v>
      </c>
      <c r="P20" s="46">
        <v>-11521899075</v>
      </c>
      <c r="Q20" s="46"/>
      <c r="S20" s="17">
        <v>0</v>
      </c>
      <c r="U20" s="17">
        <f t="shared" si="2"/>
        <v>-11521899075</v>
      </c>
      <c r="W20" s="22">
        <f t="shared" si="3"/>
        <v>-14.198182347817934</v>
      </c>
    </row>
    <row r="21" spans="1:23" ht="21.75" customHeight="1" x14ac:dyDescent="0.2">
      <c r="A21" s="31" t="s">
        <v>27</v>
      </c>
      <c r="B21" s="31"/>
      <c r="D21" s="17">
        <v>0</v>
      </c>
      <c r="F21" s="17">
        <v>15534705976</v>
      </c>
      <c r="H21" s="17">
        <v>0</v>
      </c>
      <c r="J21" s="17">
        <f t="shared" si="0"/>
        <v>15534705976</v>
      </c>
      <c r="L21" s="22">
        <f t="shared" si="1"/>
        <v>19.143075870674988</v>
      </c>
      <c r="N21" s="17">
        <v>0</v>
      </c>
      <c r="P21" s="46">
        <v>15534705976</v>
      </c>
      <c r="Q21" s="46"/>
      <c r="S21" s="17">
        <v>0</v>
      </c>
      <c r="U21" s="17">
        <f t="shared" si="2"/>
        <v>15534705976</v>
      </c>
      <c r="W21" s="22">
        <f t="shared" si="3"/>
        <v>19.143075870674988</v>
      </c>
    </row>
    <row r="22" spans="1:23" ht="21.75" customHeight="1" x14ac:dyDescent="0.2">
      <c r="A22" s="31" t="s">
        <v>29</v>
      </c>
      <c r="B22" s="31"/>
      <c r="D22" s="17">
        <v>0</v>
      </c>
      <c r="F22" s="17">
        <v>-928798925</v>
      </c>
      <c r="H22" s="17">
        <v>0</v>
      </c>
      <c r="J22" s="17">
        <f t="shared" si="0"/>
        <v>-928798925</v>
      </c>
      <c r="L22" s="22">
        <f t="shared" si="1"/>
        <v>-1.1445384494141886</v>
      </c>
      <c r="N22" s="17">
        <v>0</v>
      </c>
      <c r="P22" s="46">
        <v>-928798925</v>
      </c>
      <c r="Q22" s="46"/>
      <c r="S22" s="17">
        <v>0</v>
      </c>
      <c r="U22" s="17">
        <f t="shared" si="2"/>
        <v>-928798925</v>
      </c>
      <c r="W22" s="22">
        <f t="shared" si="3"/>
        <v>-1.1445384494141886</v>
      </c>
    </row>
    <row r="23" spans="1:23" ht="21.75" customHeight="1" x14ac:dyDescent="0.2">
      <c r="A23" s="31" t="s">
        <v>36</v>
      </c>
      <c r="B23" s="31"/>
      <c r="D23" s="17">
        <v>0</v>
      </c>
      <c r="F23" s="17">
        <v>23363331552</v>
      </c>
      <c r="H23" s="17">
        <v>0</v>
      </c>
      <c r="J23" s="17">
        <f t="shared" si="0"/>
        <v>23363331552</v>
      </c>
      <c r="L23" s="22">
        <f t="shared" si="1"/>
        <v>28.790118666077984</v>
      </c>
      <c r="N23" s="17">
        <v>0</v>
      </c>
      <c r="P23" s="46">
        <v>23363331552</v>
      </c>
      <c r="Q23" s="46"/>
      <c r="S23" s="17">
        <v>0</v>
      </c>
      <c r="U23" s="17">
        <f t="shared" si="2"/>
        <v>23363331552</v>
      </c>
      <c r="W23" s="22">
        <f t="shared" si="3"/>
        <v>28.790118666077984</v>
      </c>
    </row>
    <row r="24" spans="1:23" ht="21.75" customHeight="1" x14ac:dyDescent="0.2">
      <c r="A24" s="31" t="s">
        <v>30</v>
      </c>
      <c r="B24" s="31"/>
      <c r="D24" s="17">
        <v>0</v>
      </c>
      <c r="F24" s="17">
        <v>-14629719512</v>
      </c>
      <c r="H24" s="17">
        <v>0</v>
      </c>
      <c r="J24" s="17">
        <f t="shared" si="0"/>
        <v>-14629719512</v>
      </c>
      <c r="L24" s="22">
        <f t="shared" si="1"/>
        <v>-18.027880992249191</v>
      </c>
      <c r="N24" s="17">
        <v>0</v>
      </c>
      <c r="P24" s="46">
        <v>-14629719512</v>
      </c>
      <c r="Q24" s="46"/>
      <c r="S24" s="17">
        <v>0</v>
      </c>
      <c r="U24" s="17">
        <f t="shared" si="2"/>
        <v>-14629719512</v>
      </c>
      <c r="W24" s="22">
        <f t="shared" si="3"/>
        <v>-18.027880992249191</v>
      </c>
    </row>
    <row r="25" spans="1:23" ht="21.75" customHeight="1" x14ac:dyDescent="0.2">
      <c r="A25" s="31" t="s">
        <v>24</v>
      </c>
      <c r="B25" s="31"/>
      <c r="D25" s="17">
        <v>0</v>
      </c>
      <c r="F25" s="17">
        <v>9180628215</v>
      </c>
      <c r="H25" s="17">
        <v>0</v>
      </c>
      <c r="J25" s="17">
        <f t="shared" si="0"/>
        <v>9180628215</v>
      </c>
      <c r="L25" s="22">
        <f t="shared" si="1"/>
        <v>11.313085856386246</v>
      </c>
      <c r="N25" s="17">
        <v>0</v>
      </c>
      <c r="P25" s="46">
        <v>9180628215</v>
      </c>
      <c r="Q25" s="46"/>
      <c r="S25" s="17">
        <v>0</v>
      </c>
      <c r="U25" s="17">
        <f t="shared" si="2"/>
        <v>9180628215</v>
      </c>
      <c r="W25" s="22">
        <f t="shared" si="3"/>
        <v>11.313085856386246</v>
      </c>
    </row>
    <row r="26" spans="1:23" ht="21.75" customHeight="1" x14ac:dyDescent="0.2">
      <c r="A26" s="31" t="s">
        <v>44</v>
      </c>
      <c r="B26" s="31"/>
      <c r="D26" s="17">
        <v>0</v>
      </c>
      <c r="F26" s="17">
        <v>4340186484</v>
      </c>
      <c r="H26" s="17">
        <v>0</v>
      </c>
      <c r="J26" s="17">
        <f t="shared" si="0"/>
        <v>4340186484</v>
      </c>
      <c r="L26" s="22">
        <f t="shared" si="1"/>
        <v>5.3483161692567407</v>
      </c>
      <c r="N26" s="17">
        <v>0</v>
      </c>
      <c r="P26" s="46">
        <v>4340186484</v>
      </c>
      <c r="Q26" s="46"/>
      <c r="S26" s="17">
        <v>0</v>
      </c>
      <c r="U26" s="17">
        <f t="shared" si="2"/>
        <v>4340186484</v>
      </c>
      <c r="W26" s="22">
        <f t="shared" si="3"/>
        <v>5.3483161692567407</v>
      </c>
    </row>
    <row r="27" spans="1:23" ht="21.75" customHeight="1" x14ac:dyDescent="0.2">
      <c r="A27" s="31" t="s">
        <v>46</v>
      </c>
      <c r="B27" s="31"/>
      <c r="D27" s="17">
        <v>0</v>
      </c>
      <c r="F27" s="17">
        <v>-2917914480</v>
      </c>
      <c r="H27" s="17">
        <v>0</v>
      </c>
      <c r="J27" s="17">
        <f t="shared" si="0"/>
        <v>-2917914480</v>
      </c>
      <c r="L27" s="22">
        <f t="shared" si="1"/>
        <v>-3.5956817181527296</v>
      </c>
      <c r="N27" s="17">
        <v>0</v>
      </c>
      <c r="P27" s="46">
        <v>-2917914480</v>
      </c>
      <c r="Q27" s="46"/>
      <c r="S27" s="17">
        <v>0</v>
      </c>
      <c r="U27" s="17">
        <f t="shared" si="2"/>
        <v>-2917914480</v>
      </c>
      <c r="W27" s="22">
        <f t="shared" si="3"/>
        <v>-3.5956817181527296</v>
      </c>
    </row>
    <row r="28" spans="1:23" ht="21.75" customHeight="1" x14ac:dyDescent="0.2">
      <c r="A28" s="31" t="s">
        <v>33</v>
      </c>
      <c r="B28" s="31"/>
      <c r="D28" s="17">
        <v>0</v>
      </c>
      <c r="F28" s="17">
        <v>-13864510960</v>
      </c>
      <c r="H28" s="17">
        <v>0</v>
      </c>
      <c r="J28" s="17">
        <f t="shared" si="0"/>
        <v>-13864510960</v>
      </c>
      <c r="L28" s="22">
        <f t="shared" si="1"/>
        <v>-17.084931354807956</v>
      </c>
      <c r="N28" s="17">
        <v>0</v>
      </c>
      <c r="P28" s="46">
        <v>-13864510960</v>
      </c>
      <c r="Q28" s="46"/>
      <c r="S28" s="17">
        <v>0</v>
      </c>
      <c r="U28" s="17">
        <f t="shared" si="2"/>
        <v>-13864510960</v>
      </c>
      <c r="W28" s="22">
        <f t="shared" si="3"/>
        <v>-17.084931354807956</v>
      </c>
    </row>
    <row r="29" spans="1:23" ht="21.75" customHeight="1" x14ac:dyDescent="0.2">
      <c r="A29" s="31" t="s">
        <v>41</v>
      </c>
      <c r="B29" s="31"/>
      <c r="D29" s="17">
        <v>0</v>
      </c>
      <c r="F29" s="17">
        <v>2402052471</v>
      </c>
      <c r="H29" s="17">
        <v>0</v>
      </c>
      <c r="J29" s="17">
        <f t="shared" si="0"/>
        <v>2402052471</v>
      </c>
      <c r="L29" s="22">
        <f t="shared" si="1"/>
        <v>2.9599963313586524</v>
      </c>
      <c r="N29" s="17">
        <v>0</v>
      </c>
      <c r="P29" s="46">
        <v>2402052471</v>
      </c>
      <c r="Q29" s="46"/>
      <c r="S29" s="17">
        <v>0</v>
      </c>
      <c r="U29" s="17">
        <f t="shared" si="2"/>
        <v>2402052471</v>
      </c>
      <c r="W29" s="22">
        <f t="shared" si="3"/>
        <v>2.9599963313586524</v>
      </c>
    </row>
    <row r="30" spans="1:23" ht="21.75" customHeight="1" x14ac:dyDescent="0.2">
      <c r="A30" s="31" t="s">
        <v>31</v>
      </c>
      <c r="B30" s="31"/>
      <c r="D30" s="17">
        <v>0</v>
      </c>
      <c r="F30" s="17">
        <v>6608642399</v>
      </c>
      <c r="H30" s="17">
        <v>0</v>
      </c>
      <c r="J30" s="17">
        <f t="shared" si="0"/>
        <v>6608642399</v>
      </c>
      <c r="L30" s="22">
        <f t="shared" si="1"/>
        <v>8.1436844084249174</v>
      </c>
      <c r="N30" s="17">
        <v>0</v>
      </c>
      <c r="P30" s="46">
        <v>6608642399</v>
      </c>
      <c r="Q30" s="46"/>
      <c r="S30" s="17">
        <v>0</v>
      </c>
      <c r="U30" s="17">
        <f t="shared" si="2"/>
        <v>6608642399</v>
      </c>
      <c r="W30" s="22">
        <f t="shared" si="3"/>
        <v>8.1436844084249174</v>
      </c>
    </row>
    <row r="31" spans="1:23" ht="21.75" customHeight="1" x14ac:dyDescent="0.2">
      <c r="A31" s="31" t="s">
        <v>23</v>
      </c>
      <c r="B31" s="31"/>
      <c r="D31" s="17">
        <v>0</v>
      </c>
      <c r="F31" s="17">
        <v>21995829024</v>
      </c>
      <c r="H31" s="17">
        <v>0</v>
      </c>
      <c r="J31" s="17">
        <f t="shared" si="0"/>
        <v>21995829024</v>
      </c>
      <c r="L31" s="22">
        <f t="shared" si="1"/>
        <v>27.104975433416406</v>
      </c>
      <c r="N31" s="17">
        <v>0</v>
      </c>
      <c r="P31" s="46">
        <v>21995829024</v>
      </c>
      <c r="Q31" s="46"/>
      <c r="S31" s="17">
        <v>0</v>
      </c>
      <c r="U31" s="17">
        <f t="shared" si="2"/>
        <v>21995829024</v>
      </c>
      <c r="W31" s="22">
        <f t="shared" si="3"/>
        <v>27.104975433416406</v>
      </c>
    </row>
    <row r="32" spans="1:23" ht="21.75" customHeight="1" x14ac:dyDescent="0.2">
      <c r="A32" s="31" t="s">
        <v>47</v>
      </c>
      <c r="B32" s="31"/>
      <c r="D32" s="17">
        <v>0</v>
      </c>
      <c r="F32" s="17">
        <v>8668417234</v>
      </c>
      <c r="H32" s="17">
        <v>0</v>
      </c>
      <c r="J32" s="17">
        <f t="shared" si="0"/>
        <v>8668417234</v>
      </c>
      <c r="L32" s="22">
        <f t="shared" si="1"/>
        <v>10.681899550947035</v>
      </c>
      <c r="N32" s="17">
        <v>0</v>
      </c>
      <c r="P32" s="46">
        <v>8668417234</v>
      </c>
      <c r="Q32" s="46"/>
      <c r="S32" s="17">
        <v>0</v>
      </c>
      <c r="U32" s="17">
        <f t="shared" si="2"/>
        <v>8668417234</v>
      </c>
      <c r="W32" s="22">
        <f t="shared" si="3"/>
        <v>10.681899550947035</v>
      </c>
    </row>
    <row r="33" spans="1:23" ht="21.75" customHeight="1" x14ac:dyDescent="0.2">
      <c r="A33" s="31" t="s">
        <v>38</v>
      </c>
      <c r="B33" s="31"/>
      <c r="D33" s="17">
        <v>0</v>
      </c>
      <c r="F33" s="17">
        <v>-1724139042</v>
      </c>
      <c r="H33" s="17">
        <v>0</v>
      </c>
      <c r="J33" s="17">
        <f t="shared" si="0"/>
        <v>-1724139042</v>
      </c>
      <c r="L33" s="22">
        <f t="shared" si="1"/>
        <v>-2.1246185504630559</v>
      </c>
      <c r="N33" s="17">
        <v>0</v>
      </c>
      <c r="P33" s="46">
        <v>-1724139042</v>
      </c>
      <c r="Q33" s="46"/>
      <c r="S33" s="17">
        <v>0</v>
      </c>
      <c r="U33" s="17">
        <f t="shared" si="2"/>
        <v>-1724139042</v>
      </c>
      <c r="W33" s="22">
        <f t="shared" si="3"/>
        <v>-2.1246185504630559</v>
      </c>
    </row>
    <row r="34" spans="1:23" ht="21.75" customHeight="1" x14ac:dyDescent="0.2">
      <c r="A34" s="31" t="s">
        <v>20</v>
      </c>
      <c r="B34" s="31"/>
      <c r="D34" s="17">
        <v>0</v>
      </c>
      <c r="F34" s="17">
        <v>-232489919</v>
      </c>
      <c r="H34" s="17">
        <v>0</v>
      </c>
      <c r="J34" s="17">
        <f t="shared" si="0"/>
        <v>-232489919</v>
      </c>
      <c r="L34" s="22">
        <f t="shared" si="1"/>
        <v>-0.28649220432365413</v>
      </c>
      <c r="N34" s="17">
        <v>0</v>
      </c>
      <c r="P34" s="46">
        <v>-232489919</v>
      </c>
      <c r="Q34" s="46"/>
      <c r="S34" s="17">
        <v>0</v>
      </c>
      <c r="U34" s="17">
        <f t="shared" si="2"/>
        <v>-232489919</v>
      </c>
      <c r="W34" s="22">
        <f t="shared" si="3"/>
        <v>-0.28649220432365413</v>
      </c>
    </row>
    <row r="35" spans="1:23" ht="21.75" customHeight="1" x14ac:dyDescent="0.2">
      <c r="A35" s="31" t="s">
        <v>32</v>
      </c>
      <c r="B35" s="31"/>
      <c r="D35" s="17">
        <v>0</v>
      </c>
      <c r="F35" s="17">
        <v>-9167865525</v>
      </c>
      <c r="H35" s="17">
        <v>0</v>
      </c>
      <c r="J35" s="17">
        <f t="shared" si="0"/>
        <v>-9167865525</v>
      </c>
      <c r="L35" s="22">
        <f t="shared" si="1"/>
        <v>-11.297358674722084</v>
      </c>
      <c r="N35" s="17">
        <v>0</v>
      </c>
      <c r="P35" s="46">
        <v>-9167865525</v>
      </c>
      <c r="Q35" s="46"/>
      <c r="S35" s="17">
        <v>0</v>
      </c>
      <c r="U35" s="17">
        <f t="shared" si="2"/>
        <v>-9167865525</v>
      </c>
      <c r="W35" s="22">
        <f t="shared" si="3"/>
        <v>-11.297358674722084</v>
      </c>
    </row>
    <row r="36" spans="1:23" ht="21.75" customHeight="1" x14ac:dyDescent="0.2">
      <c r="A36" s="31" t="s">
        <v>48</v>
      </c>
      <c r="B36" s="31"/>
      <c r="D36" s="17">
        <v>0</v>
      </c>
      <c r="F36" s="17">
        <v>7825531639</v>
      </c>
      <c r="H36" s="17">
        <v>0</v>
      </c>
      <c r="J36" s="17">
        <f t="shared" si="0"/>
        <v>7825531639</v>
      </c>
      <c r="L36" s="22">
        <f t="shared" si="1"/>
        <v>9.6432302050120633</v>
      </c>
      <c r="N36" s="17">
        <v>0</v>
      </c>
      <c r="P36" s="46">
        <f>7825531648-9</f>
        <v>7825531639</v>
      </c>
      <c r="Q36" s="46"/>
      <c r="S36" s="17">
        <v>0</v>
      </c>
      <c r="U36" s="17">
        <f t="shared" si="2"/>
        <v>7825531639</v>
      </c>
      <c r="W36" s="22">
        <f t="shared" si="3"/>
        <v>9.6432302050120633</v>
      </c>
    </row>
    <row r="37" spans="1:23" ht="21.75" customHeight="1" x14ac:dyDescent="0.2">
      <c r="A37" s="31" t="s">
        <v>34</v>
      </c>
      <c r="B37" s="31"/>
      <c r="D37" s="17">
        <v>0</v>
      </c>
      <c r="F37" s="17">
        <v>1060381230</v>
      </c>
      <c r="H37" s="17">
        <v>0</v>
      </c>
      <c r="J37" s="17">
        <f t="shared" si="0"/>
        <v>1060381230</v>
      </c>
      <c r="L37" s="22">
        <f t="shared" si="1"/>
        <v>1.306684424480907</v>
      </c>
      <c r="N37" s="17">
        <v>0</v>
      </c>
      <c r="P37" s="46">
        <v>1060381230</v>
      </c>
      <c r="Q37" s="46"/>
      <c r="S37" s="17">
        <v>0</v>
      </c>
      <c r="U37" s="17">
        <f t="shared" si="2"/>
        <v>1060381230</v>
      </c>
      <c r="W37" s="22">
        <f t="shared" si="3"/>
        <v>1.306684424480907</v>
      </c>
    </row>
    <row r="38" spans="1:23" ht="21.75" customHeight="1" x14ac:dyDescent="0.2">
      <c r="A38" s="31" t="s">
        <v>40</v>
      </c>
      <c r="B38" s="31"/>
      <c r="D38" s="17">
        <v>0</v>
      </c>
      <c r="F38" s="17">
        <v>3548239982</v>
      </c>
      <c r="H38" s="17">
        <v>0</v>
      </c>
      <c r="J38" s="17">
        <f t="shared" si="0"/>
        <v>3548239982</v>
      </c>
      <c r="L38" s="22">
        <f t="shared" si="1"/>
        <v>4.3724179451948748</v>
      </c>
      <c r="N38" s="17">
        <v>0</v>
      </c>
      <c r="P38" s="46">
        <v>3548239982</v>
      </c>
      <c r="Q38" s="46"/>
      <c r="S38" s="17">
        <v>0</v>
      </c>
      <c r="U38" s="17">
        <f t="shared" si="2"/>
        <v>3548239982</v>
      </c>
      <c r="W38" s="22">
        <f t="shared" si="3"/>
        <v>4.3724179451948748</v>
      </c>
    </row>
    <row r="39" spans="1:23" ht="21.75" customHeight="1" x14ac:dyDescent="0.2">
      <c r="A39" s="31" t="s">
        <v>43</v>
      </c>
      <c r="B39" s="31"/>
      <c r="D39" s="17">
        <v>0</v>
      </c>
      <c r="F39" s="17">
        <v>9205935011</v>
      </c>
      <c r="H39" s="17">
        <v>0</v>
      </c>
      <c r="J39" s="17">
        <f t="shared" si="0"/>
        <v>9205935011</v>
      </c>
      <c r="L39" s="22">
        <f t="shared" si="1"/>
        <v>11.344270863467818</v>
      </c>
      <c r="N39" s="17">
        <v>0</v>
      </c>
      <c r="P39" s="46">
        <v>9205935011</v>
      </c>
      <c r="Q39" s="46"/>
      <c r="S39" s="17">
        <v>0</v>
      </c>
      <c r="U39" s="17">
        <f t="shared" si="2"/>
        <v>9205935011</v>
      </c>
      <c r="W39" s="22">
        <f t="shared" si="3"/>
        <v>11.344270863467818</v>
      </c>
    </row>
    <row r="40" spans="1:23" ht="21.75" customHeight="1" x14ac:dyDescent="0.2">
      <c r="A40" s="33" t="s">
        <v>42</v>
      </c>
      <c r="B40" s="33"/>
      <c r="D40" s="18">
        <v>0</v>
      </c>
      <c r="F40" s="18">
        <v>21714619602</v>
      </c>
      <c r="H40" s="18">
        <v>0</v>
      </c>
      <c r="J40" s="17">
        <f t="shared" si="0"/>
        <v>21714619602</v>
      </c>
      <c r="L40" s="22">
        <f t="shared" si="1"/>
        <v>26.758447259068507</v>
      </c>
      <c r="N40" s="18">
        <v>0</v>
      </c>
      <c r="P40" s="46">
        <v>21714619602</v>
      </c>
      <c r="Q40" s="47"/>
      <c r="S40" s="18">
        <v>0</v>
      </c>
      <c r="U40" s="17">
        <f t="shared" si="2"/>
        <v>21714619602</v>
      </c>
      <c r="W40" s="22">
        <f t="shared" si="3"/>
        <v>26.758447259068507</v>
      </c>
    </row>
    <row r="41" spans="1:23" ht="21.75" customHeight="1" x14ac:dyDescent="0.2">
      <c r="A41" s="30" t="s">
        <v>51</v>
      </c>
      <c r="B41" s="30"/>
      <c r="D41" s="19">
        <f>SUM(D9:D40)</f>
        <v>5386603636</v>
      </c>
      <c r="F41" s="19">
        <f>SUM(F9:F40)</f>
        <v>71941125407</v>
      </c>
      <c r="H41" s="19">
        <f>SUM(H9:H40)</f>
        <v>1512330763</v>
      </c>
      <c r="J41" s="19">
        <f>SUM(J9:J40)</f>
        <v>78840059806</v>
      </c>
      <c r="L41" s="20">
        <f>SUM(L9:L40)</f>
        <v>97.152868476975399</v>
      </c>
      <c r="N41" s="19">
        <f>SUM(N9:N40)</f>
        <v>5386603636</v>
      </c>
      <c r="Q41" s="19">
        <f>SUM(P9:Q40)</f>
        <v>71941125407</v>
      </c>
      <c r="S41" s="19">
        <f>SUM(S9:S40)</f>
        <v>1512330763</v>
      </c>
      <c r="U41" s="19">
        <f>SUM(U9:U40)</f>
        <v>78840059806</v>
      </c>
      <c r="W41" s="20">
        <f>SUM(W9:W40)</f>
        <v>97.152868476975399</v>
      </c>
    </row>
    <row r="43" spans="1:23" x14ac:dyDescent="0.2">
      <c r="S43" s="21"/>
    </row>
    <row r="44" spans="1:23" x14ac:dyDescent="0.2">
      <c r="N44" s="21"/>
      <c r="Q44" s="21"/>
    </row>
    <row r="45" spans="1:23" x14ac:dyDescent="0.2">
      <c r="N45" s="21"/>
    </row>
  </sheetData>
  <mergeCells count="7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40:B40"/>
    <mergeCell ref="P40:Q40"/>
    <mergeCell ref="A41:B41"/>
    <mergeCell ref="A37:B37"/>
    <mergeCell ref="P37:Q37"/>
    <mergeCell ref="A38:B38"/>
    <mergeCell ref="P38:Q38"/>
    <mergeCell ref="A39:B39"/>
    <mergeCell ref="P39:Q39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6"/>
  <sheetViews>
    <sheetView rightToLeft="1" workbookViewId="0">
      <selection activeCell="F11" sqref="F1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4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ht="21.75" customHeight="1" x14ac:dyDescent="0.2">
      <c r="A2" s="39" t="s">
        <v>78</v>
      </c>
      <c r="B2" s="39"/>
      <c r="C2" s="39"/>
      <c r="D2" s="39"/>
      <c r="E2" s="39"/>
      <c r="F2" s="39"/>
      <c r="G2" s="39"/>
      <c r="H2" s="39"/>
      <c r="I2" s="39"/>
      <c r="J2" s="39"/>
    </row>
    <row r="3" spans="1:14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pans="1:14" ht="14.45" customHeight="1" x14ac:dyDescent="0.2"/>
    <row r="5" spans="1:14" ht="14.45" customHeight="1" x14ac:dyDescent="0.2">
      <c r="A5" s="1" t="s">
        <v>99</v>
      </c>
      <c r="B5" s="40" t="s">
        <v>100</v>
      </c>
      <c r="C5" s="40"/>
      <c r="D5" s="40"/>
      <c r="E5" s="40"/>
      <c r="F5" s="40"/>
      <c r="G5" s="40"/>
      <c r="H5" s="40"/>
      <c r="I5" s="40"/>
      <c r="J5" s="40"/>
    </row>
    <row r="6" spans="1:14" ht="14.45" customHeight="1" x14ac:dyDescent="0.2">
      <c r="D6" s="35" t="s">
        <v>93</v>
      </c>
      <c r="E6" s="35"/>
      <c r="F6" s="35"/>
      <c r="H6" s="35" t="s">
        <v>94</v>
      </c>
      <c r="I6" s="35"/>
      <c r="J6" s="35"/>
    </row>
    <row r="7" spans="1:14" ht="36.4" customHeight="1" x14ac:dyDescent="0.2">
      <c r="A7" s="35" t="s">
        <v>101</v>
      </c>
      <c r="B7" s="35"/>
      <c r="D7" s="10" t="s">
        <v>102</v>
      </c>
      <c r="E7" s="3"/>
      <c r="F7" s="10" t="s">
        <v>103</v>
      </c>
      <c r="H7" s="10" t="s">
        <v>102</v>
      </c>
      <c r="I7" s="3"/>
      <c r="J7" s="10" t="s">
        <v>103</v>
      </c>
    </row>
    <row r="8" spans="1:14" ht="21.75" customHeight="1" x14ac:dyDescent="0.2">
      <c r="A8" s="36" t="s">
        <v>72</v>
      </c>
      <c r="B8" s="36"/>
      <c r="D8" s="15">
        <v>8008</v>
      </c>
      <c r="E8" s="13"/>
      <c r="F8" s="16">
        <f>D8/D$13*100</f>
        <v>0.59302089643313627</v>
      </c>
      <c r="G8" s="13"/>
      <c r="H8" s="15">
        <v>8008</v>
      </c>
      <c r="I8" s="13"/>
      <c r="J8" s="16">
        <f>H8/H$13*100</f>
        <v>0.59302089643313627</v>
      </c>
      <c r="K8" s="13"/>
      <c r="L8" s="13"/>
      <c r="M8" s="13"/>
      <c r="N8" s="13"/>
    </row>
    <row r="9" spans="1:14" ht="21.75" customHeight="1" x14ac:dyDescent="0.2">
      <c r="A9" s="31" t="s">
        <v>72</v>
      </c>
      <c r="B9" s="31"/>
      <c r="D9" s="17">
        <v>22753</v>
      </c>
      <c r="E9" s="13"/>
      <c r="F9" s="22">
        <f t="shared" ref="F9:F12" si="0">D9/D$13*100</f>
        <v>1.6849406164514424</v>
      </c>
      <c r="G9" s="13"/>
      <c r="H9" s="17">
        <v>22753</v>
      </c>
      <c r="I9" s="13"/>
      <c r="J9" s="22">
        <f t="shared" ref="J9:J12" si="1">H9/H$13*100</f>
        <v>1.6849406164514424</v>
      </c>
      <c r="K9" s="13"/>
      <c r="L9" s="13"/>
      <c r="M9" s="13"/>
      <c r="N9" s="13"/>
    </row>
    <row r="10" spans="1:14" ht="21.75" customHeight="1" x14ac:dyDescent="0.2">
      <c r="A10" s="31" t="s">
        <v>73</v>
      </c>
      <c r="B10" s="31"/>
      <c r="D10" s="17">
        <v>7249</v>
      </c>
      <c r="E10" s="13"/>
      <c r="F10" s="22">
        <f t="shared" si="0"/>
        <v>0.53681424553494073</v>
      </c>
      <c r="G10" s="13"/>
      <c r="H10" s="17">
        <v>7249</v>
      </c>
      <c r="I10" s="13"/>
      <c r="J10" s="22">
        <f t="shared" si="1"/>
        <v>0.53681424553494073</v>
      </c>
      <c r="K10" s="13"/>
      <c r="L10" s="13"/>
      <c r="M10" s="13"/>
      <c r="N10" s="13"/>
    </row>
    <row r="11" spans="1:14" ht="21.75" customHeight="1" x14ac:dyDescent="0.2">
      <c r="A11" s="31" t="s">
        <v>74</v>
      </c>
      <c r="B11" s="31"/>
      <c r="D11" s="17">
        <v>1268632</v>
      </c>
      <c r="E11" s="13"/>
      <c r="F11" s="22">
        <f t="shared" si="0"/>
        <v>93.946714021448869</v>
      </c>
      <c r="G11" s="13"/>
      <c r="H11" s="17">
        <v>1268632</v>
      </c>
      <c r="I11" s="13"/>
      <c r="J11" s="22">
        <f t="shared" si="1"/>
        <v>93.946714021448869</v>
      </c>
      <c r="K11" s="13"/>
      <c r="L11" s="13"/>
      <c r="M11" s="13"/>
      <c r="N11" s="13"/>
    </row>
    <row r="12" spans="1:14" ht="21.75" customHeight="1" x14ac:dyDescent="0.2">
      <c r="A12" s="33" t="s">
        <v>75</v>
      </c>
      <c r="B12" s="33"/>
      <c r="D12" s="18">
        <v>43732</v>
      </c>
      <c r="E12" s="13"/>
      <c r="F12" s="22">
        <f t="shared" si="0"/>
        <v>3.2385102201316083</v>
      </c>
      <c r="G12" s="13"/>
      <c r="H12" s="18">
        <v>43732</v>
      </c>
      <c r="I12" s="13"/>
      <c r="J12" s="22">
        <f t="shared" si="1"/>
        <v>3.2385102201316083</v>
      </c>
      <c r="K12" s="13"/>
      <c r="L12" s="13"/>
      <c r="M12" s="13"/>
      <c r="N12" s="13"/>
    </row>
    <row r="13" spans="1:14" ht="21.75" customHeight="1" x14ac:dyDescent="0.2">
      <c r="A13" s="30" t="s">
        <v>51</v>
      </c>
      <c r="B13" s="30"/>
      <c r="D13" s="19">
        <v>1350374</v>
      </c>
      <c r="E13" s="13"/>
      <c r="F13" s="19">
        <f>SUM(F8:F12)</f>
        <v>99.999999999999986</v>
      </c>
      <c r="G13" s="13"/>
      <c r="H13" s="19">
        <v>1350374</v>
      </c>
      <c r="I13" s="13"/>
      <c r="J13" s="19">
        <f>SUM(J8:J12)</f>
        <v>99.999999999999986</v>
      </c>
      <c r="K13" s="13"/>
      <c r="L13" s="13"/>
      <c r="M13" s="13"/>
      <c r="N13" s="13"/>
    </row>
    <row r="14" spans="1:14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2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workbookViewId="0">
      <selection activeCell="I22" sqref="I2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9" t="s">
        <v>0</v>
      </c>
      <c r="B1" s="39"/>
      <c r="C1" s="39"/>
      <c r="D1" s="39"/>
      <c r="E1" s="39"/>
      <c r="F1" s="39"/>
    </row>
    <row r="2" spans="1:6" ht="21.75" customHeight="1" x14ac:dyDescent="0.2">
      <c r="A2" s="39" t="s">
        <v>78</v>
      </c>
      <c r="B2" s="39"/>
      <c r="C2" s="39"/>
      <c r="D2" s="39"/>
      <c r="E2" s="39"/>
      <c r="F2" s="39"/>
    </row>
    <row r="3" spans="1:6" ht="21.75" customHeight="1" x14ac:dyDescent="0.2">
      <c r="A3" s="39" t="s">
        <v>2</v>
      </c>
      <c r="B3" s="39"/>
      <c r="C3" s="39"/>
      <c r="D3" s="39"/>
      <c r="E3" s="39"/>
      <c r="F3" s="39"/>
    </row>
    <row r="4" spans="1:6" ht="14.45" customHeight="1" x14ac:dyDescent="0.2"/>
    <row r="5" spans="1:6" ht="29.1" customHeight="1" x14ac:dyDescent="0.2">
      <c r="A5" s="1" t="s">
        <v>104</v>
      </c>
      <c r="B5" s="40" t="s">
        <v>89</v>
      </c>
      <c r="C5" s="40"/>
      <c r="D5" s="40"/>
      <c r="E5" s="40"/>
      <c r="F5" s="40"/>
    </row>
    <row r="6" spans="1:6" ht="14.45" customHeight="1" x14ac:dyDescent="0.2">
      <c r="D6" s="2" t="s">
        <v>93</v>
      </c>
      <c r="F6" s="2" t="s">
        <v>9</v>
      </c>
    </row>
    <row r="7" spans="1:6" ht="14.45" customHeight="1" x14ac:dyDescent="0.2">
      <c r="A7" s="35" t="s">
        <v>89</v>
      </c>
      <c r="B7" s="35"/>
      <c r="D7" s="4" t="s">
        <v>69</v>
      </c>
      <c r="F7" s="4" t="s">
        <v>69</v>
      </c>
    </row>
    <row r="8" spans="1:6" ht="21.75" customHeight="1" x14ac:dyDescent="0.2">
      <c r="A8" s="36" t="s">
        <v>89</v>
      </c>
      <c r="B8" s="36"/>
      <c r="D8" s="15">
        <v>2305251051</v>
      </c>
      <c r="E8" s="13"/>
      <c r="F8" s="15">
        <v>2305251051</v>
      </c>
    </row>
    <row r="9" spans="1:6" ht="21.75" customHeight="1" x14ac:dyDescent="0.2">
      <c r="A9" s="31" t="s">
        <v>105</v>
      </c>
      <c r="B9" s="31"/>
      <c r="D9" s="17">
        <v>0</v>
      </c>
      <c r="E9" s="13"/>
      <c r="F9" s="17">
        <v>0</v>
      </c>
    </row>
    <row r="10" spans="1:6" ht="21.75" customHeight="1" x14ac:dyDescent="0.2">
      <c r="A10" s="33" t="s">
        <v>106</v>
      </c>
      <c r="B10" s="33"/>
      <c r="D10" s="18">
        <v>3860656</v>
      </c>
      <c r="E10" s="13"/>
      <c r="F10" s="18">
        <v>3860656</v>
      </c>
    </row>
    <row r="11" spans="1:6" ht="21.75" customHeight="1" x14ac:dyDescent="0.2">
      <c r="A11" s="30" t="s">
        <v>51</v>
      </c>
      <c r="B11" s="30"/>
      <c r="D11" s="19">
        <v>2309111707</v>
      </c>
      <c r="E11" s="13"/>
      <c r="F11" s="19">
        <v>2309111707</v>
      </c>
    </row>
    <row r="12" spans="1:6" x14ac:dyDescent="0.2">
      <c r="D12" s="13"/>
      <c r="E12" s="13"/>
      <c r="F12" s="13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9"/>
  <sheetViews>
    <sheetView rightToLeft="1" workbookViewId="0">
      <selection activeCell="Q8" sqref="Q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1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1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1.75" customHeight="1" x14ac:dyDescent="0.2">
      <c r="A2" s="39" t="s">
        <v>78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14.45" customHeight="1" x14ac:dyDescent="0.2"/>
    <row r="5" spans="1:19" ht="14.45" customHeight="1" x14ac:dyDescent="0.2">
      <c r="A5" s="40" t="s">
        <v>96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14.45" customHeight="1" x14ac:dyDescent="0.2">
      <c r="A6" s="35" t="s">
        <v>53</v>
      </c>
      <c r="C6" s="35" t="s">
        <v>107</v>
      </c>
      <c r="D6" s="35"/>
      <c r="E6" s="35"/>
      <c r="F6" s="35"/>
      <c r="G6" s="35"/>
      <c r="I6" s="35" t="s">
        <v>93</v>
      </c>
      <c r="J6" s="35"/>
      <c r="K6" s="35"/>
      <c r="L6" s="35"/>
      <c r="M6" s="35"/>
      <c r="O6" s="35" t="s">
        <v>94</v>
      </c>
      <c r="P6" s="35"/>
      <c r="Q6" s="35"/>
      <c r="R6" s="35"/>
      <c r="S6" s="35"/>
    </row>
    <row r="7" spans="1:19" ht="29.1" customHeight="1" x14ac:dyDescent="0.2">
      <c r="A7" s="35"/>
      <c r="C7" s="10" t="s">
        <v>108</v>
      </c>
      <c r="D7" s="3"/>
      <c r="E7" s="10" t="s">
        <v>109</v>
      </c>
      <c r="F7" s="3"/>
      <c r="G7" s="10" t="s">
        <v>110</v>
      </c>
      <c r="I7" s="10" t="s">
        <v>111</v>
      </c>
      <c r="J7" s="3"/>
      <c r="K7" s="10" t="s">
        <v>112</v>
      </c>
      <c r="L7" s="3"/>
      <c r="M7" s="10" t="s">
        <v>113</v>
      </c>
      <c r="O7" s="10" t="s">
        <v>111</v>
      </c>
      <c r="P7" s="3"/>
      <c r="Q7" s="10" t="s">
        <v>112</v>
      </c>
      <c r="R7" s="3"/>
      <c r="S7" s="10" t="s">
        <v>113</v>
      </c>
    </row>
    <row r="8" spans="1:19" ht="21.75" customHeight="1" x14ac:dyDescent="0.2">
      <c r="A8" s="11" t="s">
        <v>37</v>
      </c>
      <c r="C8" s="25" t="s">
        <v>114</v>
      </c>
      <c r="D8" s="13"/>
      <c r="E8" s="15">
        <v>5762928</v>
      </c>
      <c r="F8" s="13"/>
      <c r="G8" s="15">
        <v>1000</v>
      </c>
      <c r="H8" s="13"/>
      <c r="I8" s="29">
        <v>5762928000</v>
      </c>
      <c r="J8" s="13"/>
      <c r="K8" s="29">
        <v>376324364</v>
      </c>
      <c r="L8" s="13"/>
      <c r="M8" s="29">
        <v>5386603636</v>
      </c>
      <c r="N8" s="13"/>
      <c r="O8" s="29">
        <v>5762928000</v>
      </c>
      <c r="P8" s="13"/>
      <c r="Q8" s="29">
        <v>376324364</v>
      </c>
      <c r="R8" s="13"/>
      <c r="S8" s="29">
        <v>5386603636</v>
      </c>
    </row>
    <row r="9" spans="1:19" ht="21.75" customHeight="1" x14ac:dyDescent="0.2">
      <c r="A9" s="9" t="s">
        <v>51</v>
      </c>
      <c r="C9" s="17"/>
      <c r="D9" s="13"/>
      <c r="E9" s="17"/>
      <c r="F9" s="13"/>
      <c r="G9" s="17"/>
      <c r="H9" s="13"/>
      <c r="I9" s="19">
        <v>5762928000</v>
      </c>
      <c r="J9" s="13"/>
      <c r="K9" s="19">
        <v>376324364</v>
      </c>
      <c r="L9" s="13"/>
      <c r="M9" s="19">
        <v>5386603636</v>
      </c>
      <c r="N9" s="13"/>
      <c r="O9" s="19">
        <v>5762928000</v>
      </c>
      <c r="P9" s="13"/>
      <c r="Q9" s="19">
        <v>376324364</v>
      </c>
      <c r="R9" s="13"/>
      <c r="S9" s="19">
        <v>5386603636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6"/>
  <sheetViews>
    <sheetView rightToLeft="1" workbookViewId="0">
      <selection activeCell="C8" sqref="C8:M16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1.75" customHeight="1" x14ac:dyDescent="0.2">
      <c r="A2" s="39" t="s">
        <v>78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4.45" customHeight="1" x14ac:dyDescent="0.2"/>
    <row r="5" spans="1:13" ht="14.45" customHeight="1" x14ac:dyDescent="0.2">
      <c r="A5" s="40" t="s">
        <v>117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14.45" customHeight="1" x14ac:dyDescent="0.2">
      <c r="A6" s="35" t="s">
        <v>81</v>
      </c>
      <c r="C6" s="35" t="s">
        <v>93</v>
      </c>
      <c r="D6" s="35"/>
      <c r="E6" s="35"/>
      <c r="F6" s="35"/>
      <c r="G6" s="35"/>
      <c r="I6" s="35" t="s">
        <v>94</v>
      </c>
      <c r="J6" s="35"/>
      <c r="K6" s="35"/>
      <c r="L6" s="35"/>
      <c r="M6" s="35"/>
    </row>
    <row r="7" spans="1:13" ht="29.1" customHeight="1" x14ac:dyDescent="0.2">
      <c r="A7" s="35"/>
      <c r="C7" s="10" t="s">
        <v>115</v>
      </c>
      <c r="D7" s="3"/>
      <c r="E7" s="10" t="s">
        <v>112</v>
      </c>
      <c r="F7" s="3"/>
      <c r="G7" s="10" t="s">
        <v>116</v>
      </c>
      <c r="I7" s="10" t="s">
        <v>115</v>
      </c>
      <c r="J7" s="3"/>
      <c r="K7" s="10" t="s">
        <v>112</v>
      </c>
      <c r="L7" s="3"/>
      <c r="M7" s="10" t="s">
        <v>116</v>
      </c>
    </row>
    <row r="8" spans="1:13" ht="21.75" customHeight="1" x14ac:dyDescent="0.2">
      <c r="A8" s="5" t="s">
        <v>72</v>
      </c>
      <c r="C8" s="15">
        <v>8008</v>
      </c>
      <c r="D8" s="13"/>
      <c r="E8" s="15">
        <v>0</v>
      </c>
      <c r="F8" s="13"/>
      <c r="G8" s="15">
        <v>8008</v>
      </c>
      <c r="H8" s="13"/>
      <c r="I8" s="15">
        <v>8008</v>
      </c>
      <c r="J8" s="13"/>
      <c r="K8" s="15">
        <v>0</v>
      </c>
      <c r="L8" s="13"/>
      <c r="M8" s="15">
        <v>8008</v>
      </c>
    </row>
    <row r="9" spans="1:13" ht="21.75" customHeight="1" x14ac:dyDescent="0.2">
      <c r="A9" s="6" t="s">
        <v>72</v>
      </c>
      <c r="C9" s="17">
        <v>22753</v>
      </c>
      <c r="D9" s="13"/>
      <c r="E9" s="17">
        <v>0</v>
      </c>
      <c r="F9" s="13"/>
      <c r="G9" s="17">
        <v>22753</v>
      </c>
      <c r="H9" s="13"/>
      <c r="I9" s="17">
        <v>22753</v>
      </c>
      <c r="J9" s="13"/>
      <c r="K9" s="17">
        <v>0</v>
      </c>
      <c r="L9" s="13"/>
      <c r="M9" s="17">
        <v>22753</v>
      </c>
    </row>
    <row r="10" spans="1:13" ht="21.75" customHeight="1" x14ac:dyDescent="0.2">
      <c r="A10" s="6" t="s">
        <v>73</v>
      </c>
      <c r="C10" s="17">
        <v>7249</v>
      </c>
      <c r="D10" s="13"/>
      <c r="E10" s="17">
        <v>0</v>
      </c>
      <c r="F10" s="13"/>
      <c r="G10" s="17">
        <v>7249</v>
      </c>
      <c r="H10" s="13"/>
      <c r="I10" s="17">
        <v>7249</v>
      </c>
      <c r="J10" s="13"/>
      <c r="K10" s="17">
        <v>0</v>
      </c>
      <c r="L10" s="13"/>
      <c r="M10" s="17">
        <v>7249</v>
      </c>
    </row>
    <row r="11" spans="1:13" ht="21.75" customHeight="1" x14ac:dyDescent="0.2">
      <c r="A11" s="6" t="s">
        <v>74</v>
      </c>
      <c r="C11" s="17">
        <v>1268632</v>
      </c>
      <c r="D11" s="13"/>
      <c r="E11" s="17">
        <v>0</v>
      </c>
      <c r="F11" s="13"/>
      <c r="G11" s="17">
        <v>1268632</v>
      </c>
      <c r="H11" s="13"/>
      <c r="I11" s="17">
        <v>1268632</v>
      </c>
      <c r="J11" s="13"/>
      <c r="K11" s="17">
        <v>0</v>
      </c>
      <c r="L11" s="13"/>
      <c r="M11" s="17">
        <v>1268632</v>
      </c>
    </row>
    <row r="12" spans="1:13" ht="21.75" customHeight="1" x14ac:dyDescent="0.2">
      <c r="A12" s="7" t="s">
        <v>75</v>
      </c>
      <c r="C12" s="18">
        <v>43732</v>
      </c>
      <c r="D12" s="13"/>
      <c r="E12" s="18">
        <v>0</v>
      </c>
      <c r="F12" s="13"/>
      <c r="G12" s="18">
        <v>43732</v>
      </c>
      <c r="H12" s="13"/>
      <c r="I12" s="18">
        <v>43732</v>
      </c>
      <c r="J12" s="13"/>
      <c r="K12" s="18">
        <v>0</v>
      </c>
      <c r="L12" s="13"/>
      <c r="M12" s="18">
        <v>43732</v>
      </c>
    </row>
    <row r="13" spans="1:13" ht="21.75" customHeight="1" x14ac:dyDescent="0.2">
      <c r="A13" s="9" t="s">
        <v>51</v>
      </c>
      <c r="C13" s="19">
        <v>1350374</v>
      </c>
      <c r="D13" s="13"/>
      <c r="E13" s="19">
        <v>0</v>
      </c>
      <c r="F13" s="13"/>
      <c r="G13" s="19">
        <v>1350374</v>
      </c>
      <c r="H13" s="13"/>
      <c r="I13" s="19">
        <v>1350374</v>
      </c>
      <c r="J13" s="13"/>
      <c r="K13" s="19">
        <v>0</v>
      </c>
      <c r="L13" s="13"/>
      <c r="M13" s="19">
        <v>1350374</v>
      </c>
    </row>
    <row r="14" spans="1:13" x14ac:dyDescent="0.2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2025-11-29T06:14:50Z</dcterms:created>
  <dcterms:modified xsi:type="dcterms:W3CDTF">2025-11-30T04:26:35Z</dcterms:modified>
</cp:coreProperties>
</file>