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4\"/>
    </mc:Choice>
  </mc:AlternateContent>
  <xr:revisionPtr revIDLastSave="0" documentId="13_ncr:1_{68E961D4-27A6-4C9D-BDA8-82E6BED01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مشتقه'!$A$1:$AX$47</definedName>
    <definedName name="_xlnm.Print_Area" localSheetId="3">درآمد!$A$1:$K$13</definedName>
    <definedName name="_xlnm.Print_Area" localSheetId="5">'درآمد سپرده بانکی'!$A$1:$K$13</definedName>
    <definedName name="_xlnm.Print_Area" localSheetId="4">'درآمد سرمایه گذاری در سهام'!$A$1:$X$76</definedName>
    <definedName name="_xlnm.Print_Area" localSheetId="7">'درآمد سود سهام'!$A$1:$T$40</definedName>
    <definedName name="_xlnm.Print_Area" localSheetId="10">'درآمد ناشی از تغییر قیمت اوراق'!$A$1:$S$37</definedName>
    <definedName name="_xlnm.Print_Area" localSheetId="9">'درآمد ناشی از فروش'!$A$1:$S$59</definedName>
    <definedName name="_xlnm.Print_Area" localSheetId="6">'سایر درآمدها'!$A$1:$G$11</definedName>
    <definedName name="_xlnm.Print_Area" localSheetId="2">سپرده!$A$1:$M$16</definedName>
    <definedName name="_xlnm.Print_Area" localSheetId="8">'سود سپرده بانکی'!$A$1:$N$13</definedName>
    <definedName name="_xlnm.Print_Area" localSheetId="0">سهام!$A$1:$AC$41</definedName>
  </definedNames>
  <calcPr calcId="191029"/>
</workbook>
</file>

<file path=xl/calcChain.xml><?xml version="1.0" encoding="utf-8"?>
<calcChain xmlns="http://schemas.openxmlformats.org/spreadsheetml/2006/main">
  <c r="W76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9" i="9"/>
  <c r="L76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9" i="9"/>
  <c r="F13" i="8"/>
  <c r="H11" i="8" s="1"/>
  <c r="H9" i="8"/>
  <c r="H10" i="8"/>
  <c r="F12" i="8"/>
  <c r="F11" i="8"/>
  <c r="F8" i="8"/>
  <c r="J8" i="8" s="1"/>
  <c r="J76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10" i="9"/>
  <c r="J9" i="9"/>
  <c r="H76" i="9"/>
  <c r="H11" i="9"/>
  <c r="H10" i="9"/>
  <c r="H9" i="9"/>
  <c r="D76" i="9"/>
  <c r="D12" i="9"/>
  <c r="M40" i="15"/>
  <c r="I40" i="15"/>
  <c r="M25" i="15"/>
  <c r="I59" i="19"/>
  <c r="G59" i="19"/>
  <c r="E59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9" i="19"/>
  <c r="I10" i="19"/>
  <c r="I8" i="19"/>
  <c r="G10" i="19"/>
  <c r="G9" i="19"/>
  <c r="G8" i="19"/>
  <c r="J9" i="8"/>
  <c r="J10" i="8"/>
  <c r="J11" i="8"/>
  <c r="J12" i="8"/>
  <c r="AB41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9" i="2"/>
  <c r="L16" i="7"/>
  <c r="L10" i="7"/>
  <c r="L11" i="7"/>
  <c r="L12" i="7"/>
  <c r="L13" i="7"/>
  <c r="L14" i="7"/>
  <c r="L15" i="7"/>
  <c r="L9" i="7"/>
  <c r="U76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10" i="9"/>
  <c r="U9" i="9"/>
  <c r="Q76" i="9"/>
  <c r="N76" i="9"/>
  <c r="N20" i="9"/>
  <c r="N12" i="9"/>
  <c r="F13" i="13"/>
  <c r="F9" i="13"/>
  <c r="F10" i="13"/>
  <c r="F11" i="13"/>
  <c r="F12" i="13"/>
  <c r="F8" i="13"/>
  <c r="J13" i="13"/>
  <c r="J9" i="13"/>
  <c r="J10" i="13"/>
  <c r="J11" i="13"/>
  <c r="J12" i="13"/>
  <c r="J8" i="13"/>
  <c r="S40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9" i="15"/>
  <c r="S8" i="15"/>
  <c r="Q40" i="15"/>
  <c r="O27" i="15"/>
  <c r="O40" i="15" s="1"/>
  <c r="Q37" i="21"/>
  <c r="H8" i="8" l="1"/>
  <c r="H12" i="8"/>
  <c r="J13" i="8"/>
  <c r="H13" i="8" l="1"/>
</calcChain>
</file>

<file path=xl/sharedStrings.xml><?xml version="1.0" encoding="utf-8"?>
<sst xmlns="http://schemas.openxmlformats.org/spreadsheetml/2006/main" count="481" uniqueCount="186">
  <si>
    <t>صندوق سرمایه‌گذاری مشترک رشد سامان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</si>
  <si>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</si>
  <si>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</si>
  <si>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</si>
  <si>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</si>
  <si>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</si>
  <si>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</si>
  <si>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</si>
  <si>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</si>
  <si>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</si>
  <si>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</si>
  <si>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</si>
  <si>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</si>
  <si>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</si>
  <si>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</si>
  <si>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</si>
  <si>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</si>
  <si>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</si>
  <si>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</si>
  <si>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</si>
  <si>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</si>
  <si>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</si>
  <si>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</si>
  <si>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</si>
  <si>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</si>
  <si>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</si>
  <si>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</si>
  <si>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</si>
  <si>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</si>
  <si>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</si>
  <si>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</si>
  <si>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</si>
  <si>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</si>
  <si>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</si>
  <si>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</si>
  <si>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</si>
  <si>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</si>
  <si>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</si>
  <si>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</si>
  <si>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</si>
  <si>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</si>
  <si>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</si>
  <si>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</si>
  <si>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</si>
  <si>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</si>
  <si>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</si>
  <si>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</si>
  <si>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</si>
  <si>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</si>
  <si>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</si>
  <si>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</si>
  <si>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</si>
  <si>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</si>
  <si>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</si>
  <si>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</si>
  <si>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</si>
  <si>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</si>
  <si>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</si>
  <si>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</si>
  <si>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</si>
  <si>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</si>
  <si>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</si>
  <si>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</si>
  <si>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</si>
  <si>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</si>
  <si>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</si>
  <si>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</si>
  <si>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</si>
  <si>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</si>
  <si>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</si>
  <si>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</si>
  <si>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</si>
  <si>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</si>
  <si>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سپرده کوتاه مدت بانک سامان ملاصدرا</t>
  </si>
  <si>
    <t>سپرده کوتاه مدت بانک تجارت مطهری مهرداد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</si>
  <si>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</si>
  <si>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</si>
  <si>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</si>
  <si>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</si>
  <si>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</si>
  <si>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</si>
  <si>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</si>
  <si>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</si>
  <si>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</si>
  <si>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</si>
  <si>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</si>
  <si>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</si>
  <si>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</si>
  <si>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</si>
  <si>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</si>
  <si>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</si>
  <si>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</si>
  <si>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</si>
  <si>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</si>
  <si>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</si>
  <si>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</si>
  <si>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</si>
  <si>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</si>
  <si>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</si>
  <si>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</si>
  <si>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</si>
  <si>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</si>
  <si>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</si>
  <si>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بیمه اتکایی ایران معین</t>
  </si>
  <si>
    <t>سرمایه‌گذاری‌غدیر(هلدینگ‌</t>
  </si>
  <si>
    <t>گواهی سپرده کالایی شمش طلا غیرفعال</t>
  </si>
  <si>
    <t>سرمایه‌گذاری‌توکافولاد(هلدینگ</t>
  </si>
  <si>
    <t>پالایش نفت تبریز</t>
  </si>
  <si>
    <t>تولیدی برنا باطری</t>
  </si>
  <si>
    <t>گسترش سوخت سبززاگرس(سهامی عام)</t>
  </si>
  <si>
    <t>ملی شیمی کشاورز</t>
  </si>
  <si>
    <t>پتروشیمی تندگویان</t>
  </si>
  <si>
    <t>بانک سامان</t>
  </si>
  <si>
    <t>بین المللی ساروج بوشهر</t>
  </si>
  <si>
    <t>ح.پست بانک ایران</t>
  </si>
  <si>
    <t>پتروشیمی جم پیلن</t>
  </si>
  <si>
    <t>ح. گسترش سوخت سبززاگرس(س. عام)</t>
  </si>
  <si>
    <t>ایمن خودرو شرق</t>
  </si>
  <si>
    <t>پتروشیمی فناوران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</si>
  <si>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</si>
  <si>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</si>
  <si>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</si>
  <si>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</si>
  <si>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</si>
  <si>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ایران خودرو دیزل</t>
  </si>
  <si>
    <t>ح . معدنی‌ املاح‌  ایران‌</t>
  </si>
  <si>
    <t>کویر تایر</t>
  </si>
  <si>
    <t>صنایع شیمیایی کیمیاگران امروز</t>
  </si>
  <si>
    <t>مبین انرژی خلیج فارس</t>
  </si>
  <si>
    <t>پدیده شیمی قرن</t>
  </si>
  <si>
    <t>داروسازی‌ اکسیر</t>
  </si>
  <si>
    <t>گروه انتخاب الکترونیک آرمان</t>
  </si>
  <si>
    <t>صنایع الکترونیک مادیران</t>
  </si>
  <si>
    <t>نساجی بابکان</t>
  </si>
  <si>
    <t>بهمن  دیزل</t>
  </si>
  <si>
    <t>ح . صنایع مس افق کرمان</t>
  </si>
  <si>
    <t>بین المللی توسعه ص. معادن غدیر</t>
  </si>
  <si>
    <t>سرمایه‌گذاری صنایع پتروشیمی‌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</si>
  <si>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</si>
  <si>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</si>
  <si>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</si>
  <si>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</si>
  <si>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</si>
  <si>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</si>
  <si>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</si>
  <si>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</si>
  <si>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</si>
  <si>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</si>
  <si>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</si>
  <si>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</si>
  <si>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</si>
  <si>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</si>
  <si>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</si>
  <si>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</si>
  <si>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</si>
  <si>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</si>
  <si>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</si>
  <si>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</si>
  <si>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</si>
  <si>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1404/02/13</t>
  </si>
  <si>
    <t>1403/11/20</t>
  </si>
  <si>
    <t>1403/08/26</t>
  </si>
  <si>
    <t>1404/05/13</t>
  </si>
  <si>
    <t>1404/02/22</t>
  </si>
  <si>
    <t>1404/05/04</t>
  </si>
  <si>
    <t>1404/03/12</t>
  </si>
  <si>
    <t>1404/04/29</t>
  </si>
  <si>
    <t>1404/05/08</t>
  </si>
  <si>
    <t>1404/06/23</t>
  </si>
  <si>
    <t>1404/03/03</t>
  </si>
  <si>
    <t>1404/03/01</t>
  </si>
  <si>
    <t>1404/02/31</t>
  </si>
  <si>
    <t>1404/06/17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</si>
  <si>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</si>
  <si>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</si>
  <si>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</si>
  <si>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</si>
  <si>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</si>
  <si>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</si>
  <si>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</si>
  <si>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</si>
  <si>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</si>
  <si>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</si>
  <si>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</si>
  <si>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</si>
  <si>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درآمد سود سهام منفی (ماه مهر) مربوط به برگشت از درآمد سود سهام پست بانک می باشد که طی سند اصلاحی ثبت گردید.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</si>
</sst>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rightToLeft="1" tabSelected="1" topLeftCell="A34" workbookViewId="0">
      <selection activeCell="H20" sqref="H2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5.710937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1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3">
        <v>39130000</v>
      </c>
      <c r="F9" s="23"/>
      <c r="G9" s="24"/>
      <c r="H9" s="25">
        <v>141358031562</v>
      </c>
      <c r="I9" s="24"/>
      <c r="J9" s="25">
        <v>135206585514</v>
      </c>
      <c r="K9" s="24"/>
      <c r="L9" s="25">
        <v>0</v>
      </c>
      <c r="M9" s="24"/>
      <c r="N9" s="25">
        <v>0</v>
      </c>
      <c r="O9" s="24"/>
      <c r="P9" s="25">
        <v>0</v>
      </c>
      <c r="Q9" s="24"/>
      <c r="R9" s="25">
        <v>0</v>
      </c>
      <c r="S9" s="24"/>
      <c r="T9" s="25">
        <v>39130000</v>
      </c>
      <c r="U9" s="24"/>
      <c r="V9" s="25">
        <v>4865</v>
      </c>
      <c r="W9" s="24"/>
      <c r="X9" s="25">
        <v>141358031562</v>
      </c>
      <c r="Y9" s="24"/>
      <c r="Z9" s="25">
        <v>189234763672.5</v>
      </c>
      <c r="AA9" s="24"/>
      <c r="AB9" s="26">
        <f>Z9/3740425291625*100</f>
        <v>5.0591777383231298</v>
      </c>
    </row>
    <row r="10" spans="1:28" ht="21.75" customHeight="1" x14ac:dyDescent="0.2">
      <c r="A10" s="16" t="s">
        <v>20</v>
      </c>
      <c r="B10" s="16"/>
      <c r="C10" s="16"/>
      <c r="E10" s="27">
        <v>9681239</v>
      </c>
      <c r="F10" s="27"/>
      <c r="G10" s="24"/>
      <c r="H10" s="28">
        <v>102081875341</v>
      </c>
      <c r="I10" s="24"/>
      <c r="J10" s="28">
        <v>98161083405.089996</v>
      </c>
      <c r="K10" s="24"/>
      <c r="L10" s="28">
        <v>19846540</v>
      </c>
      <c r="M10" s="24"/>
      <c r="N10" s="28">
        <v>0</v>
      </c>
      <c r="O10" s="24"/>
      <c r="P10" s="28">
        <v>0</v>
      </c>
      <c r="Q10" s="24"/>
      <c r="R10" s="28">
        <v>0</v>
      </c>
      <c r="S10" s="24"/>
      <c r="T10" s="28">
        <v>29527779</v>
      </c>
      <c r="U10" s="24"/>
      <c r="V10" s="28">
        <v>4144</v>
      </c>
      <c r="W10" s="24"/>
      <c r="X10" s="28">
        <v>102081875341</v>
      </c>
      <c r="Y10" s="24"/>
      <c r="Z10" s="28">
        <v>121635055634.75301</v>
      </c>
      <c r="AA10" s="24"/>
      <c r="AB10" s="42">
        <f t="shared" ref="AB10:AB41" si="0">Z10/3740425291625*100</f>
        <v>3.2519044266730841</v>
      </c>
    </row>
    <row r="11" spans="1:28" ht="21.75" customHeight="1" x14ac:dyDescent="0.2">
      <c r="A11" s="16" t="s">
        <v>21</v>
      </c>
      <c r="B11" s="16"/>
      <c r="C11" s="16"/>
      <c r="E11" s="27">
        <v>697087</v>
      </c>
      <c r="F11" s="27"/>
      <c r="G11" s="24"/>
      <c r="H11" s="28">
        <v>118749366750</v>
      </c>
      <c r="I11" s="24"/>
      <c r="J11" s="28">
        <v>173678314260.20401</v>
      </c>
      <c r="K11" s="24"/>
      <c r="L11" s="28">
        <v>0</v>
      </c>
      <c r="M11" s="24"/>
      <c r="N11" s="28">
        <v>0</v>
      </c>
      <c r="O11" s="24"/>
      <c r="P11" s="28">
        <v>0</v>
      </c>
      <c r="Q11" s="24"/>
      <c r="R11" s="28">
        <v>0</v>
      </c>
      <c r="S11" s="24"/>
      <c r="T11" s="28">
        <v>697087</v>
      </c>
      <c r="U11" s="24"/>
      <c r="V11" s="28">
        <v>282400</v>
      </c>
      <c r="W11" s="24"/>
      <c r="X11" s="28">
        <v>118749366750</v>
      </c>
      <c r="Y11" s="24"/>
      <c r="Z11" s="28">
        <v>195686067455.64001</v>
      </c>
      <c r="AA11" s="24"/>
      <c r="AB11" s="42">
        <f t="shared" si="0"/>
        <v>5.23165287898654</v>
      </c>
    </row>
    <row r="12" spans="1:28" ht="21.75" customHeight="1" x14ac:dyDescent="0.2">
      <c r="A12" s="16" t="s">
        <v>22</v>
      </c>
      <c r="B12" s="16"/>
      <c r="C12" s="16"/>
      <c r="E12" s="27">
        <v>3380645</v>
      </c>
      <c r="F12" s="27"/>
      <c r="G12" s="24"/>
      <c r="H12" s="28">
        <v>129286228612</v>
      </c>
      <c r="I12" s="24"/>
      <c r="J12" s="28">
        <v>116408764820.34</v>
      </c>
      <c r="K12" s="24"/>
      <c r="L12" s="28">
        <v>0</v>
      </c>
      <c r="M12" s="24"/>
      <c r="N12" s="28">
        <v>0</v>
      </c>
      <c r="O12" s="24"/>
      <c r="P12" s="28">
        <v>0</v>
      </c>
      <c r="Q12" s="24"/>
      <c r="R12" s="28">
        <v>0</v>
      </c>
      <c r="S12" s="24"/>
      <c r="T12" s="28">
        <v>3380645</v>
      </c>
      <c r="U12" s="24"/>
      <c r="V12" s="28">
        <v>44470</v>
      </c>
      <c r="W12" s="24"/>
      <c r="X12" s="28">
        <v>129286228612</v>
      </c>
      <c r="Y12" s="24"/>
      <c r="Z12" s="28">
        <v>149442776315.258</v>
      </c>
      <c r="AA12" s="24"/>
      <c r="AB12" s="42">
        <f t="shared" si="0"/>
        <v>3.9953418305096982</v>
      </c>
    </row>
    <row r="13" spans="1:28" ht="21.75" customHeight="1" x14ac:dyDescent="0.2">
      <c r="A13" s="16" t="s">
        <v>23</v>
      </c>
      <c r="B13" s="16"/>
      <c r="C13" s="16"/>
      <c r="E13" s="27">
        <v>34319631</v>
      </c>
      <c r="F13" s="27"/>
      <c r="G13" s="24"/>
      <c r="H13" s="28">
        <v>176982108707</v>
      </c>
      <c r="I13" s="24"/>
      <c r="J13" s="28">
        <v>196163717874.41299</v>
      </c>
      <c r="K13" s="24"/>
      <c r="L13" s="28">
        <v>0</v>
      </c>
      <c r="M13" s="24"/>
      <c r="N13" s="28">
        <v>0</v>
      </c>
      <c r="O13" s="24"/>
      <c r="P13" s="28">
        <v>0</v>
      </c>
      <c r="Q13" s="24"/>
      <c r="R13" s="28">
        <v>0</v>
      </c>
      <c r="S13" s="24"/>
      <c r="T13" s="28">
        <v>34319631</v>
      </c>
      <c r="U13" s="24"/>
      <c r="V13" s="28">
        <v>7320</v>
      </c>
      <c r="W13" s="24"/>
      <c r="X13" s="28">
        <v>176982108707</v>
      </c>
      <c r="Y13" s="24"/>
      <c r="Z13" s="28">
        <v>249724941711.42599</v>
      </c>
      <c r="AA13" s="24"/>
      <c r="AB13" s="42">
        <f t="shared" si="0"/>
        <v>6.6763782789773307</v>
      </c>
    </row>
    <row r="14" spans="1:28" ht="21.75" customHeight="1" x14ac:dyDescent="0.2">
      <c r="A14" s="16" t="s">
        <v>24</v>
      </c>
      <c r="B14" s="16"/>
      <c r="C14" s="16"/>
      <c r="E14" s="27">
        <v>100000</v>
      </c>
      <c r="F14" s="27"/>
      <c r="G14" s="24"/>
      <c r="H14" s="28">
        <v>2712460682</v>
      </c>
      <c r="I14" s="24"/>
      <c r="J14" s="28">
        <v>2857893750</v>
      </c>
      <c r="K14" s="24"/>
      <c r="L14" s="28">
        <v>0</v>
      </c>
      <c r="M14" s="24"/>
      <c r="N14" s="28">
        <v>0</v>
      </c>
      <c r="O14" s="24"/>
      <c r="P14" s="28">
        <v>-100000</v>
      </c>
      <c r="Q14" s="24"/>
      <c r="R14" s="28">
        <v>3175989772</v>
      </c>
      <c r="S14" s="24"/>
      <c r="T14" s="28">
        <v>0</v>
      </c>
      <c r="U14" s="24"/>
      <c r="V14" s="28">
        <v>0</v>
      </c>
      <c r="W14" s="24"/>
      <c r="X14" s="28">
        <v>0</v>
      </c>
      <c r="Y14" s="24"/>
      <c r="Z14" s="28">
        <v>0</v>
      </c>
      <c r="AA14" s="24"/>
      <c r="AB14" s="42">
        <f t="shared" si="0"/>
        <v>0</v>
      </c>
    </row>
    <row r="15" spans="1:28" ht="21.75" customHeight="1" x14ac:dyDescent="0.2">
      <c r="A15" s="16" t="s">
        <v>25</v>
      </c>
      <c r="B15" s="16"/>
      <c r="C15" s="16"/>
      <c r="E15" s="27">
        <v>18248372</v>
      </c>
      <c r="F15" s="27"/>
      <c r="G15" s="24"/>
      <c r="H15" s="28">
        <v>101539478885</v>
      </c>
      <c r="I15" s="24"/>
      <c r="J15" s="28">
        <v>121899416933.952</v>
      </c>
      <c r="K15" s="24"/>
      <c r="L15" s="28">
        <v>0</v>
      </c>
      <c r="M15" s="24"/>
      <c r="N15" s="28">
        <v>0</v>
      </c>
      <c r="O15" s="24"/>
      <c r="P15" s="28">
        <v>0</v>
      </c>
      <c r="Q15" s="24"/>
      <c r="R15" s="28">
        <v>0</v>
      </c>
      <c r="S15" s="24"/>
      <c r="T15" s="28">
        <v>18248372</v>
      </c>
      <c r="U15" s="24"/>
      <c r="V15" s="28">
        <v>6750</v>
      </c>
      <c r="W15" s="24"/>
      <c r="X15" s="28">
        <v>101539478885</v>
      </c>
      <c r="Y15" s="24"/>
      <c r="Z15" s="28">
        <v>122443610759.55</v>
      </c>
      <c r="AA15" s="24"/>
      <c r="AB15" s="42">
        <f t="shared" si="0"/>
        <v>3.2735210895324496</v>
      </c>
    </row>
    <row r="16" spans="1:28" ht="21.75" customHeight="1" x14ac:dyDescent="0.2">
      <c r="A16" s="16" t="s">
        <v>26</v>
      </c>
      <c r="B16" s="16"/>
      <c r="C16" s="16"/>
      <c r="E16" s="27">
        <v>7211111</v>
      </c>
      <c r="F16" s="27"/>
      <c r="G16" s="24"/>
      <c r="H16" s="28">
        <v>91153593948</v>
      </c>
      <c r="I16" s="24"/>
      <c r="J16" s="28">
        <v>68026264401.829498</v>
      </c>
      <c r="K16" s="24"/>
      <c r="L16" s="28">
        <v>0</v>
      </c>
      <c r="M16" s="24"/>
      <c r="N16" s="28">
        <v>0</v>
      </c>
      <c r="O16" s="24"/>
      <c r="P16" s="28">
        <v>0</v>
      </c>
      <c r="Q16" s="24"/>
      <c r="R16" s="28">
        <v>0</v>
      </c>
      <c r="S16" s="24"/>
      <c r="T16" s="28">
        <v>7211111</v>
      </c>
      <c r="U16" s="24"/>
      <c r="V16" s="28">
        <v>12010</v>
      </c>
      <c r="W16" s="24"/>
      <c r="X16" s="28">
        <v>91153593948</v>
      </c>
      <c r="Y16" s="24"/>
      <c r="Z16" s="28">
        <v>86090140723.495499</v>
      </c>
      <c r="AA16" s="24"/>
      <c r="AB16" s="42">
        <f t="shared" si="0"/>
        <v>2.3016136939362388</v>
      </c>
    </row>
    <row r="17" spans="1:28" ht="21.75" customHeight="1" x14ac:dyDescent="0.2">
      <c r="A17" s="16" t="s">
        <v>27</v>
      </c>
      <c r="B17" s="16"/>
      <c r="C17" s="16"/>
      <c r="E17" s="27">
        <v>6516805</v>
      </c>
      <c r="F17" s="27"/>
      <c r="G17" s="24"/>
      <c r="H17" s="28">
        <v>18012449020</v>
      </c>
      <c r="I17" s="24"/>
      <c r="J17" s="28">
        <v>14763430393.3598</v>
      </c>
      <c r="K17" s="24"/>
      <c r="L17" s="28">
        <v>0</v>
      </c>
      <c r="M17" s="24"/>
      <c r="N17" s="28">
        <v>0</v>
      </c>
      <c r="O17" s="24"/>
      <c r="P17" s="28">
        <v>0</v>
      </c>
      <c r="Q17" s="24"/>
      <c r="R17" s="28">
        <v>0</v>
      </c>
      <c r="S17" s="24"/>
      <c r="T17" s="28">
        <v>6516805</v>
      </c>
      <c r="U17" s="24"/>
      <c r="V17" s="28">
        <v>2679</v>
      </c>
      <c r="W17" s="24"/>
      <c r="X17" s="28">
        <v>18012449020</v>
      </c>
      <c r="Y17" s="24"/>
      <c r="Z17" s="28">
        <v>17354642397.459801</v>
      </c>
      <c r="AA17" s="24"/>
      <c r="AB17" s="42">
        <f t="shared" si="0"/>
        <v>0.46397511096713295</v>
      </c>
    </row>
    <row r="18" spans="1:28" ht="21.75" customHeight="1" x14ac:dyDescent="0.2">
      <c r="A18" s="16" t="s">
        <v>28</v>
      </c>
      <c r="B18" s="16"/>
      <c r="C18" s="16"/>
      <c r="E18" s="27">
        <v>17231359</v>
      </c>
      <c r="F18" s="27"/>
      <c r="G18" s="24"/>
      <c r="H18" s="28">
        <v>95210492929</v>
      </c>
      <c r="I18" s="24"/>
      <c r="J18" s="28">
        <v>73602592882.743103</v>
      </c>
      <c r="K18" s="24"/>
      <c r="L18" s="28">
        <v>0</v>
      </c>
      <c r="M18" s="24"/>
      <c r="N18" s="28">
        <v>0</v>
      </c>
      <c r="O18" s="24"/>
      <c r="P18" s="28">
        <v>0</v>
      </c>
      <c r="Q18" s="24"/>
      <c r="R18" s="28">
        <v>0</v>
      </c>
      <c r="S18" s="24"/>
      <c r="T18" s="28">
        <v>17231359</v>
      </c>
      <c r="U18" s="24"/>
      <c r="V18" s="28">
        <v>4872</v>
      </c>
      <c r="W18" s="24"/>
      <c r="X18" s="28">
        <v>95210492929</v>
      </c>
      <c r="Y18" s="24"/>
      <c r="Z18" s="28">
        <v>83451671520.764404</v>
      </c>
      <c r="AA18" s="24"/>
      <c r="AB18" s="42">
        <f t="shared" si="0"/>
        <v>2.23107441037833</v>
      </c>
    </row>
    <row r="19" spans="1:28" ht="21.75" customHeight="1" x14ac:dyDescent="0.2">
      <c r="A19" s="16" t="s">
        <v>29</v>
      </c>
      <c r="B19" s="16"/>
      <c r="C19" s="16"/>
      <c r="E19" s="27">
        <v>14770141</v>
      </c>
      <c r="F19" s="27"/>
      <c r="G19" s="24"/>
      <c r="H19" s="28">
        <v>73016695835</v>
      </c>
      <c r="I19" s="24"/>
      <c r="J19" s="28">
        <v>136691828134.37601</v>
      </c>
      <c r="K19" s="24"/>
      <c r="L19" s="28">
        <v>0</v>
      </c>
      <c r="M19" s="24"/>
      <c r="N19" s="28">
        <v>0</v>
      </c>
      <c r="O19" s="24"/>
      <c r="P19" s="28">
        <v>0</v>
      </c>
      <c r="Q19" s="24"/>
      <c r="R19" s="28">
        <v>0</v>
      </c>
      <c r="S19" s="24"/>
      <c r="T19" s="28">
        <v>14770141</v>
      </c>
      <c r="U19" s="24"/>
      <c r="V19" s="28">
        <v>10930</v>
      </c>
      <c r="W19" s="24"/>
      <c r="X19" s="28">
        <v>73016695835</v>
      </c>
      <c r="Y19" s="24"/>
      <c r="Z19" s="28">
        <v>160477087165.276</v>
      </c>
      <c r="AA19" s="24"/>
      <c r="AB19" s="42">
        <f t="shared" si="0"/>
        <v>4.2903433340746648</v>
      </c>
    </row>
    <row r="20" spans="1:28" ht="21.75" customHeight="1" x14ac:dyDescent="0.2">
      <c r="A20" s="16" t="s">
        <v>30</v>
      </c>
      <c r="B20" s="16"/>
      <c r="C20" s="16"/>
      <c r="E20" s="27">
        <v>14065343</v>
      </c>
      <c r="F20" s="27"/>
      <c r="G20" s="24"/>
      <c r="H20" s="28">
        <v>74539327325</v>
      </c>
      <c r="I20" s="24"/>
      <c r="J20" s="28">
        <v>86965889180.912994</v>
      </c>
      <c r="K20" s="24"/>
      <c r="L20" s="28">
        <v>3451233</v>
      </c>
      <c r="M20" s="24"/>
      <c r="N20" s="28">
        <v>24258814031</v>
      </c>
      <c r="O20" s="24"/>
      <c r="P20" s="28">
        <v>0</v>
      </c>
      <c r="Q20" s="24"/>
      <c r="R20" s="28">
        <v>0</v>
      </c>
      <c r="S20" s="24"/>
      <c r="T20" s="28">
        <v>17516576</v>
      </c>
      <c r="U20" s="24"/>
      <c r="V20" s="28">
        <v>7020</v>
      </c>
      <c r="W20" s="24"/>
      <c r="X20" s="28">
        <v>98798141356</v>
      </c>
      <c r="Y20" s="24"/>
      <c r="Z20" s="28">
        <v>122234713657.056</v>
      </c>
      <c r="AA20" s="24"/>
      <c r="AB20" s="42">
        <f t="shared" si="0"/>
        <v>3.2679362405859482</v>
      </c>
    </row>
    <row r="21" spans="1:28" ht="21.75" customHeight="1" x14ac:dyDescent="0.2">
      <c r="A21" s="16" t="s">
        <v>31</v>
      </c>
      <c r="B21" s="16"/>
      <c r="C21" s="16"/>
      <c r="E21" s="27">
        <v>21172000</v>
      </c>
      <c r="F21" s="27"/>
      <c r="G21" s="24"/>
      <c r="H21" s="28">
        <v>119459280940</v>
      </c>
      <c r="I21" s="24"/>
      <c r="J21" s="28">
        <v>111543940980</v>
      </c>
      <c r="K21" s="24"/>
      <c r="L21" s="28">
        <v>0</v>
      </c>
      <c r="M21" s="24"/>
      <c r="N21" s="28">
        <v>0</v>
      </c>
      <c r="O21" s="24"/>
      <c r="P21" s="28">
        <v>0</v>
      </c>
      <c r="Q21" s="24"/>
      <c r="R21" s="28">
        <v>0</v>
      </c>
      <c r="S21" s="24"/>
      <c r="T21" s="28">
        <v>21172000</v>
      </c>
      <c r="U21" s="24"/>
      <c r="V21" s="28">
        <v>7040</v>
      </c>
      <c r="W21" s="24"/>
      <c r="X21" s="28">
        <v>119459280940</v>
      </c>
      <c r="Y21" s="24"/>
      <c r="Z21" s="28">
        <v>148164027264</v>
      </c>
      <c r="AA21" s="24"/>
      <c r="AB21" s="42">
        <f t="shared" si="0"/>
        <v>3.9611545669885908</v>
      </c>
    </row>
    <row r="22" spans="1:28" ht="21.75" customHeight="1" x14ac:dyDescent="0.2">
      <c r="A22" s="16" t="s">
        <v>32</v>
      </c>
      <c r="B22" s="16"/>
      <c r="C22" s="16"/>
      <c r="E22" s="27">
        <v>5356372</v>
      </c>
      <c r="F22" s="27"/>
      <c r="G22" s="24"/>
      <c r="H22" s="28">
        <v>106729974982</v>
      </c>
      <c r="I22" s="24"/>
      <c r="J22" s="28">
        <v>69112030594.067993</v>
      </c>
      <c r="K22" s="24"/>
      <c r="L22" s="28">
        <v>3914352</v>
      </c>
      <c r="M22" s="24"/>
      <c r="N22" s="28">
        <v>56870074737</v>
      </c>
      <c r="O22" s="24"/>
      <c r="P22" s="28">
        <v>0</v>
      </c>
      <c r="Q22" s="24"/>
      <c r="R22" s="28">
        <v>0</v>
      </c>
      <c r="S22" s="24"/>
      <c r="T22" s="28">
        <v>9270724</v>
      </c>
      <c r="U22" s="24"/>
      <c r="V22" s="28">
        <v>15210</v>
      </c>
      <c r="W22" s="24"/>
      <c r="X22" s="28">
        <v>163600049719</v>
      </c>
      <c r="Y22" s="24"/>
      <c r="Z22" s="28">
        <v>140168716153.362</v>
      </c>
      <c r="AA22" s="24"/>
      <c r="AB22" s="42">
        <f t="shared" si="0"/>
        <v>3.7474005019484493</v>
      </c>
    </row>
    <row r="23" spans="1:28" ht="21.75" customHeight="1" x14ac:dyDescent="0.2">
      <c r="A23" s="16" t="s">
        <v>33</v>
      </c>
      <c r="B23" s="16"/>
      <c r="C23" s="16"/>
      <c r="E23" s="27">
        <v>1290000</v>
      </c>
      <c r="F23" s="27"/>
      <c r="G23" s="24"/>
      <c r="H23" s="28">
        <v>49756136592</v>
      </c>
      <c r="I23" s="24"/>
      <c r="J23" s="28">
        <v>147582726705</v>
      </c>
      <c r="K23" s="24"/>
      <c r="L23" s="28">
        <v>0</v>
      </c>
      <c r="M23" s="24"/>
      <c r="N23" s="28">
        <v>0</v>
      </c>
      <c r="O23" s="24"/>
      <c r="P23" s="28">
        <v>0</v>
      </c>
      <c r="Q23" s="24"/>
      <c r="R23" s="28">
        <v>0</v>
      </c>
      <c r="S23" s="24"/>
      <c r="T23" s="28">
        <v>1290000</v>
      </c>
      <c r="U23" s="24"/>
      <c r="V23" s="28">
        <v>142610</v>
      </c>
      <c r="W23" s="24"/>
      <c r="X23" s="28">
        <v>49756136592</v>
      </c>
      <c r="Y23" s="24"/>
      <c r="Z23" s="28">
        <v>182872296945</v>
      </c>
      <c r="AA23" s="24"/>
      <c r="AB23" s="42">
        <f t="shared" si="0"/>
        <v>4.8890776499255377</v>
      </c>
    </row>
    <row r="24" spans="1:28" ht="21.75" customHeight="1" x14ac:dyDescent="0.2">
      <c r="A24" s="16" t="s">
        <v>34</v>
      </c>
      <c r="B24" s="16"/>
      <c r="C24" s="16"/>
      <c r="E24" s="27">
        <v>1525737</v>
      </c>
      <c r="F24" s="27"/>
      <c r="G24" s="24"/>
      <c r="H24" s="28">
        <v>98989363425</v>
      </c>
      <c r="I24" s="24"/>
      <c r="J24" s="28">
        <v>179997074080.39801</v>
      </c>
      <c r="K24" s="24"/>
      <c r="L24" s="28">
        <v>0</v>
      </c>
      <c r="M24" s="24"/>
      <c r="N24" s="28">
        <v>0</v>
      </c>
      <c r="O24" s="24"/>
      <c r="P24" s="28">
        <v>0</v>
      </c>
      <c r="Q24" s="24"/>
      <c r="R24" s="28">
        <v>0</v>
      </c>
      <c r="S24" s="24"/>
      <c r="T24" s="28">
        <v>1525737</v>
      </c>
      <c r="U24" s="24"/>
      <c r="V24" s="28">
        <v>135240</v>
      </c>
      <c r="W24" s="24"/>
      <c r="X24" s="28">
        <v>98989363425</v>
      </c>
      <c r="Y24" s="24"/>
      <c r="Z24" s="28">
        <v>205112944882.314</v>
      </c>
      <c r="AA24" s="24"/>
      <c r="AB24" s="42">
        <f t="shared" si="0"/>
        <v>5.4836797660836103</v>
      </c>
    </row>
    <row r="25" spans="1:28" ht="21.75" customHeight="1" x14ac:dyDescent="0.2">
      <c r="A25" s="16" t="s">
        <v>35</v>
      </c>
      <c r="B25" s="16"/>
      <c r="C25" s="16"/>
      <c r="E25" s="27">
        <v>28816665</v>
      </c>
      <c r="F25" s="27"/>
      <c r="G25" s="24"/>
      <c r="H25" s="28">
        <v>68875984199</v>
      </c>
      <c r="I25" s="24"/>
      <c r="J25" s="28">
        <v>77256120159.2453</v>
      </c>
      <c r="K25" s="24"/>
      <c r="L25" s="28">
        <v>0</v>
      </c>
      <c r="M25" s="24"/>
      <c r="N25" s="28">
        <v>0</v>
      </c>
      <c r="O25" s="24"/>
      <c r="P25" s="28">
        <v>0</v>
      </c>
      <c r="Q25" s="24"/>
      <c r="R25" s="28">
        <v>0</v>
      </c>
      <c r="S25" s="24"/>
      <c r="T25" s="28">
        <v>28816665</v>
      </c>
      <c r="U25" s="24"/>
      <c r="V25" s="28">
        <v>3609</v>
      </c>
      <c r="W25" s="24"/>
      <c r="X25" s="28">
        <v>68875984199</v>
      </c>
      <c r="Y25" s="24"/>
      <c r="Z25" s="28">
        <v>103380547888.289</v>
      </c>
      <c r="AA25" s="24"/>
      <c r="AB25" s="42">
        <f t="shared" si="0"/>
        <v>2.7638714805977611</v>
      </c>
    </row>
    <row r="26" spans="1:28" ht="21.75" customHeight="1" x14ac:dyDescent="0.2">
      <c r="A26" s="16" t="s">
        <v>36</v>
      </c>
      <c r="B26" s="16"/>
      <c r="C26" s="16"/>
      <c r="E26" s="27">
        <v>9775873</v>
      </c>
      <c r="F26" s="27"/>
      <c r="G26" s="24"/>
      <c r="H26" s="28">
        <v>64327387461</v>
      </c>
      <c r="I26" s="24"/>
      <c r="J26" s="28">
        <v>47713939188.241501</v>
      </c>
      <c r="K26" s="24"/>
      <c r="L26" s="28">
        <v>0</v>
      </c>
      <c r="M26" s="24"/>
      <c r="N26" s="28">
        <v>0</v>
      </c>
      <c r="O26" s="24"/>
      <c r="P26" s="28">
        <v>-9775873</v>
      </c>
      <c r="Q26" s="24"/>
      <c r="R26" s="28">
        <v>54273767496</v>
      </c>
      <c r="S26" s="24"/>
      <c r="T26" s="28">
        <v>0</v>
      </c>
      <c r="U26" s="24"/>
      <c r="V26" s="28">
        <v>0</v>
      </c>
      <c r="W26" s="24"/>
      <c r="X26" s="28">
        <v>0</v>
      </c>
      <c r="Y26" s="24"/>
      <c r="Z26" s="28">
        <v>0</v>
      </c>
      <c r="AA26" s="24"/>
      <c r="AB26" s="42">
        <f t="shared" si="0"/>
        <v>0</v>
      </c>
    </row>
    <row r="27" spans="1:28" ht="21.75" customHeight="1" x14ac:dyDescent="0.2">
      <c r="A27" s="16" t="s">
        <v>37</v>
      </c>
      <c r="B27" s="16"/>
      <c r="C27" s="16"/>
      <c r="E27" s="27">
        <v>3328972</v>
      </c>
      <c r="F27" s="27"/>
      <c r="G27" s="24"/>
      <c r="H27" s="28">
        <v>40537220117</v>
      </c>
      <c r="I27" s="24"/>
      <c r="J27" s="28">
        <v>37360468521.414001</v>
      </c>
      <c r="K27" s="24"/>
      <c r="L27" s="28">
        <v>3000000</v>
      </c>
      <c r="M27" s="24"/>
      <c r="N27" s="28">
        <v>45418336198</v>
      </c>
      <c r="O27" s="24"/>
      <c r="P27" s="28">
        <v>0</v>
      </c>
      <c r="Q27" s="24"/>
      <c r="R27" s="28">
        <v>0</v>
      </c>
      <c r="S27" s="24"/>
      <c r="T27" s="28">
        <v>6328972</v>
      </c>
      <c r="U27" s="24"/>
      <c r="V27" s="28">
        <v>14970</v>
      </c>
      <c r="W27" s="24"/>
      <c r="X27" s="28">
        <v>85955556315</v>
      </c>
      <c r="Y27" s="24"/>
      <c r="Z27" s="28">
        <v>94180979810.501999</v>
      </c>
      <c r="AA27" s="24"/>
      <c r="AB27" s="42">
        <f t="shared" si="0"/>
        <v>2.5179216925245891</v>
      </c>
    </row>
    <row r="28" spans="1:28" ht="21.75" customHeight="1" x14ac:dyDescent="0.2">
      <c r="A28" s="16" t="s">
        <v>38</v>
      </c>
      <c r="B28" s="16"/>
      <c r="C28" s="16"/>
      <c r="E28" s="27">
        <v>63233333</v>
      </c>
      <c r="F28" s="27"/>
      <c r="G28" s="24"/>
      <c r="H28" s="28">
        <v>136988831552</v>
      </c>
      <c r="I28" s="24"/>
      <c r="J28" s="28">
        <v>140045606921.75201</v>
      </c>
      <c r="K28" s="24"/>
      <c r="L28" s="28">
        <v>11108683</v>
      </c>
      <c r="M28" s="24"/>
      <c r="N28" s="28">
        <v>30027836970</v>
      </c>
      <c r="O28" s="24"/>
      <c r="P28" s="28">
        <v>0</v>
      </c>
      <c r="Q28" s="24"/>
      <c r="R28" s="28">
        <v>0</v>
      </c>
      <c r="S28" s="24"/>
      <c r="T28" s="28">
        <v>74342016</v>
      </c>
      <c r="U28" s="24"/>
      <c r="V28" s="28">
        <v>2739</v>
      </c>
      <c r="W28" s="24"/>
      <c r="X28" s="28">
        <v>167016668522</v>
      </c>
      <c r="Y28" s="24"/>
      <c r="Z28" s="28">
        <v>202411226272.147</v>
      </c>
      <c r="AA28" s="24"/>
      <c r="AB28" s="42">
        <f t="shared" si="0"/>
        <v>5.411449514186419</v>
      </c>
    </row>
    <row r="29" spans="1:28" ht="21.75" customHeight="1" x14ac:dyDescent="0.2">
      <c r="A29" s="16" t="s">
        <v>39</v>
      </c>
      <c r="B29" s="16"/>
      <c r="C29" s="16"/>
      <c r="E29" s="27">
        <v>5762928</v>
      </c>
      <c r="F29" s="27"/>
      <c r="G29" s="24"/>
      <c r="H29" s="28">
        <v>53707308112</v>
      </c>
      <c r="I29" s="24"/>
      <c r="J29" s="28">
        <v>41933634393.888</v>
      </c>
      <c r="K29" s="24"/>
      <c r="L29" s="28">
        <v>0</v>
      </c>
      <c r="M29" s="24"/>
      <c r="N29" s="28">
        <v>0</v>
      </c>
      <c r="O29" s="24"/>
      <c r="P29" s="28">
        <v>0</v>
      </c>
      <c r="Q29" s="24"/>
      <c r="R29" s="28">
        <v>0</v>
      </c>
      <c r="S29" s="24"/>
      <c r="T29" s="28">
        <v>5762928</v>
      </c>
      <c r="U29" s="24"/>
      <c r="V29" s="28">
        <v>8600</v>
      </c>
      <c r="W29" s="24"/>
      <c r="X29" s="28">
        <v>53707308112</v>
      </c>
      <c r="Y29" s="24"/>
      <c r="Z29" s="28">
        <v>49266291774.239998</v>
      </c>
      <c r="AA29" s="24"/>
      <c r="AB29" s="42">
        <f t="shared" si="0"/>
        <v>1.3171307520711535</v>
      </c>
    </row>
    <row r="30" spans="1:28" ht="21.75" customHeight="1" x14ac:dyDescent="0.2">
      <c r="A30" s="16" t="s">
        <v>40</v>
      </c>
      <c r="B30" s="16"/>
      <c r="C30" s="16"/>
      <c r="E30" s="27">
        <v>31000000</v>
      </c>
      <c r="F30" s="27"/>
      <c r="G30" s="24"/>
      <c r="H30" s="28">
        <v>123884896046</v>
      </c>
      <c r="I30" s="24"/>
      <c r="J30" s="28">
        <v>83725849350</v>
      </c>
      <c r="K30" s="24"/>
      <c r="L30" s="28">
        <v>0</v>
      </c>
      <c r="M30" s="24"/>
      <c r="N30" s="28">
        <v>0</v>
      </c>
      <c r="O30" s="24"/>
      <c r="P30" s="28">
        <v>-31000000</v>
      </c>
      <c r="Q30" s="24"/>
      <c r="R30" s="28">
        <v>96760827000</v>
      </c>
      <c r="S30" s="24"/>
      <c r="T30" s="28">
        <v>0</v>
      </c>
      <c r="U30" s="24"/>
      <c r="V30" s="28">
        <v>0</v>
      </c>
      <c r="W30" s="24"/>
      <c r="X30" s="28">
        <v>0</v>
      </c>
      <c r="Y30" s="24"/>
      <c r="Z30" s="28">
        <v>0</v>
      </c>
      <c r="AA30" s="24"/>
      <c r="AB30" s="42">
        <f t="shared" si="0"/>
        <v>0</v>
      </c>
    </row>
    <row r="31" spans="1:28" ht="21.75" customHeight="1" x14ac:dyDescent="0.2">
      <c r="A31" s="16" t="s">
        <v>41</v>
      </c>
      <c r="B31" s="16"/>
      <c r="C31" s="16"/>
      <c r="E31" s="27">
        <v>50817960</v>
      </c>
      <c r="F31" s="27"/>
      <c r="G31" s="24"/>
      <c r="H31" s="28">
        <v>91665751778</v>
      </c>
      <c r="I31" s="24"/>
      <c r="J31" s="28">
        <v>73803281574.617996</v>
      </c>
      <c r="K31" s="24"/>
      <c r="L31" s="28">
        <v>0</v>
      </c>
      <c r="M31" s="24"/>
      <c r="N31" s="28">
        <v>0</v>
      </c>
      <c r="O31" s="24"/>
      <c r="P31" s="28">
        <v>0</v>
      </c>
      <c r="Q31" s="24"/>
      <c r="R31" s="28">
        <v>0</v>
      </c>
      <c r="S31" s="24"/>
      <c r="T31" s="28">
        <v>50817960</v>
      </c>
      <c r="U31" s="24"/>
      <c r="V31" s="28">
        <v>1669</v>
      </c>
      <c r="W31" s="24"/>
      <c r="X31" s="28">
        <v>91665751778</v>
      </c>
      <c r="Y31" s="24"/>
      <c r="Z31" s="28">
        <v>84310524947.322006</v>
      </c>
      <c r="AA31" s="24"/>
      <c r="AB31" s="42">
        <f t="shared" si="0"/>
        <v>2.2540357947022098</v>
      </c>
    </row>
    <row r="32" spans="1:28" ht="21.75" customHeight="1" x14ac:dyDescent="0.2">
      <c r="A32" s="16" t="s">
        <v>42</v>
      </c>
      <c r="B32" s="16"/>
      <c r="C32" s="16"/>
      <c r="E32" s="27">
        <v>6000000</v>
      </c>
      <c r="F32" s="27"/>
      <c r="G32" s="24"/>
      <c r="H32" s="28">
        <v>102036088662</v>
      </c>
      <c r="I32" s="24"/>
      <c r="J32" s="28">
        <v>112528448100</v>
      </c>
      <c r="K32" s="24"/>
      <c r="L32" s="28">
        <v>0</v>
      </c>
      <c r="M32" s="24"/>
      <c r="N32" s="28">
        <v>0</v>
      </c>
      <c r="O32" s="24"/>
      <c r="P32" s="28">
        <v>0</v>
      </c>
      <c r="Q32" s="24"/>
      <c r="R32" s="28">
        <v>0</v>
      </c>
      <c r="S32" s="24"/>
      <c r="T32" s="28">
        <v>6000000</v>
      </c>
      <c r="U32" s="24"/>
      <c r="V32" s="28">
        <v>19380</v>
      </c>
      <c r="W32" s="24"/>
      <c r="X32" s="28">
        <v>102036088662</v>
      </c>
      <c r="Y32" s="24"/>
      <c r="Z32" s="28">
        <v>115588134000</v>
      </c>
      <c r="AA32" s="24"/>
      <c r="AB32" s="42">
        <f t="shared" si="0"/>
        <v>3.0902404135382047</v>
      </c>
    </row>
    <row r="33" spans="1:28" ht="21.75" customHeight="1" x14ac:dyDescent="0.2">
      <c r="A33" s="16" t="s">
        <v>43</v>
      </c>
      <c r="B33" s="16"/>
      <c r="C33" s="16"/>
      <c r="E33" s="27">
        <v>4587659</v>
      </c>
      <c r="F33" s="27"/>
      <c r="G33" s="24"/>
      <c r="H33" s="28">
        <v>67126483600</v>
      </c>
      <c r="I33" s="24"/>
      <c r="J33" s="28">
        <v>64802750115.379501</v>
      </c>
      <c r="K33" s="24"/>
      <c r="L33" s="28">
        <v>0</v>
      </c>
      <c r="M33" s="24"/>
      <c r="N33" s="28">
        <v>0</v>
      </c>
      <c r="O33" s="24"/>
      <c r="P33" s="28">
        <v>0</v>
      </c>
      <c r="Q33" s="24"/>
      <c r="R33" s="28">
        <v>0</v>
      </c>
      <c r="S33" s="24"/>
      <c r="T33" s="28">
        <v>4587659</v>
      </c>
      <c r="U33" s="24"/>
      <c r="V33" s="28">
        <v>15900</v>
      </c>
      <c r="W33" s="24"/>
      <c r="X33" s="28">
        <v>67126483600</v>
      </c>
      <c r="Y33" s="24"/>
      <c r="Z33" s="28">
        <v>72509762620.304993</v>
      </c>
      <c r="AA33" s="24"/>
      <c r="AB33" s="42">
        <f t="shared" si="0"/>
        <v>1.9385432662606037</v>
      </c>
    </row>
    <row r="34" spans="1:28" ht="21.75" customHeight="1" x14ac:dyDescent="0.2">
      <c r="A34" s="16" t="s">
        <v>44</v>
      </c>
      <c r="B34" s="16"/>
      <c r="C34" s="16"/>
      <c r="E34" s="27">
        <v>5154431</v>
      </c>
      <c r="F34" s="27"/>
      <c r="G34" s="24"/>
      <c r="H34" s="28">
        <v>62322387791</v>
      </c>
      <c r="I34" s="24"/>
      <c r="J34" s="28">
        <v>68094798781.459503</v>
      </c>
      <c r="K34" s="24"/>
      <c r="L34" s="28">
        <v>0</v>
      </c>
      <c r="M34" s="24"/>
      <c r="N34" s="28">
        <v>0</v>
      </c>
      <c r="O34" s="24"/>
      <c r="P34" s="28">
        <v>0</v>
      </c>
      <c r="Q34" s="24"/>
      <c r="R34" s="28">
        <v>0</v>
      </c>
      <c r="S34" s="24"/>
      <c r="T34" s="28">
        <v>5154431</v>
      </c>
      <c r="U34" s="24"/>
      <c r="V34" s="28">
        <v>15820</v>
      </c>
      <c r="W34" s="24"/>
      <c r="X34" s="28">
        <v>62322387791</v>
      </c>
      <c r="Y34" s="24"/>
      <c r="Z34" s="28">
        <v>81057916984.401001</v>
      </c>
      <c r="AA34" s="24"/>
      <c r="AB34" s="42">
        <f t="shared" si="0"/>
        <v>2.1670775557499771</v>
      </c>
    </row>
    <row r="35" spans="1:28" ht="21.75" customHeight="1" x14ac:dyDescent="0.2">
      <c r="A35" s="16" t="s">
        <v>45</v>
      </c>
      <c r="B35" s="16"/>
      <c r="C35" s="16"/>
      <c r="E35" s="27">
        <v>28612377</v>
      </c>
      <c r="F35" s="27"/>
      <c r="G35" s="24"/>
      <c r="H35" s="28">
        <v>105118830583</v>
      </c>
      <c r="I35" s="24"/>
      <c r="J35" s="28">
        <v>166670901471.14099</v>
      </c>
      <c r="K35" s="24"/>
      <c r="L35" s="28">
        <v>0</v>
      </c>
      <c r="M35" s="24"/>
      <c r="N35" s="28">
        <v>0</v>
      </c>
      <c r="O35" s="24"/>
      <c r="P35" s="28">
        <v>0</v>
      </c>
      <c r="Q35" s="24"/>
      <c r="R35" s="28">
        <v>0</v>
      </c>
      <c r="S35" s="24"/>
      <c r="T35" s="28">
        <v>28612377</v>
      </c>
      <c r="U35" s="24"/>
      <c r="V35" s="28">
        <v>7870</v>
      </c>
      <c r="W35" s="24"/>
      <c r="X35" s="28">
        <v>105118830583</v>
      </c>
      <c r="Y35" s="24"/>
      <c r="Z35" s="28">
        <v>223839589518.409</v>
      </c>
      <c r="AA35" s="24"/>
      <c r="AB35" s="42">
        <f t="shared" si="0"/>
        <v>5.9843352578006863</v>
      </c>
    </row>
    <row r="36" spans="1:28" ht="21.75" customHeight="1" x14ac:dyDescent="0.2">
      <c r="A36" s="16" t="s">
        <v>46</v>
      </c>
      <c r="B36" s="16"/>
      <c r="C36" s="16"/>
      <c r="E36" s="27">
        <v>5524430</v>
      </c>
      <c r="F36" s="27"/>
      <c r="G36" s="24"/>
      <c r="H36" s="28">
        <v>61369594882</v>
      </c>
      <c r="I36" s="24"/>
      <c r="J36" s="28">
        <v>78748965259.110001</v>
      </c>
      <c r="K36" s="24"/>
      <c r="L36" s="28">
        <v>0</v>
      </c>
      <c r="M36" s="24"/>
      <c r="N36" s="28">
        <v>0</v>
      </c>
      <c r="O36" s="24"/>
      <c r="P36" s="28">
        <v>0</v>
      </c>
      <c r="Q36" s="24"/>
      <c r="R36" s="28">
        <v>0</v>
      </c>
      <c r="S36" s="24"/>
      <c r="T36" s="28">
        <v>5524430</v>
      </c>
      <c r="U36" s="24"/>
      <c r="V36" s="28">
        <v>15880</v>
      </c>
      <c r="W36" s="24"/>
      <c r="X36" s="28">
        <v>61369594882</v>
      </c>
      <c r="Y36" s="24"/>
      <c r="Z36" s="28">
        <v>87205967107.020004</v>
      </c>
      <c r="AA36" s="24"/>
      <c r="AB36" s="42">
        <f t="shared" si="0"/>
        <v>2.3314452317034253</v>
      </c>
    </row>
    <row r="37" spans="1:28" ht="21.75" customHeight="1" x14ac:dyDescent="0.2">
      <c r="A37" s="16" t="s">
        <v>47</v>
      </c>
      <c r="B37" s="16"/>
      <c r="C37" s="16"/>
      <c r="E37" s="27">
        <v>8826002</v>
      </c>
      <c r="F37" s="27"/>
      <c r="G37" s="24"/>
      <c r="H37" s="28">
        <v>89131482114</v>
      </c>
      <c r="I37" s="24"/>
      <c r="J37" s="28">
        <v>93876313982.669998</v>
      </c>
      <c r="K37" s="24"/>
      <c r="L37" s="28">
        <v>0</v>
      </c>
      <c r="M37" s="24"/>
      <c r="N37" s="28">
        <v>0</v>
      </c>
      <c r="O37" s="24"/>
      <c r="P37" s="28">
        <v>0</v>
      </c>
      <c r="Q37" s="24"/>
      <c r="R37" s="28">
        <v>0</v>
      </c>
      <c r="S37" s="24"/>
      <c r="T37" s="28">
        <v>8826002</v>
      </c>
      <c r="U37" s="24"/>
      <c r="V37" s="28">
        <v>12720</v>
      </c>
      <c r="W37" s="24"/>
      <c r="X37" s="28">
        <v>89131482114</v>
      </c>
      <c r="Y37" s="24"/>
      <c r="Z37" s="28">
        <v>111598758304.632</v>
      </c>
      <c r="AA37" s="24"/>
      <c r="AB37" s="42">
        <f t="shared" si="0"/>
        <v>2.9835847424758684</v>
      </c>
    </row>
    <row r="38" spans="1:28" ht="21.75" customHeight="1" x14ac:dyDescent="0.2">
      <c r="A38" s="16" t="s">
        <v>48</v>
      </c>
      <c r="B38" s="16"/>
      <c r="C38" s="16"/>
      <c r="E38" s="27">
        <v>8365151</v>
      </c>
      <c r="F38" s="27"/>
      <c r="G38" s="24"/>
      <c r="H38" s="28">
        <v>31495565494</v>
      </c>
      <c r="I38" s="24"/>
      <c r="J38" s="28">
        <v>27266125614.732399</v>
      </c>
      <c r="K38" s="24"/>
      <c r="L38" s="28">
        <v>0</v>
      </c>
      <c r="M38" s="24"/>
      <c r="N38" s="28">
        <v>0</v>
      </c>
      <c r="O38" s="24"/>
      <c r="P38" s="28">
        <v>0</v>
      </c>
      <c r="Q38" s="24"/>
      <c r="R38" s="28">
        <v>0</v>
      </c>
      <c r="S38" s="24"/>
      <c r="T38" s="28">
        <v>8365151</v>
      </c>
      <c r="U38" s="24"/>
      <c r="V38" s="28">
        <v>3894</v>
      </c>
      <c r="W38" s="24"/>
      <c r="X38" s="28">
        <v>31495565494</v>
      </c>
      <c r="Y38" s="24"/>
      <c r="Z38" s="28">
        <v>32380083300.935699</v>
      </c>
      <c r="AA38" s="24"/>
      <c r="AB38" s="42">
        <f t="shared" si="0"/>
        <v>0.86567918823125078</v>
      </c>
    </row>
    <row r="39" spans="1:28" ht="21.75" customHeight="1" x14ac:dyDescent="0.2">
      <c r="A39" s="16" t="s">
        <v>49</v>
      </c>
      <c r="B39" s="16"/>
      <c r="C39" s="16"/>
      <c r="E39" s="27">
        <v>9360000</v>
      </c>
      <c r="F39" s="27"/>
      <c r="G39" s="24"/>
      <c r="H39" s="28">
        <v>46112155830</v>
      </c>
      <c r="I39" s="24"/>
      <c r="J39" s="28">
        <v>54802374120</v>
      </c>
      <c r="K39" s="24"/>
      <c r="L39" s="28">
        <v>0</v>
      </c>
      <c r="M39" s="24"/>
      <c r="N39" s="28">
        <v>0</v>
      </c>
      <c r="O39" s="24"/>
      <c r="P39" s="28">
        <v>0</v>
      </c>
      <c r="Q39" s="24"/>
      <c r="R39" s="28">
        <v>0</v>
      </c>
      <c r="S39" s="24"/>
      <c r="T39" s="28">
        <v>9360000</v>
      </c>
      <c r="U39" s="24"/>
      <c r="V39" s="28">
        <v>7420</v>
      </c>
      <c r="W39" s="24"/>
      <c r="X39" s="28">
        <v>46112155830</v>
      </c>
      <c r="Y39" s="24"/>
      <c r="Z39" s="28">
        <v>69037965360</v>
      </c>
      <c r="AA39" s="24"/>
      <c r="AB39" s="42">
        <f t="shared" si="0"/>
        <v>1.8457250172748931</v>
      </c>
    </row>
    <row r="40" spans="1:28" ht="21.75" customHeight="1" x14ac:dyDescent="0.2">
      <c r="A40" s="17" t="s">
        <v>50</v>
      </c>
      <c r="B40" s="17"/>
      <c r="C40" s="17"/>
      <c r="D40" s="8"/>
      <c r="E40" s="27">
        <v>13069848</v>
      </c>
      <c r="F40" s="49"/>
      <c r="G40" s="24"/>
      <c r="H40" s="30">
        <v>44610927098</v>
      </c>
      <c r="I40" s="24"/>
      <c r="J40" s="30">
        <v>43809301867.636803</v>
      </c>
      <c r="K40" s="24"/>
      <c r="L40" s="37">
        <v>0</v>
      </c>
      <c r="M40" s="24"/>
      <c r="N40" s="30">
        <v>0</v>
      </c>
      <c r="O40" s="24"/>
      <c r="P40" s="37">
        <v>0</v>
      </c>
      <c r="Q40" s="24"/>
      <c r="R40" s="30">
        <v>0</v>
      </c>
      <c r="S40" s="24"/>
      <c r="T40" s="30">
        <v>13069848</v>
      </c>
      <c r="U40" s="24"/>
      <c r="V40" s="37">
        <v>3924</v>
      </c>
      <c r="W40" s="24"/>
      <c r="X40" s="30">
        <v>44610927098</v>
      </c>
      <c r="Y40" s="24"/>
      <c r="Z40" s="30">
        <v>50980931354.865601</v>
      </c>
      <c r="AA40" s="24"/>
      <c r="AB40" s="42">
        <f t="shared" si="0"/>
        <v>1.3629715174104522</v>
      </c>
    </row>
    <row r="41" spans="1:28" ht="21.75" customHeight="1" thickBot="1" x14ac:dyDescent="0.25">
      <c r="A41" s="18" t="s">
        <v>51</v>
      </c>
      <c r="B41" s="18"/>
      <c r="C41" s="18"/>
      <c r="D41" s="18"/>
      <c r="E41" s="24"/>
      <c r="F41" s="37"/>
      <c r="G41" s="24"/>
      <c r="H41" s="31">
        <v>2688887760854</v>
      </c>
      <c r="I41" s="24"/>
      <c r="J41" s="31">
        <v>2945100433331.9702</v>
      </c>
      <c r="K41" s="24"/>
      <c r="L41" s="37"/>
      <c r="M41" s="24"/>
      <c r="N41" s="31">
        <v>156575061936</v>
      </c>
      <c r="O41" s="24"/>
      <c r="P41" s="37"/>
      <c r="Q41" s="24"/>
      <c r="R41" s="31">
        <v>154210584268</v>
      </c>
      <c r="S41" s="24"/>
      <c r="T41" s="31">
        <v>477376406</v>
      </c>
      <c r="U41" s="24"/>
      <c r="V41" s="37"/>
      <c r="W41" s="24"/>
      <c r="X41" s="31">
        <v>2654538078601</v>
      </c>
      <c r="Y41" s="24"/>
      <c r="Z41" s="31">
        <v>3551842135500.9199</v>
      </c>
      <c r="AA41" s="24"/>
      <c r="AB41" s="48">
        <f>SUM(AB9:AB40)</f>
        <v>94.958242942418238</v>
      </c>
    </row>
    <row r="42" spans="1:28" ht="13.5" thickTop="1" x14ac:dyDescent="0.2"/>
  </sheetData>
  <mergeCells count="78">
    <mergeCell ref="A41:D41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6"/>
  <sheetViews>
    <sheetView rightToLeft="1" topLeftCell="A4" workbookViewId="0">
      <selection activeCell="U9" sqref="U9:AA18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6.140625" customWidth="1"/>
    <col min="23" max="23" width="15" bestFit="1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3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ht="14.45" customHeight="1" x14ac:dyDescent="0.2"/>
    <row r="5" spans="1:23" ht="14.45" customHeight="1" x14ac:dyDescent="0.2">
      <c r="A5" s="12" t="s">
        <v>179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3" ht="14.45" customHeight="1" x14ac:dyDescent="0.2">
      <c r="A6" s="13" t="s">
        <v>81</v>
      </c>
      <c r="C6" s="13" t="s">
        <v>97</v>
      </c>
      <c r="D6" s="13"/>
      <c r="E6" s="13"/>
      <c r="F6" s="13"/>
      <c r="G6" s="13"/>
      <c r="H6" s="13"/>
      <c r="I6" s="13"/>
      <c r="K6" s="13" t="s">
        <v>98</v>
      </c>
      <c r="L6" s="13"/>
      <c r="M6" s="13"/>
      <c r="N6" s="13"/>
      <c r="O6" s="13"/>
      <c r="P6" s="13"/>
      <c r="Q6" s="13"/>
      <c r="R6" s="13"/>
    </row>
    <row r="7" spans="1:23" ht="29.1" customHeight="1" x14ac:dyDescent="0.2">
      <c r="A7" s="13"/>
      <c r="C7" s="10" t="s">
        <v>13</v>
      </c>
      <c r="D7" s="3"/>
      <c r="E7" s="10" t="s">
        <v>180</v>
      </c>
      <c r="F7" s="3"/>
      <c r="G7" s="10" t="s">
        <v>181</v>
      </c>
      <c r="H7" s="3"/>
      <c r="I7" s="10" t="s">
        <v>182</v>
      </c>
      <c r="K7" s="10" t="s">
        <v>13</v>
      </c>
      <c r="L7" s="3"/>
      <c r="M7" s="10" t="s">
        <v>180</v>
      </c>
      <c r="N7" s="3"/>
      <c r="O7" s="10" t="s">
        <v>181</v>
      </c>
      <c r="P7" s="3"/>
      <c r="Q7" s="20" t="s">
        <v>182</v>
      </c>
      <c r="R7" s="20"/>
    </row>
    <row r="8" spans="1:23" ht="21.75" customHeight="1" x14ac:dyDescent="0.2">
      <c r="A8" s="5" t="s">
        <v>24</v>
      </c>
      <c r="C8" s="25">
        <v>100000</v>
      </c>
      <c r="D8" s="24"/>
      <c r="E8" s="25">
        <v>3175989772</v>
      </c>
      <c r="F8" s="24"/>
      <c r="G8" s="25">
        <f>2712460682+145433068</f>
        <v>2857893750</v>
      </c>
      <c r="H8" s="24"/>
      <c r="I8" s="25">
        <f>E8-G8</f>
        <v>318096022</v>
      </c>
      <c r="J8" s="24"/>
      <c r="K8" s="25">
        <v>200000</v>
      </c>
      <c r="L8" s="24"/>
      <c r="M8" s="25">
        <v>6656489856</v>
      </c>
      <c r="N8" s="24"/>
      <c r="O8" s="25">
        <v>5424921360</v>
      </c>
      <c r="P8" s="24"/>
      <c r="Q8" s="23">
        <v>1231568496</v>
      </c>
      <c r="R8" s="23"/>
      <c r="W8" s="28"/>
    </row>
    <row r="9" spans="1:23" ht="21.75" customHeight="1" x14ac:dyDescent="0.2">
      <c r="A9" s="6" t="s">
        <v>36</v>
      </c>
      <c r="C9" s="28">
        <v>9775873</v>
      </c>
      <c r="D9" s="24"/>
      <c r="E9" s="28">
        <v>54273767496</v>
      </c>
      <c r="F9" s="24"/>
      <c r="G9" s="28">
        <f>64327387461-16613448273</f>
        <v>47713939188</v>
      </c>
      <c r="H9" s="24"/>
      <c r="I9" s="37">
        <f t="shared" ref="I9:I58" si="0">E9-G9</f>
        <v>6559828308</v>
      </c>
      <c r="J9" s="24"/>
      <c r="K9" s="28">
        <v>10351688</v>
      </c>
      <c r="L9" s="24"/>
      <c r="M9" s="28">
        <v>57255913696</v>
      </c>
      <c r="N9" s="24"/>
      <c r="O9" s="28">
        <v>68116376393</v>
      </c>
      <c r="P9" s="24"/>
      <c r="Q9" s="27">
        <v>-10860462697</v>
      </c>
      <c r="R9" s="27"/>
      <c r="W9" s="28"/>
    </row>
    <row r="10" spans="1:23" ht="21.75" customHeight="1" x14ac:dyDescent="0.2">
      <c r="A10" s="6" t="s">
        <v>40</v>
      </c>
      <c r="C10" s="28">
        <v>31000000</v>
      </c>
      <c r="D10" s="24"/>
      <c r="E10" s="28">
        <v>96760827000</v>
      </c>
      <c r="F10" s="24"/>
      <c r="G10" s="28">
        <f>117840343067-34114493717</f>
        <v>83725849350</v>
      </c>
      <c r="H10" s="24"/>
      <c r="I10" s="37">
        <f t="shared" si="0"/>
        <v>13034977650</v>
      </c>
      <c r="J10" s="24"/>
      <c r="K10" s="28">
        <v>34000000</v>
      </c>
      <c r="L10" s="24"/>
      <c r="M10" s="28">
        <v>104371273836</v>
      </c>
      <c r="N10" s="24"/>
      <c r="O10" s="28">
        <v>125683397568</v>
      </c>
      <c r="P10" s="24"/>
      <c r="Q10" s="27">
        <v>-21312123732</v>
      </c>
      <c r="R10" s="27"/>
      <c r="W10" s="28"/>
    </row>
    <row r="11" spans="1:23" ht="21.75" customHeight="1" x14ac:dyDescent="0.2">
      <c r="A11" s="6" t="s">
        <v>23</v>
      </c>
      <c r="C11" s="28">
        <v>0</v>
      </c>
      <c r="D11" s="24"/>
      <c r="E11" s="28">
        <v>0</v>
      </c>
      <c r="F11" s="24"/>
      <c r="G11" s="28">
        <v>0</v>
      </c>
      <c r="H11" s="24"/>
      <c r="I11" s="37">
        <f t="shared" si="0"/>
        <v>0</v>
      </c>
      <c r="J11" s="24"/>
      <c r="K11" s="28">
        <v>2562894</v>
      </c>
      <c r="L11" s="24"/>
      <c r="M11" s="28">
        <v>18931258052</v>
      </c>
      <c r="N11" s="24"/>
      <c r="O11" s="28">
        <v>13216528594</v>
      </c>
      <c r="P11" s="24"/>
      <c r="Q11" s="27">
        <v>5714729458</v>
      </c>
      <c r="R11" s="27"/>
      <c r="W11" s="28"/>
    </row>
    <row r="12" spans="1:23" ht="21.75" customHeight="1" x14ac:dyDescent="0.2">
      <c r="A12" s="6" t="s">
        <v>103</v>
      </c>
      <c r="C12" s="28">
        <v>0</v>
      </c>
      <c r="D12" s="24"/>
      <c r="E12" s="28">
        <v>0</v>
      </c>
      <c r="F12" s="24"/>
      <c r="G12" s="28">
        <v>0</v>
      </c>
      <c r="H12" s="24"/>
      <c r="I12" s="37">
        <f t="shared" si="0"/>
        <v>0</v>
      </c>
      <c r="J12" s="24"/>
      <c r="K12" s="28">
        <v>1562500</v>
      </c>
      <c r="L12" s="24"/>
      <c r="M12" s="28">
        <v>3333563398</v>
      </c>
      <c r="N12" s="24"/>
      <c r="O12" s="28">
        <v>3437238515</v>
      </c>
      <c r="P12" s="24"/>
      <c r="Q12" s="27">
        <v>-103675117</v>
      </c>
      <c r="R12" s="27"/>
      <c r="W12" s="28"/>
    </row>
    <row r="13" spans="1:23" ht="21.75" customHeight="1" x14ac:dyDescent="0.2">
      <c r="A13" s="6" t="s">
        <v>45</v>
      </c>
      <c r="C13" s="28">
        <v>0</v>
      </c>
      <c r="D13" s="24"/>
      <c r="E13" s="28">
        <v>0</v>
      </c>
      <c r="F13" s="24"/>
      <c r="G13" s="28">
        <v>0</v>
      </c>
      <c r="H13" s="24"/>
      <c r="I13" s="37">
        <f t="shared" si="0"/>
        <v>0</v>
      </c>
      <c r="J13" s="24"/>
      <c r="K13" s="28">
        <v>6387623</v>
      </c>
      <c r="L13" s="24"/>
      <c r="M13" s="28">
        <v>37735328912</v>
      </c>
      <c r="N13" s="24"/>
      <c r="O13" s="28">
        <v>27169102524</v>
      </c>
      <c r="P13" s="24"/>
      <c r="Q13" s="27">
        <v>10566226388</v>
      </c>
      <c r="R13" s="27"/>
      <c r="W13" s="28"/>
    </row>
    <row r="14" spans="1:23" ht="21.75" customHeight="1" x14ac:dyDescent="0.2">
      <c r="A14" s="6" t="s">
        <v>104</v>
      </c>
      <c r="C14" s="28">
        <v>0</v>
      </c>
      <c r="D14" s="24"/>
      <c r="E14" s="28">
        <v>0</v>
      </c>
      <c r="F14" s="24"/>
      <c r="G14" s="28">
        <v>0</v>
      </c>
      <c r="H14" s="24"/>
      <c r="I14" s="37">
        <f t="shared" si="0"/>
        <v>0</v>
      </c>
      <c r="J14" s="24"/>
      <c r="K14" s="28">
        <v>4000000</v>
      </c>
      <c r="L14" s="24"/>
      <c r="M14" s="28">
        <v>35390317724</v>
      </c>
      <c r="N14" s="24"/>
      <c r="O14" s="28">
        <v>26998398000</v>
      </c>
      <c r="P14" s="24"/>
      <c r="Q14" s="27">
        <v>8391919724</v>
      </c>
      <c r="R14" s="27"/>
      <c r="W14" s="28"/>
    </row>
    <row r="15" spans="1:23" ht="21.75" customHeight="1" x14ac:dyDescent="0.2">
      <c r="A15" s="6" t="s">
        <v>105</v>
      </c>
      <c r="C15" s="28">
        <v>0</v>
      </c>
      <c r="D15" s="24"/>
      <c r="E15" s="28">
        <v>0</v>
      </c>
      <c r="F15" s="24"/>
      <c r="G15" s="28">
        <v>0</v>
      </c>
      <c r="H15" s="24"/>
      <c r="I15" s="37">
        <f t="shared" si="0"/>
        <v>0</v>
      </c>
      <c r="J15" s="24"/>
      <c r="K15" s="28">
        <v>23584</v>
      </c>
      <c r="L15" s="24"/>
      <c r="M15" s="28">
        <v>186969357508</v>
      </c>
      <c r="N15" s="24"/>
      <c r="O15" s="28">
        <v>136829020224</v>
      </c>
      <c r="P15" s="24"/>
      <c r="Q15" s="27">
        <v>50140337284</v>
      </c>
      <c r="R15" s="27"/>
      <c r="W15" s="28"/>
    </row>
    <row r="16" spans="1:23" ht="21.75" customHeight="1" x14ac:dyDescent="0.2">
      <c r="A16" s="6" t="s">
        <v>106</v>
      </c>
      <c r="C16" s="28">
        <v>0</v>
      </c>
      <c r="D16" s="24"/>
      <c r="E16" s="28">
        <v>0</v>
      </c>
      <c r="F16" s="24"/>
      <c r="G16" s="28">
        <v>0</v>
      </c>
      <c r="H16" s="24"/>
      <c r="I16" s="37">
        <f t="shared" si="0"/>
        <v>0</v>
      </c>
      <c r="J16" s="24"/>
      <c r="K16" s="28">
        <v>6240000</v>
      </c>
      <c r="L16" s="24"/>
      <c r="M16" s="28">
        <v>21896138259</v>
      </c>
      <c r="N16" s="24"/>
      <c r="O16" s="28">
        <v>19352960640</v>
      </c>
      <c r="P16" s="24"/>
      <c r="Q16" s="27">
        <v>2543177619</v>
      </c>
      <c r="R16" s="27"/>
    </row>
    <row r="17" spans="1:18" ht="21.75" customHeight="1" x14ac:dyDescent="0.2">
      <c r="A17" s="6" t="s">
        <v>107</v>
      </c>
      <c r="C17" s="28">
        <v>0</v>
      </c>
      <c r="D17" s="24"/>
      <c r="E17" s="28">
        <v>0</v>
      </c>
      <c r="F17" s="24"/>
      <c r="G17" s="28">
        <v>0</v>
      </c>
      <c r="H17" s="24"/>
      <c r="I17" s="37">
        <f t="shared" si="0"/>
        <v>0</v>
      </c>
      <c r="J17" s="24"/>
      <c r="K17" s="28">
        <v>11200000</v>
      </c>
      <c r="L17" s="24"/>
      <c r="M17" s="28">
        <v>199551893339</v>
      </c>
      <c r="N17" s="24"/>
      <c r="O17" s="28">
        <v>117011613600</v>
      </c>
      <c r="P17" s="24"/>
      <c r="Q17" s="27">
        <v>82540279739</v>
      </c>
      <c r="R17" s="27"/>
    </row>
    <row r="18" spans="1:18" ht="21.75" customHeight="1" x14ac:dyDescent="0.2">
      <c r="A18" s="6" t="s">
        <v>108</v>
      </c>
      <c r="C18" s="28">
        <v>0</v>
      </c>
      <c r="D18" s="24"/>
      <c r="E18" s="28">
        <v>0</v>
      </c>
      <c r="F18" s="24"/>
      <c r="G18" s="28">
        <v>0</v>
      </c>
      <c r="H18" s="24"/>
      <c r="I18" s="37">
        <f t="shared" si="0"/>
        <v>0</v>
      </c>
      <c r="J18" s="24"/>
      <c r="K18" s="28">
        <v>2000000</v>
      </c>
      <c r="L18" s="24"/>
      <c r="M18" s="28">
        <v>14380132418</v>
      </c>
      <c r="N18" s="24"/>
      <c r="O18" s="28">
        <v>11370314880</v>
      </c>
      <c r="P18" s="24"/>
      <c r="Q18" s="27">
        <v>3009817538</v>
      </c>
      <c r="R18" s="27"/>
    </row>
    <row r="19" spans="1:18" ht="21.75" customHeight="1" x14ac:dyDescent="0.2">
      <c r="A19" s="6" t="s">
        <v>21</v>
      </c>
      <c r="C19" s="28">
        <v>0</v>
      </c>
      <c r="D19" s="24"/>
      <c r="E19" s="28">
        <v>0</v>
      </c>
      <c r="F19" s="24"/>
      <c r="G19" s="28">
        <v>0</v>
      </c>
      <c r="H19" s="24"/>
      <c r="I19" s="37">
        <f t="shared" si="0"/>
        <v>0</v>
      </c>
      <c r="J19" s="24"/>
      <c r="K19" s="28">
        <v>217913</v>
      </c>
      <c r="L19" s="24"/>
      <c r="M19" s="28">
        <v>53039671397</v>
      </c>
      <c r="N19" s="24"/>
      <c r="O19" s="28">
        <v>44368481174</v>
      </c>
      <c r="P19" s="24"/>
      <c r="Q19" s="27">
        <v>8671190223</v>
      </c>
      <c r="R19" s="27"/>
    </row>
    <row r="20" spans="1:18" ht="21.75" customHeight="1" x14ac:dyDescent="0.2">
      <c r="A20" s="6" t="s">
        <v>109</v>
      </c>
      <c r="C20" s="28">
        <v>0</v>
      </c>
      <c r="D20" s="24"/>
      <c r="E20" s="28">
        <v>0</v>
      </c>
      <c r="F20" s="24"/>
      <c r="G20" s="28">
        <v>0</v>
      </c>
      <c r="H20" s="24"/>
      <c r="I20" s="37">
        <f t="shared" si="0"/>
        <v>0</v>
      </c>
      <c r="J20" s="24"/>
      <c r="K20" s="28">
        <v>27000000</v>
      </c>
      <c r="L20" s="24"/>
      <c r="M20" s="28">
        <v>41493635100</v>
      </c>
      <c r="N20" s="24"/>
      <c r="O20" s="28">
        <v>40294358496</v>
      </c>
      <c r="P20" s="24"/>
      <c r="Q20" s="27">
        <v>1199276604</v>
      </c>
      <c r="R20" s="27"/>
    </row>
    <row r="21" spans="1:18" ht="21.75" customHeight="1" x14ac:dyDescent="0.2">
      <c r="A21" s="6" t="s">
        <v>110</v>
      </c>
      <c r="C21" s="28">
        <v>0</v>
      </c>
      <c r="D21" s="24"/>
      <c r="E21" s="28">
        <v>0</v>
      </c>
      <c r="F21" s="24"/>
      <c r="G21" s="28">
        <v>0</v>
      </c>
      <c r="H21" s="24"/>
      <c r="I21" s="37">
        <f t="shared" si="0"/>
        <v>0</v>
      </c>
      <c r="J21" s="24"/>
      <c r="K21" s="28">
        <v>4300000</v>
      </c>
      <c r="L21" s="24"/>
      <c r="M21" s="28">
        <v>24791607115</v>
      </c>
      <c r="N21" s="24"/>
      <c r="O21" s="28">
        <v>21671284050</v>
      </c>
      <c r="P21" s="24"/>
      <c r="Q21" s="27">
        <v>3120323065</v>
      </c>
      <c r="R21" s="27"/>
    </row>
    <row r="22" spans="1:18" ht="21.75" customHeight="1" x14ac:dyDescent="0.2">
      <c r="A22" s="6" t="s">
        <v>111</v>
      </c>
      <c r="C22" s="28">
        <v>0</v>
      </c>
      <c r="D22" s="24"/>
      <c r="E22" s="28">
        <v>0</v>
      </c>
      <c r="F22" s="24"/>
      <c r="G22" s="28">
        <v>0</v>
      </c>
      <c r="H22" s="24"/>
      <c r="I22" s="37">
        <f t="shared" si="0"/>
        <v>0</v>
      </c>
      <c r="J22" s="24"/>
      <c r="K22" s="28">
        <v>4900000</v>
      </c>
      <c r="L22" s="24"/>
      <c r="M22" s="28">
        <v>54978427307</v>
      </c>
      <c r="N22" s="24"/>
      <c r="O22" s="28">
        <v>51679665450</v>
      </c>
      <c r="P22" s="24"/>
      <c r="Q22" s="27">
        <v>3298761857</v>
      </c>
      <c r="R22" s="27"/>
    </row>
    <row r="23" spans="1:18" ht="21.75" customHeight="1" x14ac:dyDescent="0.2">
      <c r="A23" s="6" t="s">
        <v>112</v>
      </c>
      <c r="C23" s="28">
        <v>0</v>
      </c>
      <c r="D23" s="24"/>
      <c r="E23" s="28">
        <v>0</v>
      </c>
      <c r="F23" s="24"/>
      <c r="G23" s="28">
        <v>0</v>
      </c>
      <c r="H23" s="24"/>
      <c r="I23" s="37">
        <f t="shared" si="0"/>
        <v>0</v>
      </c>
      <c r="J23" s="24"/>
      <c r="K23" s="28">
        <v>110643444</v>
      </c>
      <c r="L23" s="24"/>
      <c r="M23" s="28">
        <v>212227993894</v>
      </c>
      <c r="N23" s="24"/>
      <c r="O23" s="28">
        <v>149899713282</v>
      </c>
      <c r="P23" s="24"/>
      <c r="Q23" s="27">
        <v>62328280612</v>
      </c>
      <c r="R23" s="27"/>
    </row>
    <row r="24" spans="1:18" ht="21.75" customHeight="1" x14ac:dyDescent="0.2">
      <c r="A24" s="6" t="s">
        <v>113</v>
      </c>
      <c r="C24" s="28">
        <v>0</v>
      </c>
      <c r="D24" s="24"/>
      <c r="E24" s="28">
        <v>0</v>
      </c>
      <c r="F24" s="24"/>
      <c r="G24" s="28">
        <v>0</v>
      </c>
      <c r="H24" s="24"/>
      <c r="I24" s="37">
        <f t="shared" si="0"/>
        <v>0</v>
      </c>
      <c r="J24" s="24"/>
      <c r="K24" s="28">
        <v>1650000</v>
      </c>
      <c r="L24" s="24"/>
      <c r="M24" s="28">
        <v>63425606046</v>
      </c>
      <c r="N24" s="24"/>
      <c r="O24" s="28">
        <v>53059903875</v>
      </c>
      <c r="P24" s="24"/>
      <c r="Q24" s="27">
        <v>10365702171</v>
      </c>
      <c r="R24" s="27"/>
    </row>
    <row r="25" spans="1:18" ht="21.75" customHeight="1" x14ac:dyDescent="0.2">
      <c r="A25" s="6" t="s">
        <v>26</v>
      </c>
      <c r="C25" s="28">
        <v>0</v>
      </c>
      <c r="D25" s="24"/>
      <c r="E25" s="28">
        <v>0</v>
      </c>
      <c r="F25" s="24"/>
      <c r="G25" s="28">
        <v>0</v>
      </c>
      <c r="H25" s="24"/>
      <c r="I25" s="37">
        <f t="shared" si="0"/>
        <v>0</v>
      </c>
      <c r="J25" s="24"/>
      <c r="K25" s="28">
        <v>500000</v>
      </c>
      <c r="L25" s="24"/>
      <c r="M25" s="28">
        <v>9562761116</v>
      </c>
      <c r="N25" s="24"/>
      <c r="O25" s="28">
        <v>6550789485</v>
      </c>
      <c r="P25" s="24"/>
      <c r="Q25" s="27">
        <v>3011971631</v>
      </c>
      <c r="R25" s="27"/>
    </row>
    <row r="26" spans="1:18" ht="21.75" customHeight="1" x14ac:dyDescent="0.2">
      <c r="A26" s="6" t="s">
        <v>114</v>
      </c>
      <c r="C26" s="28">
        <v>0</v>
      </c>
      <c r="D26" s="24"/>
      <c r="E26" s="28">
        <v>0</v>
      </c>
      <c r="F26" s="24"/>
      <c r="G26" s="28">
        <v>0</v>
      </c>
      <c r="H26" s="24"/>
      <c r="I26" s="37">
        <f t="shared" si="0"/>
        <v>0</v>
      </c>
      <c r="J26" s="24"/>
      <c r="K26" s="28">
        <v>12400000</v>
      </c>
      <c r="L26" s="24"/>
      <c r="M26" s="28">
        <v>36970850013</v>
      </c>
      <c r="N26" s="24"/>
      <c r="O26" s="28">
        <v>36017214840</v>
      </c>
      <c r="P26" s="24"/>
      <c r="Q26" s="27">
        <v>953635173</v>
      </c>
      <c r="R26" s="27"/>
    </row>
    <row r="27" spans="1:18" ht="21.75" customHeight="1" x14ac:dyDescent="0.2">
      <c r="A27" s="6" t="s">
        <v>115</v>
      </c>
      <c r="C27" s="28">
        <v>0</v>
      </c>
      <c r="D27" s="24"/>
      <c r="E27" s="28">
        <v>0</v>
      </c>
      <c r="F27" s="24"/>
      <c r="G27" s="28">
        <v>0</v>
      </c>
      <c r="H27" s="24"/>
      <c r="I27" s="37">
        <f t="shared" si="0"/>
        <v>0</v>
      </c>
      <c r="J27" s="24"/>
      <c r="K27" s="28">
        <v>185000</v>
      </c>
      <c r="L27" s="24"/>
      <c r="M27" s="28">
        <v>30918533585</v>
      </c>
      <c r="N27" s="24"/>
      <c r="O27" s="28">
        <v>30347054235</v>
      </c>
      <c r="P27" s="24"/>
      <c r="Q27" s="27">
        <v>571479350</v>
      </c>
      <c r="R27" s="27"/>
    </row>
    <row r="28" spans="1:18" ht="21.75" customHeight="1" x14ac:dyDescent="0.2">
      <c r="A28" s="6" t="s">
        <v>116</v>
      </c>
      <c r="C28" s="28">
        <v>0</v>
      </c>
      <c r="D28" s="24"/>
      <c r="E28" s="28">
        <v>0</v>
      </c>
      <c r="F28" s="24"/>
      <c r="G28" s="28">
        <v>0</v>
      </c>
      <c r="H28" s="24"/>
      <c r="I28" s="37">
        <f t="shared" si="0"/>
        <v>0</v>
      </c>
      <c r="J28" s="24"/>
      <c r="K28" s="28">
        <v>27000000</v>
      </c>
      <c r="L28" s="24"/>
      <c r="M28" s="28">
        <v>40294358496</v>
      </c>
      <c r="N28" s="24"/>
      <c r="O28" s="28">
        <v>40294358496</v>
      </c>
      <c r="P28" s="24"/>
      <c r="Q28" s="27">
        <v>0</v>
      </c>
      <c r="R28" s="27"/>
    </row>
    <row r="29" spans="1:18" ht="21.75" customHeight="1" x14ac:dyDescent="0.2">
      <c r="A29" s="6" t="s">
        <v>117</v>
      </c>
      <c r="C29" s="28">
        <v>0</v>
      </c>
      <c r="D29" s="24"/>
      <c r="E29" s="28">
        <v>0</v>
      </c>
      <c r="F29" s="24"/>
      <c r="G29" s="28">
        <v>0</v>
      </c>
      <c r="H29" s="24"/>
      <c r="I29" s="37">
        <f t="shared" si="0"/>
        <v>0</v>
      </c>
      <c r="J29" s="24"/>
      <c r="K29" s="28">
        <v>3500000</v>
      </c>
      <c r="L29" s="24"/>
      <c r="M29" s="28">
        <v>11280441662</v>
      </c>
      <c r="N29" s="24"/>
      <c r="O29" s="28">
        <v>7952214060</v>
      </c>
      <c r="P29" s="24"/>
      <c r="Q29" s="27">
        <v>3328227602</v>
      </c>
      <c r="R29" s="27"/>
    </row>
    <row r="30" spans="1:18" ht="21.75" customHeight="1" x14ac:dyDescent="0.2">
      <c r="A30" s="6" t="s">
        <v>31</v>
      </c>
      <c r="C30" s="28">
        <v>0</v>
      </c>
      <c r="D30" s="24"/>
      <c r="E30" s="28">
        <v>0</v>
      </c>
      <c r="F30" s="24"/>
      <c r="G30" s="28">
        <v>0</v>
      </c>
      <c r="H30" s="24"/>
      <c r="I30" s="37">
        <f t="shared" si="0"/>
        <v>0</v>
      </c>
      <c r="J30" s="24"/>
      <c r="K30" s="28">
        <v>4000000</v>
      </c>
      <c r="L30" s="24"/>
      <c r="M30" s="28">
        <v>21391956120</v>
      </c>
      <c r="N30" s="24"/>
      <c r="O30" s="28">
        <v>22569295478</v>
      </c>
      <c r="P30" s="24"/>
      <c r="Q30" s="27">
        <v>-1177339358</v>
      </c>
      <c r="R30" s="27"/>
    </row>
    <row r="31" spans="1:18" ht="21.75" customHeight="1" x14ac:dyDescent="0.2">
      <c r="A31" s="6" t="s">
        <v>32</v>
      </c>
      <c r="C31" s="28">
        <v>0</v>
      </c>
      <c r="D31" s="24"/>
      <c r="E31" s="28">
        <v>0</v>
      </c>
      <c r="F31" s="24"/>
      <c r="G31" s="28">
        <v>0</v>
      </c>
      <c r="H31" s="24"/>
      <c r="I31" s="37">
        <f t="shared" si="0"/>
        <v>0</v>
      </c>
      <c r="J31" s="24"/>
      <c r="K31" s="28">
        <v>2213423</v>
      </c>
      <c r="L31" s="24"/>
      <c r="M31" s="28">
        <v>31604232524</v>
      </c>
      <c r="N31" s="24"/>
      <c r="O31" s="28">
        <v>42595457817</v>
      </c>
      <c r="P31" s="24"/>
      <c r="Q31" s="27">
        <v>-10991225293</v>
      </c>
      <c r="R31" s="27"/>
    </row>
    <row r="32" spans="1:18" ht="21.75" customHeight="1" x14ac:dyDescent="0.2">
      <c r="A32" s="6" t="s">
        <v>29</v>
      </c>
      <c r="C32" s="28">
        <v>0</v>
      </c>
      <c r="D32" s="24"/>
      <c r="E32" s="28">
        <v>0</v>
      </c>
      <c r="F32" s="24"/>
      <c r="G32" s="28">
        <v>0</v>
      </c>
      <c r="H32" s="24"/>
      <c r="I32" s="37">
        <f t="shared" si="0"/>
        <v>0</v>
      </c>
      <c r="J32" s="24"/>
      <c r="K32" s="28">
        <v>9729859</v>
      </c>
      <c r="L32" s="24"/>
      <c r="M32" s="28">
        <v>116129501505</v>
      </c>
      <c r="N32" s="24"/>
      <c r="O32" s="28">
        <v>87184205137</v>
      </c>
      <c r="P32" s="24"/>
      <c r="Q32" s="27">
        <v>28945296368</v>
      </c>
      <c r="R32" s="27"/>
    </row>
    <row r="33" spans="1:18" ht="21.75" customHeight="1" x14ac:dyDescent="0.2">
      <c r="A33" s="6" t="s">
        <v>118</v>
      </c>
      <c r="C33" s="28">
        <v>0</v>
      </c>
      <c r="D33" s="24"/>
      <c r="E33" s="28">
        <v>0</v>
      </c>
      <c r="F33" s="24"/>
      <c r="G33" s="28">
        <v>0</v>
      </c>
      <c r="H33" s="24"/>
      <c r="I33" s="37">
        <f t="shared" si="0"/>
        <v>0</v>
      </c>
      <c r="J33" s="24"/>
      <c r="K33" s="28">
        <v>2342857</v>
      </c>
      <c r="L33" s="24"/>
      <c r="M33" s="28">
        <v>12389838506</v>
      </c>
      <c r="N33" s="24"/>
      <c r="O33" s="28">
        <v>16309119766</v>
      </c>
      <c r="P33" s="24"/>
      <c r="Q33" s="27">
        <v>-3919281260</v>
      </c>
      <c r="R33" s="27"/>
    </row>
    <row r="34" spans="1:18" ht="21.75" customHeight="1" x14ac:dyDescent="0.2">
      <c r="A34" s="6" t="s">
        <v>119</v>
      </c>
      <c r="C34" s="28">
        <v>0</v>
      </c>
      <c r="D34" s="24"/>
      <c r="E34" s="28">
        <v>0</v>
      </c>
      <c r="F34" s="24"/>
      <c r="G34" s="28">
        <v>0</v>
      </c>
      <c r="H34" s="24"/>
      <c r="I34" s="37">
        <f t="shared" si="0"/>
        <v>0</v>
      </c>
      <c r="J34" s="24"/>
      <c r="K34" s="28">
        <v>500000</v>
      </c>
      <c r="L34" s="24"/>
      <c r="M34" s="28">
        <v>8086127027</v>
      </c>
      <c r="N34" s="24"/>
      <c r="O34" s="28">
        <v>6656038200</v>
      </c>
      <c r="P34" s="24"/>
      <c r="Q34" s="27">
        <v>1430088827</v>
      </c>
      <c r="R34" s="27"/>
    </row>
    <row r="35" spans="1:18" ht="21.75" customHeight="1" x14ac:dyDescent="0.2">
      <c r="A35" s="6" t="s">
        <v>120</v>
      </c>
      <c r="C35" s="28">
        <v>0</v>
      </c>
      <c r="D35" s="24"/>
      <c r="E35" s="28">
        <v>0</v>
      </c>
      <c r="F35" s="24"/>
      <c r="G35" s="28">
        <v>0</v>
      </c>
      <c r="H35" s="24"/>
      <c r="I35" s="37">
        <f t="shared" si="0"/>
        <v>0</v>
      </c>
      <c r="J35" s="24"/>
      <c r="K35" s="28">
        <v>3000000</v>
      </c>
      <c r="L35" s="24"/>
      <c r="M35" s="28">
        <v>19890940500</v>
      </c>
      <c r="N35" s="24"/>
      <c r="O35" s="28">
        <v>19712011500</v>
      </c>
      <c r="P35" s="24"/>
      <c r="Q35" s="27">
        <v>178929000</v>
      </c>
      <c r="R35" s="27"/>
    </row>
    <row r="36" spans="1:18" ht="21.75" customHeight="1" x14ac:dyDescent="0.2">
      <c r="A36" s="6" t="s">
        <v>121</v>
      </c>
      <c r="C36" s="28">
        <v>0</v>
      </c>
      <c r="D36" s="24"/>
      <c r="E36" s="28">
        <v>0</v>
      </c>
      <c r="F36" s="24"/>
      <c r="G36" s="28">
        <v>0</v>
      </c>
      <c r="H36" s="24"/>
      <c r="I36" s="37">
        <f t="shared" si="0"/>
        <v>0</v>
      </c>
      <c r="J36" s="24"/>
      <c r="K36" s="28">
        <v>45000007</v>
      </c>
      <c r="L36" s="24"/>
      <c r="M36" s="28">
        <v>107962219013</v>
      </c>
      <c r="N36" s="24"/>
      <c r="O36" s="28">
        <v>73674027210</v>
      </c>
      <c r="P36" s="24"/>
      <c r="Q36" s="27">
        <v>34288191803</v>
      </c>
      <c r="R36" s="27"/>
    </row>
    <row r="37" spans="1:18" ht="21.75" customHeight="1" x14ac:dyDescent="0.2">
      <c r="A37" s="6" t="s">
        <v>122</v>
      </c>
      <c r="C37" s="28">
        <v>0</v>
      </c>
      <c r="D37" s="24"/>
      <c r="E37" s="28">
        <v>0</v>
      </c>
      <c r="F37" s="24"/>
      <c r="G37" s="28">
        <v>0</v>
      </c>
      <c r="H37" s="24"/>
      <c r="I37" s="37">
        <f t="shared" si="0"/>
        <v>0</v>
      </c>
      <c r="J37" s="24"/>
      <c r="K37" s="28">
        <v>17000000</v>
      </c>
      <c r="L37" s="24"/>
      <c r="M37" s="28">
        <v>51904744612</v>
      </c>
      <c r="N37" s="24"/>
      <c r="O37" s="28">
        <v>36214235550</v>
      </c>
      <c r="P37" s="24"/>
      <c r="Q37" s="27">
        <v>15690509062</v>
      </c>
      <c r="R37" s="27"/>
    </row>
    <row r="38" spans="1:18" ht="21.75" customHeight="1" x14ac:dyDescent="0.2">
      <c r="A38" s="6" t="s">
        <v>123</v>
      </c>
      <c r="C38" s="28">
        <v>0</v>
      </c>
      <c r="D38" s="24"/>
      <c r="E38" s="28">
        <v>0</v>
      </c>
      <c r="F38" s="24"/>
      <c r="G38" s="28">
        <v>0</v>
      </c>
      <c r="H38" s="24"/>
      <c r="I38" s="37">
        <f t="shared" si="0"/>
        <v>0</v>
      </c>
      <c r="J38" s="24"/>
      <c r="K38" s="28">
        <v>32000000</v>
      </c>
      <c r="L38" s="24"/>
      <c r="M38" s="28">
        <v>76102193729</v>
      </c>
      <c r="N38" s="24"/>
      <c r="O38" s="28">
        <v>53090222400</v>
      </c>
      <c r="P38" s="24"/>
      <c r="Q38" s="27">
        <v>23011971329</v>
      </c>
      <c r="R38" s="27"/>
    </row>
    <row r="39" spans="1:18" ht="21.75" customHeight="1" x14ac:dyDescent="0.2">
      <c r="A39" s="6" t="s">
        <v>124</v>
      </c>
      <c r="C39" s="28">
        <v>0</v>
      </c>
      <c r="D39" s="24"/>
      <c r="E39" s="28">
        <v>0</v>
      </c>
      <c r="F39" s="24"/>
      <c r="G39" s="28">
        <v>0</v>
      </c>
      <c r="H39" s="24"/>
      <c r="I39" s="37">
        <f t="shared" si="0"/>
        <v>0</v>
      </c>
      <c r="J39" s="24"/>
      <c r="K39" s="28">
        <v>10000000</v>
      </c>
      <c r="L39" s="24"/>
      <c r="M39" s="28">
        <v>13567596222</v>
      </c>
      <c r="N39" s="24"/>
      <c r="O39" s="28">
        <v>14642356500</v>
      </c>
      <c r="P39" s="24"/>
      <c r="Q39" s="27">
        <v>-1074760278</v>
      </c>
      <c r="R39" s="27"/>
    </row>
    <row r="40" spans="1:18" ht="21.75" customHeight="1" x14ac:dyDescent="0.2">
      <c r="A40" s="6" t="s">
        <v>35</v>
      </c>
      <c r="C40" s="28">
        <v>0</v>
      </c>
      <c r="D40" s="24"/>
      <c r="E40" s="28">
        <v>0</v>
      </c>
      <c r="F40" s="24"/>
      <c r="G40" s="28">
        <v>0</v>
      </c>
      <c r="H40" s="24"/>
      <c r="I40" s="37">
        <f t="shared" si="0"/>
        <v>0</v>
      </c>
      <c r="J40" s="24"/>
      <c r="K40" s="28">
        <v>2</v>
      </c>
      <c r="L40" s="24"/>
      <c r="M40" s="28">
        <v>2</v>
      </c>
      <c r="N40" s="24"/>
      <c r="O40" s="28">
        <v>4780</v>
      </c>
      <c r="P40" s="24"/>
      <c r="Q40" s="27">
        <v>-4778</v>
      </c>
      <c r="R40" s="27"/>
    </row>
    <row r="41" spans="1:18" ht="21.75" customHeight="1" x14ac:dyDescent="0.2">
      <c r="A41" s="6" t="s">
        <v>125</v>
      </c>
      <c r="C41" s="28">
        <v>0</v>
      </c>
      <c r="D41" s="24"/>
      <c r="E41" s="28">
        <v>0</v>
      </c>
      <c r="F41" s="24"/>
      <c r="G41" s="28">
        <v>0</v>
      </c>
      <c r="H41" s="24"/>
      <c r="I41" s="37">
        <f t="shared" si="0"/>
        <v>0</v>
      </c>
      <c r="J41" s="24"/>
      <c r="K41" s="28">
        <v>802183</v>
      </c>
      <c r="L41" s="24"/>
      <c r="M41" s="28">
        <v>8025840915</v>
      </c>
      <c r="N41" s="24"/>
      <c r="O41" s="28">
        <v>8025840915</v>
      </c>
      <c r="P41" s="24"/>
      <c r="Q41" s="27">
        <v>0</v>
      </c>
      <c r="R41" s="27"/>
    </row>
    <row r="42" spans="1:18" ht="21.75" customHeight="1" x14ac:dyDescent="0.2">
      <c r="A42" s="6" t="s">
        <v>126</v>
      </c>
      <c r="C42" s="28">
        <v>0</v>
      </c>
      <c r="D42" s="24"/>
      <c r="E42" s="28">
        <v>0</v>
      </c>
      <c r="F42" s="24"/>
      <c r="G42" s="28">
        <v>0</v>
      </c>
      <c r="H42" s="24"/>
      <c r="I42" s="37">
        <f t="shared" si="0"/>
        <v>0</v>
      </c>
      <c r="J42" s="24"/>
      <c r="K42" s="28">
        <v>3000000</v>
      </c>
      <c r="L42" s="24"/>
      <c r="M42" s="28">
        <v>16913928420</v>
      </c>
      <c r="N42" s="24"/>
      <c r="O42" s="28">
        <v>14612535000</v>
      </c>
      <c r="P42" s="24"/>
      <c r="Q42" s="27">
        <v>2301393420</v>
      </c>
      <c r="R42" s="27"/>
    </row>
    <row r="43" spans="1:18" ht="21.75" customHeight="1" x14ac:dyDescent="0.2">
      <c r="A43" s="6" t="s">
        <v>127</v>
      </c>
      <c r="C43" s="28">
        <v>0</v>
      </c>
      <c r="D43" s="24"/>
      <c r="E43" s="28">
        <v>0</v>
      </c>
      <c r="F43" s="24"/>
      <c r="G43" s="28">
        <v>0</v>
      </c>
      <c r="H43" s="24"/>
      <c r="I43" s="37">
        <f t="shared" si="0"/>
        <v>0</v>
      </c>
      <c r="J43" s="24"/>
      <c r="K43" s="28">
        <v>28519481</v>
      </c>
      <c r="L43" s="24"/>
      <c r="M43" s="28">
        <v>79211241001</v>
      </c>
      <c r="N43" s="24"/>
      <c r="O43" s="28">
        <v>54609130800</v>
      </c>
      <c r="P43" s="24"/>
      <c r="Q43" s="27">
        <v>24602110201</v>
      </c>
      <c r="R43" s="27"/>
    </row>
    <row r="44" spans="1:18" ht="21.75" customHeight="1" x14ac:dyDescent="0.2">
      <c r="A44" s="6" t="s">
        <v>128</v>
      </c>
      <c r="C44" s="28">
        <v>0</v>
      </c>
      <c r="D44" s="24"/>
      <c r="E44" s="28">
        <v>0</v>
      </c>
      <c r="F44" s="24"/>
      <c r="G44" s="28">
        <v>0</v>
      </c>
      <c r="H44" s="24"/>
      <c r="I44" s="37">
        <f t="shared" si="0"/>
        <v>0</v>
      </c>
      <c r="J44" s="24"/>
      <c r="K44" s="28">
        <v>2800000</v>
      </c>
      <c r="L44" s="24"/>
      <c r="M44" s="28">
        <v>34513416162</v>
      </c>
      <c r="N44" s="24"/>
      <c r="O44" s="28">
        <v>20430942336</v>
      </c>
      <c r="P44" s="24"/>
      <c r="Q44" s="27">
        <v>14082473826</v>
      </c>
      <c r="R44" s="27"/>
    </row>
    <row r="45" spans="1:18" ht="21.75" customHeight="1" x14ac:dyDescent="0.2">
      <c r="A45" s="6" t="s">
        <v>129</v>
      </c>
      <c r="C45" s="28">
        <v>0</v>
      </c>
      <c r="D45" s="24"/>
      <c r="E45" s="28">
        <v>0</v>
      </c>
      <c r="F45" s="24"/>
      <c r="G45" s="28">
        <v>0</v>
      </c>
      <c r="H45" s="24"/>
      <c r="I45" s="37">
        <f t="shared" si="0"/>
        <v>0</v>
      </c>
      <c r="J45" s="24"/>
      <c r="K45" s="28">
        <v>750000</v>
      </c>
      <c r="L45" s="24"/>
      <c r="M45" s="28">
        <v>9708987577</v>
      </c>
      <c r="N45" s="24"/>
      <c r="O45" s="28">
        <v>10021580562</v>
      </c>
      <c r="P45" s="24"/>
      <c r="Q45" s="27">
        <v>-312592985</v>
      </c>
      <c r="R45" s="27"/>
    </row>
    <row r="46" spans="1:18" ht="21.75" customHeight="1" x14ac:dyDescent="0.2">
      <c r="A46" s="6" t="s">
        <v>48</v>
      </c>
      <c r="C46" s="28">
        <v>0</v>
      </c>
      <c r="D46" s="24"/>
      <c r="E46" s="28">
        <v>0</v>
      </c>
      <c r="F46" s="24"/>
      <c r="G46" s="28">
        <v>0</v>
      </c>
      <c r="H46" s="24"/>
      <c r="I46" s="37">
        <f t="shared" si="0"/>
        <v>0</v>
      </c>
      <c r="J46" s="24"/>
      <c r="K46" s="28">
        <v>8334849</v>
      </c>
      <c r="L46" s="24"/>
      <c r="M46" s="28">
        <v>29048007387</v>
      </c>
      <c r="N46" s="24"/>
      <c r="O46" s="28">
        <v>31509728101</v>
      </c>
      <c r="P46" s="24"/>
      <c r="Q46" s="27">
        <v>-2461720714</v>
      </c>
      <c r="R46" s="27"/>
    </row>
    <row r="47" spans="1:18" ht="21.75" customHeight="1" x14ac:dyDescent="0.2">
      <c r="A47" s="6" t="s">
        <v>22</v>
      </c>
      <c r="C47" s="28">
        <v>0</v>
      </c>
      <c r="D47" s="24"/>
      <c r="E47" s="28">
        <v>0</v>
      </c>
      <c r="F47" s="24"/>
      <c r="G47" s="28">
        <v>0</v>
      </c>
      <c r="H47" s="24"/>
      <c r="I47" s="37">
        <f t="shared" si="0"/>
        <v>0</v>
      </c>
      <c r="J47" s="24"/>
      <c r="K47" s="28">
        <v>1</v>
      </c>
      <c r="L47" s="24"/>
      <c r="M47" s="28">
        <v>1</v>
      </c>
      <c r="N47" s="24"/>
      <c r="O47" s="28">
        <v>37448</v>
      </c>
      <c r="P47" s="24"/>
      <c r="Q47" s="27">
        <v>-37447</v>
      </c>
      <c r="R47" s="27"/>
    </row>
    <row r="48" spans="1:18" ht="21.75" customHeight="1" x14ac:dyDescent="0.2">
      <c r="A48" s="6" t="s">
        <v>130</v>
      </c>
      <c r="C48" s="28">
        <v>0</v>
      </c>
      <c r="D48" s="24"/>
      <c r="E48" s="28">
        <v>0</v>
      </c>
      <c r="F48" s="24"/>
      <c r="G48" s="28">
        <v>0</v>
      </c>
      <c r="H48" s="24"/>
      <c r="I48" s="37">
        <f t="shared" si="0"/>
        <v>0</v>
      </c>
      <c r="J48" s="24"/>
      <c r="K48" s="28">
        <v>2400000</v>
      </c>
      <c r="L48" s="24"/>
      <c r="M48" s="28">
        <v>84453865644</v>
      </c>
      <c r="N48" s="24"/>
      <c r="O48" s="28">
        <v>61074432000</v>
      </c>
      <c r="P48" s="24"/>
      <c r="Q48" s="27">
        <v>23379433644</v>
      </c>
      <c r="R48" s="27"/>
    </row>
    <row r="49" spans="1:21" ht="21.75" customHeight="1" x14ac:dyDescent="0.2">
      <c r="A49" s="6" t="s">
        <v>131</v>
      </c>
      <c r="C49" s="28">
        <v>0</v>
      </c>
      <c r="D49" s="24"/>
      <c r="E49" s="28">
        <v>0</v>
      </c>
      <c r="F49" s="24"/>
      <c r="G49" s="28">
        <v>0</v>
      </c>
      <c r="H49" s="24"/>
      <c r="I49" s="37">
        <f t="shared" si="0"/>
        <v>0</v>
      </c>
      <c r="J49" s="24"/>
      <c r="K49" s="28">
        <v>46000000</v>
      </c>
      <c r="L49" s="24"/>
      <c r="M49" s="28">
        <v>55697856602</v>
      </c>
      <c r="N49" s="24"/>
      <c r="O49" s="28">
        <v>57203601300</v>
      </c>
      <c r="P49" s="24"/>
      <c r="Q49" s="27">
        <v>-1505744698</v>
      </c>
      <c r="R49" s="27"/>
    </row>
    <row r="50" spans="1:21" ht="21.75" customHeight="1" x14ac:dyDescent="0.2">
      <c r="A50" s="6" t="s">
        <v>37</v>
      </c>
      <c r="C50" s="28">
        <v>0</v>
      </c>
      <c r="D50" s="24"/>
      <c r="E50" s="28">
        <v>0</v>
      </c>
      <c r="F50" s="24"/>
      <c r="G50" s="28">
        <v>0</v>
      </c>
      <c r="H50" s="24"/>
      <c r="I50" s="37">
        <f t="shared" si="0"/>
        <v>0</v>
      </c>
      <c r="J50" s="24"/>
      <c r="K50" s="28">
        <v>3131631</v>
      </c>
      <c r="L50" s="24"/>
      <c r="M50" s="28">
        <v>45399972963</v>
      </c>
      <c r="N50" s="24"/>
      <c r="O50" s="28">
        <v>31939357387</v>
      </c>
      <c r="P50" s="24"/>
      <c r="Q50" s="27">
        <v>13460615576</v>
      </c>
      <c r="R50" s="27"/>
    </row>
    <row r="51" spans="1:21" ht="21.75" customHeight="1" x14ac:dyDescent="0.2">
      <c r="A51" s="6" t="s">
        <v>38</v>
      </c>
      <c r="C51" s="28">
        <v>0</v>
      </c>
      <c r="D51" s="24"/>
      <c r="E51" s="28">
        <v>0</v>
      </c>
      <c r="F51" s="24"/>
      <c r="G51" s="28">
        <v>0</v>
      </c>
      <c r="H51" s="24"/>
      <c r="I51" s="37">
        <f t="shared" si="0"/>
        <v>0</v>
      </c>
      <c r="J51" s="24"/>
      <c r="K51" s="28">
        <v>7600000</v>
      </c>
      <c r="L51" s="24"/>
      <c r="M51" s="28">
        <v>23798750007</v>
      </c>
      <c r="N51" s="24"/>
      <c r="O51" s="28">
        <v>20936410819</v>
      </c>
      <c r="P51" s="24"/>
      <c r="Q51" s="27">
        <v>2862339188</v>
      </c>
      <c r="R51" s="27"/>
    </row>
    <row r="52" spans="1:21" ht="21.75" customHeight="1" x14ac:dyDescent="0.2">
      <c r="A52" s="6" t="s">
        <v>132</v>
      </c>
      <c r="C52" s="28">
        <v>0</v>
      </c>
      <c r="D52" s="24"/>
      <c r="E52" s="28">
        <v>0</v>
      </c>
      <c r="F52" s="24"/>
      <c r="G52" s="28">
        <v>0</v>
      </c>
      <c r="H52" s="24"/>
      <c r="I52" s="37">
        <f t="shared" si="0"/>
        <v>0</v>
      </c>
      <c r="J52" s="24"/>
      <c r="K52" s="28">
        <v>3000000</v>
      </c>
      <c r="L52" s="24"/>
      <c r="M52" s="28">
        <v>11175136463</v>
      </c>
      <c r="N52" s="24"/>
      <c r="O52" s="28">
        <v>7837109640</v>
      </c>
      <c r="P52" s="24"/>
      <c r="Q52" s="27">
        <v>3338026823</v>
      </c>
      <c r="R52" s="27"/>
    </row>
    <row r="53" spans="1:21" ht="21.75" customHeight="1" x14ac:dyDescent="0.2">
      <c r="A53" s="6" t="s">
        <v>133</v>
      </c>
      <c r="C53" s="28">
        <v>0</v>
      </c>
      <c r="D53" s="24"/>
      <c r="E53" s="28">
        <v>0</v>
      </c>
      <c r="F53" s="24"/>
      <c r="G53" s="28">
        <v>0</v>
      </c>
      <c r="H53" s="24"/>
      <c r="I53" s="37">
        <f t="shared" si="0"/>
        <v>0</v>
      </c>
      <c r="J53" s="24"/>
      <c r="K53" s="28">
        <v>450000</v>
      </c>
      <c r="L53" s="24"/>
      <c r="M53" s="28">
        <v>4602948558</v>
      </c>
      <c r="N53" s="24"/>
      <c r="O53" s="28">
        <v>3098811168</v>
      </c>
      <c r="P53" s="24"/>
      <c r="Q53" s="27">
        <v>1504137390</v>
      </c>
      <c r="R53" s="27"/>
    </row>
    <row r="54" spans="1:21" ht="21.75" customHeight="1" x14ac:dyDescent="0.2">
      <c r="A54" s="6" t="s">
        <v>134</v>
      </c>
      <c r="C54" s="28">
        <v>0</v>
      </c>
      <c r="D54" s="24"/>
      <c r="E54" s="28">
        <v>0</v>
      </c>
      <c r="F54" s="24"/>
      <c r="G54" s="28">
        <v>0</v>
      </c>
      <c r="H54" s="24"/>
      <c r="I54" s="37">
        <f t="shared" si="0"/>
        <v>0</v>
      </c>
      <c r="J54" s="24"/>
      <c r="K54" s="28">
        <v>12418268</v>
      </c>
      <c r="L54" s="24"/>
      <c r="M54" s="28">
        <v>34173538391</v>
      </c>
      <c r="N54" s="24"/>
      <c r="O54" s="28">
        <v>31934909263</v>
      </c>
      <c r="P54" s="24"/>
      <c r="Q54" s="27">
        <v>2238629128</v>
      </c>
      <c r="R54" s="27"/>
    </row>
    <row r="55" spans="1:21" ht="21.75" customHeight="1" x14ac:dyDescent="0.2">
      <c r="A55" s="6" t="s">
        <v>44</v>
      </c>
      <c r="C55" s="28">
        <v>0</v>
      </c>
      <c r="D55" s="24"/>
      <c r="E55" s="28">
        <v>0</v>
      </c>
      <c r="F55" s="24"/>
      <c r="G55" s="28">
        <v>0</v>
      </c>
      <c r="H55" s="24"/>
      <c r="I55" s="37">
        <f t="shared" si="0"/>
        <v>0</v>
      </c>
      <c r="J55" s="24"/>
      <c r="K55" s="28">
        <v>75068</v>
      </c>
      <c r="L55" s="24"/>
      <c r="M55" s="28">
        <v>1552269907</v>
      </c>
      <c r="N55" s="24"/>
      <c r="O55" s="28">
        <v>1518544354</v>
      </c>
      <c r="P55" s="24"/>
      <c r="Q55" s="27">
        <v>33725553</v>
      </c>
      <c r="R55" s="27"/>
    </row>
    <row r="56" spans="1:21" ht="21.75" customHeight="1" x14ac:dyDescent="0.2">
      <c r="A56" s="6" t="s">
        <v>135</v>
      </c>
      <c r="C56" s="28">
        <v>0</v>
      </c>
      <c r="D56" s="24"/>
      <c r="E56" s="28">
        <v>0</v>
      </c>
      <c r="F56" s="24"/>
      <c r="G56" s="28">
        <v>0</v>
      </c>
      <c r="H56" s="24"/>
      <c r="I56" s="37">
        <f t="shared" si="0"/>
        <v>0</v>
      </c>
      <c r="J56" s="24"/>
      <c r="K56" s="28">
        <v>1700000</v>
      </c>
      <c r="L56" s="24"/>
      <c r="M56" s="28">
        <v>5131054736</v>
      </c>
      <c r="N56" s="24"/>
      <c r="O56" s="28">
        <v>5118129762</v>
      </c>
      <c r="P56" s="24"/>
      <c r="Q56" s="27">
        <v>12924974</v>
      </c>
      <c r="R56" s="27"/>
      <c r="U56" s="41"/>
    </row>
    <row r="57" spans="1:21" ht="21.75" customHeight="1" x14ac:dyDescent="0.2">
      <c r="A57" s="6" t="s">
        <v>136</v>
      </c>
      <c r="C57" s="28">
        <v>0</v>
      </c>
      <c r="D57" s="24"/>
      <c r="E57" s="28">
        <v>0</v>
      </c>
      <c r="F57" s="24"/>
      <c r="G57" s="28">
        <v>0</v>
      </c>
      <c r="H57" s="24"/>
      <c r="I57" s="37">
        <f t="shared" si="0"/>
        <v>0</v>
      </c>
      <c r="J57" s="24"/>
      <c r="K57" s="28">
        <v>16421217</v>
      </c>
      <c r="L57" s="24"/>
      <c r="M57" s="28">
        <v>86188136810</v>
      </c>
      <c r="N57" s="24"/>
      <c r="O57" s="28">
        <v>76443000883</v>
      </c>
      <c r="P57" s="24"/>
      <c r="Q57" s="27">
        <v>9745135927</v>
      </c>
      <c r="R57" s="27"/>
      <c r="U57" s="41"/>
    </row>
    <row r="58" spans="1:21" ht="21.75" customHeight="1" x14ac:dyDescent="0.2">
      <c r="A58" s="7" t="s">
        <v>137</v>
      </c>
      <c r="C58" s="37">
        <v>0</v>
      </c>
      <c r="D58" s="24"/>
      <c r="E58" s="30">
        <v>0</v>
      </c>
      <c r="F58" s="24"/>
      <c r="G58" s="30">
        <v>0</v>
      </c>
      <c r="H58" s="24"/>
      <c r="I58" s="37">
        <f t="shared" si="0"/>
        <v>0</v>
      </c>
      <c r="J58" s="24"/>
      <c r="K58" s="37">
        <v>1900000</v>
      </c>
      <c r="L58" s="24"/>
      <c r="M58" s="30">
        <v>80630252245</v>
      </c>
      <c r="N58" s="24"/>
      <c r="O58" s="30">
        <v>53034555600</v>
      </c>
      <c r="P58" s="24"/>
      <c r="Q58" s="29">
        <v>27595696645</v>
      </c>
      <c r="R58" s="29"/>
      <c r="U58" s="41"/>
    </row>
    <row r="59" spans="1:21" ht="21.75" customHeight="1" x14ac:dyDescent="0.2">
      <c r="A59" s="9" t="s">
        <v>51</v>
      </c>
      <c r="C59" s="37"/>
      <c r="D59" s="24"/>
      <c r="E59" s="31">
        <f>SUM(E8:E58)</f>
        <v>154210584268</v>
      </c>
      <c r="F59" s="24"/>
      <c r="G59" s="31">
        <f>SUM(G8:G58)</f>
        <v>134297682288</v>
      </c>
      <c r="H59" s="24"/>
      <c r="I59" s="31">
        <f>SUM(I8:I58)</f>
        <v>19912901980</v>
      </c>
      <c r="J59" s="24"/>
      <c r="K59" s="37"/>
      <c r="L59" s="24"/>
      <c r="M59" s="31">
        <v>2334710106278</v>
      </c>
      <c r="N59" s="24"/>
      <c r="O59" s="31">
        <v>1898740541417</v>
      </c>
      <c r="P59" s="24"/>
      <c r="Q59" s="40">
        <v>435969564861</v>
      </c>
      <c r="R59" s="40"/>
      <c r="U59" s="41"/>
    </row>
    <row r="63" spans="1:21" x14ac:dyDescent="0.2">
      <c r="I63" s="41"/>
    </row>
    <row r="64" spans="1:21" x14ac:dyDescent="0.2">
      <c r="E64" s="41"/>
      <c r="I64" s="41"/>
    </row>
    <row r="65" spans="9:9" x14ac:dyDescent="0.2">
      <c r="I65" s="41"/>
    </row>
    <row r="66" spans="9:9" x14ac:dyDescent="0.2">
      <c r="I66" s="41"/>
    </row>
  </sheetData>
  <mergeCells count="60">
    <mergeCell ref="Q58:R58"/>
    <mergeCell ref="Q59:R59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4"/>
  <sheetViews>
    <sheetView rightToLeft="1" workbookViewId="0">
      <selection activeCell="I32" sqref="I32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570312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  <col min="21" max="21" width="15.8554687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183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81</v>
      </c>
      <c r="C6" s="13" t="s">
        <v>97</v>
      </c>
      <c r="D6" s="13"/>
      <c r="E6" s="13"/>
      <c r="F6" s="13"/>
      <c r="G6" s="13"/>
      <c r="H6" s="13"/>
      <c r="I6" s="13"/>
      <c r="K6" s="13" t="s">
        <v>98</v>
      </c>
      <c r="L6" s="13"/>
      <c r="M6" s="13"/>
      <c r="N6" s="13"/>
      <c r="O6" s="13"/>
      <c r="P6" s="13"/>
      <c r="Q6" s="13"/>
      <c r="R6" s="13"/>
    </row>
    <row r="7" spans="1:18" ht="33" customHeight="1" x14ac:dyDescent="0.2">
      <c r="A7" s="13"/>
      <c r="C7" s="10" t="s">
        <v>13</v>
      </c>
      <c r="D7" s="3"/>
      <c r="E7" s="10" t="s">
        <v>15</v>
      </c>
      <c r="F7" s="3"/>
      <c r="G7" s="10" t="s">
        <v>181</v>
      </c>
      <c r="H7" s="3"/>
      <c r="I7" s="10" t="s">
        <v>184</v>
      </c>
      <c r="K7" s="10" t="s">
        <v>13</v>
      </c>
      <c r="L7" s="3"/>
      <c r="M7" s="10" t="s">
        <v>15</v>
      </c>
      <c r="N7" s="3"/>
      <c r="O7" s="10" t="s">
        <v>181</v>
      </c>
      <c r="P7" s="3"/>
      <c r="Q7" s="20" t="s">
        <v>184</v>
      </c>
      <c r="R7" s="20"/>
    </row>
    <row r="8" spans="1:18" ht="21.75" customHeight="1" x14ac:dyDescent="0.2">
      <c r="A8" s="5" t="s">
        <v>37</v>
      </c>
      <c r="C8" s="25">
        <v>6328972</v>
      </c>
      <c r="D8" s="24"/>
      <c r="E8" s="25">
        <v>94180979810</v>
      </c>
      <c r="F8" s="24"/>
      <c r="G8" s="25">
        <v>82778804719</v>
      </c>
      <c r="H8" s="24"/>
      <c r="I8" s="25">
        <v>11402175091</v>
      </c>
      <c r="J8" s="24"/>
      <c r="K8" s="25">
        <v>6328972</v>
      </c>
      <c r="L8" s="24"/>
      <c r="M8" s="25">
        <v>94180979810</v>
      </c>
      <c r="N8" s="24"/>
      <c r="O8" s="25">
        <v>79502805630</v>
      </c>
      <c r="P8" s="24"/>
      <c r="Q8" s="23">
        <v>14678174180</v>
      </c>
      <c r="R8" s="23"/>
    </row>
    <row r="9" spans="1:18" ht="21.75" customHeight="1" x14ac:dyDescent="0.2">
      <c r="A9" s="6" t="s">
        <v>50</v>
      </c>
      <c r="C9" s="28">
        <v>13069848</v>
      </c>
      <c r="D9" s="24"/>
      <c r="E9" s="28">
        <v>50980931354</v>
      </c>
      <c r="F9" s="24"/>
      <c r="G9" s="28">
        <v>43809301867</v>
      </c>
      <c r="H9" s="24"/>
      <c r="I9" s="28">
        <v>7171629487</v>
      </c>
      <c r="J9" s="24"/>
      <c r="K9" s="28">
        <v>13069848</v>
      </c>
      <c r="L9" s="24"/>
      <c r="M9" s="28">
        <v>50980931354</v>
      </c>
      <c r="N9" s="24"/>
      <c r="O9" s="28">
        <v>44610927098</v>
      </c>
      <c r="P9" s="24"/>
      <c r="Q9" s="27">
        <v>6370004256</v>
      </c>
      <c r="R9" s="27"/>
    </row>
    <row r="10" spans="1:18" ht="21.75" customHeight="1" x14ac:dyDescent="0.2">
      <c r="A10" s="6" t="s">
        <v>22</v>
      </c>
      <c r="C10" s="28">
        <v>3380645</v>
      </c>
      <c r="D10" s="24"/>
      <c r="E10" s="28">
        <v>149442776315</v>
      </c>
      <c r="F10" s="24"/>
      <c r="G10" s="28">
        <v>116408764820</v>
      </c>
      <c r="H10" s="24"/>
      <c r="I10" s="28">
        <v>33034011495</v>
      </c>
      <c r="J10" s="24"/>
      <c r="K10" s="28">
        <v>3380645</v>
      </c>
      <c r="L10" s="24"/>
      <c r="M10" s="28">
        <v>149442776315</v>
      </c>
      <c r="N10" s="24"/>
      <c r="O10" s="28">
        <v>129286228612</v>
      </c>
      <c r="P10" s="24"/>
      <c r="Q10" s="27">
        <v>20156547703</v>
      </c>
      <c r="R10" s="27"/>
    </row>
    <row r="11" spans="1:18" ht="21.75" customHeight="1" x14ac:dyDescent="0.2">
      <c r="A11" s="6" t="s">
        <v>46</v>
      </c>
      <c r="C11" s="28">
        <v>5524430</v>
      </c>
      <c r="D11" s="24"/>
      <c r="E11" s="28">
        <v>87205967107</v>
      </c>
      <c r="F11" s="24"/>
      <c r="G11" s="28">
        <v>78748965259</v>
      </c>
      <c r="H11" s="24"/>
      <c r="I11" s="28">
        <v>8457001848</v>
      </c>
      <c r="J11" s="24"/>
      <c r="K11" s="28">
        <v>5524430</v>
      </c>
      <c r="L11" s="24"/>
      <c r="M11" s="28">
        <v>87205967107</v>
      </c>
      <c r="N11" s="24"/>
      <c r="O11" s="28">
        <v>67934562987</v>
      </c>
      <c r="P11" s="24"/>
      <c r="Q11" s="27">
        <v>19271404120</v>
      </c>
      <c r="R11" s="27"/>
    </row>
    <row r="12" spans="1:18" ht="21.75" customHeight="1" x14ac:dyDescent="0.2">
      <c r="A12" s="6" t="s">
        <v>29</v>
      </c>
      <c r="C12" s="28">
        <v>14770141</v>
      </c>
      <c r="D12" s="24"/>
      <c r="E12" s="28">
        <v>160477087165</v>
      </c>
      <c r="F12" s="24"/>
      <c r="G12" s="28">
        <v>136691828134</v>
      </c>
      <c r="H12" s="24"/>
      <c r="I12" s="28">
        <v>23785259031</v>
      </c>
      <c r="J12" s="24"/>
      <c r="K12" s="28">
        <v>14770141</v>
      </c>
      <c r="L12" s="24"/>
      <c r="M12" s="28">
        <v>160477087165</v>
      </c>
      <c r="N12" s="24"/>
      <c r="O12" s="28">
        <v>132490904363</v>
      </c>
      <c r="P12" s="24"/>
      <c r="Q12" s="27">
        <v>27986182802</v>
      </c>
      <c r="R12" s="27"/>
    </row>
    <row r="13" spans="1:18" ht="21.75" customHeight="1" x14ac:dyDescent="0.2">
      <c r="A13" s="6" t="s">
        <v>38</v>
      </c>
      <c r="C13" s="28">
        <v>74342016</v>
      </c>
      <c r="D13" s="24"/>
      <c r="E13" s="28">
        <v>202411226272</v>
      </c>
      <c r="F13" s="24"/>
      <c r="G13" s="28">
        <v>170073443891</v>
      </c>
      <c r="H13" s="24"/>
      <c r="I13" s="28">
        <v>32337782381</v>
      </c>
      <c r="J13" s="24"/>
      <c r="K13" s="28">
        <v>74342016</v>
      </c>
      <c r="L13" s="24"/>
      <c r="M13" s="28">
        <v>202411226272</v>
      </c>
      <c r="N13" s="24"/>
      <c r="O13" s="28">
        <v>204222447101</v>
      </c>
      <c r="P13" s="24"/>
      <c r="Q13" s="27">
        <v>-1811220828</v>
      </c>
      <c r="R13" s="27"/>
    </row>
    <row r="14" spans="1:18" ht="21.75" customHeight="1" x14ac:dyDescent="0.2">
      <c r="A14" s="6" t="s">
        <v>35</v>
      </c>
      <c r="C14" s="28">
        <v>28816665</v>
      </c>
      <c r="D14" s="24"/>
      <c r="E14" s="28">
        <v>103380547888</v>
      </c>
      <c r="F14" s="24"/>
      <c r="G14" s="28">
        <v>77256120159</v>
      </c>
      <c r="H14" s="24"/>
      <c r="I14" s="28">
        <v>26124427729</v>
      </c>
      <c r="J14" s="24"/>
      <c r="K14" s="28">
        <v>28816665</v>
      </c>
      <c r="L14" s="24"/>
      <c r="M14" s="28">
        <v>103380547888</v>
      </c>
      <c r="N14" s="24"/>
      <c r="O14" s="28">
        <v>68875984199</v>
      </c>
      <c r="P14" s="24"/>
      <c r="Q14" s="27">
        <v>34504563689</v>
      </c>
      <c r="R14" s="27"/>
    </row>
    <row r="15" spans="1:18" ht="21.75" customHeight="1" x14ac:dyDescent="0.2">
      <c r="A15" s="6" t="s">
        <v>32</v>
      </c>
      <c r="C15" s="28">
        <v>9270724</v>
      </c>
      <c r="D15" s="24"/>
      <c r="E15" s="28">
        <v>140168716153</v>
      </c>
      <c r="F15" s="24"/>
      <c r="G15" s="28">
        <v>125982105331</v>
      </c>
      <c r="H15" s="24"/>
      <c r="I15" s="28">
        <v>14186610822</v>
      </c>
      <c r="J15" s="24"/>
      <c r="K15" s="28">
        <v>9270724</v>
      </c>
      <c r="L15" s="24"/>
      <c r="M15" s="28">
        <v>140168716153</v>
      </c>
      <c r="N15" s="24"/>
      <c r="O15" s="28">
        <v>166271565874</v>
      </c>
      <c r="P15" s="24"/>
      <c r="Q15" s="27">
        <v>-26102849720</v>
      </c>
      <c r="R15" s="27"/>
    </row>
    <row r="16" spans="1:18" ht="21.75" customHeight="1" x14ac:dyDescent="0.2">
      <c r="A16" s="6" t="s">
        <v>41</v>
      </c>
      <c r="C16" s="28">
        <v>50817960</v>
      </c>
      <c r="D16" s="24"/>
      <c r="E16" s="28">
        <v>84310524947</v>
      </c>
      <c r="F16" s="24"/>
      <c r="G16" s="28">
        <v>73803281574</v>
      </c>
      <c r="H16" s="24"/>
      <c r="I16" s="28">
        <v>10507243373</v>
      </c>
      <c r="J16" s="24"/>
      <c r="K16" s="28">
        <v>50817960</v>
      </c>
      <c r="L16" s="24"/>
      <c r="M16" s="28">
        <v>84310524947</v>
      </c>
      <c r="N16" s="24"/>
      <c r="O16" s="28">
        <v>91665751778</v>
      </c>
      <c r="P16" s="24"/>
      <c r="Q16" s="27">
        <v>-7355226830</v>
      </c>
      <c r="R16" s="27"/>
    </row>
    <row r="17" spans="1:18" ht="21.75" customHeight="1" x14ac:dyDescent="0.2">
      <c r="A17" s="6" t="s">
        <v>47</v>
      </c>
      <c r="C17" s="28">
        <v>8826002</v>
      </c>
      <c r="D17" s="24"/>
      <c r="E17" s="28">
        <v>111598758304</v>
      </c>
      <c r="F17" s="24"/>
      <c r="G17" s="28">
        <v>93876313982</v>
      </c>
      <c r="H17" s="24"/>
      <c r="I17" s="28">
        <v>17722444322</v>
      </c>
      <c r="J17" s="24"/>
      <c r="K17" s="28">
        <v>8826002</v>
      </c>
      <c r="L17" s="24"/>
      <c r="M17" s="28">
        <v>111598758304</v>
      </c>
      <c r="N17" s="24"/>
      <c r="O17" s="28">
        <v>87996720865</v>
      </c>
      <c r="P17" s="24"/>
      <c r="Q17" s="27">
        <v>23602037439</v>
      </c>
      <c r="R17" s="27"/>
    </row>
    <row r="18" spans="1:18" ht="21.75" customHeight="1" x14ac:dyDescent="0.2">
      <c r="A18" s="6" t="s">
        <v>28</v>
      </c>
      <c r="C18" s="28">
        <v>17231359</v>
      </c>
      <c r="D18" s="24"/>
      <c r="E18" s="28">
        <v>83451671520</v>
      </c>
      <c r="F18" s="24"/>
      <c r="G18" s="28">
        <v>73602592882</v>
      </c>
      <c r="H18" s="24"/>
      <c r="I18" s="28">
        <v>9849078638</v>
      </c>
      <c r="J18" s="24"/>
      <c r="K18" s="28">
        <v>17231359</v>
      </c>
      <c r="L18" s="24"/>
      <c r="M18" s="28">
        <v>83451671520</v>
      </c>
      <c r="N18" s="24"/>
      <c r="O18" s="28">
        <v>95210492929</v>
      </c>
      <c r="P18" s="24"/>
      <c r="Q18" s="27">
        <v>-11758821408</v>
      </c>
      <c r="R18" s="27"/>
    </row>
    <row r="19" spans="1:18" ht="21.75" customHeight="1" x14ac:dyDescent="0.2">
      <c r="A19" s="6" t="s">
        <v>27</v>
      </c>
      <c r="C19" s="28">
        <v>6516805</v>
      </c>
      <c r="D19" s="24"/>
      <c r="E19" s="28">
        <v>17354642397</v>
      </c>
      <c r="F19" s="24"/>
      <c r="G19" s="28">
        <v>14763430393</v>
      </c>
      <c r="H19" s="24"/>
      <c r="I19" s="28">
        <v>2591212004</v>
      </c>
      <c r="J19" s="24"/>
      <c r="K19" s="28">
        <v>6516805</v>
      </c>
      <c r="L19" s="24"/>
      <c r="M19" s="28">
        <v>17354642397</v>
      </c>
      <c r="N19" s="24"/>
      <c r="O19" s="28">
        <v>18012449020</v>
      </c>
      <c r="P19" s="24"/>
      <c r="Q19" s="27">
        <v>-657806622</v>
      </c>
      <c r="R19" s="27"/>
    </row>
    <row r="20" spans="1:18" ht="21.75" customHeight="1" x14ac:dyDescent="0.2">
      <c r="A20" s="6" t="s">
        <v>44</v>
      </c>
      <c r="C20" s="28">
        <v>5154431</v>
      </c>
      <c r="D20" s="24"/>
      <c r="E20" s="28">
        <v>81057916984</v>
      </c>
      <c r="F20" s="24"/>
      <c r="G20" s="28">
        <v>68094798781</v>
      </c>
      <c r="H20" s="24"/>
      <c r="I20" s="28">
        <v>12963118203</v>
      </c>
      <c r="J20" s="24"/>
      <c r="K20" s="28">
        <v>5154431</v>
      </c>
      <c r="L20" s="24"/>
      <c r="M20" s="28">
        <v>81057916984</v>
      </c>
      <c r="N20" s="24"/>
      <c r="O20" s="28">
        <v>62907471143</v>
      </c>
      <c r="P20" s="24"/>
      <c r="Q20" s="27">
        <v>18150445841</v>
      </c>
      <c r="R20" s="27"/>
    </row>
    <row r="21" spans="1:18" ht="21.75" customHeight="1" x14ac:dyDescent="0.2">
      <c r="A21" s="6" t="s">
        <v>45</v>
      </c>
      <c r="C21" s="28">
        <v>28612377</v>
      </c>
      <c r="D21" s="24"/>
      <c r="E21" s="28">
        <v>223839589518</v>
      </c>
      <c r="F21" s="24"/>
      <c r="G21" s="28">
        <v>166670901471</v>
      </c>
      <c r="H21" s="24"/>
      <c r="I21" s="28">
        <v>57168688047</v>
      </c>
      <c r="J21" s="24"/>
      <c r="K21" s="28">
        <v>28612377</v>
      </c>
      <c r="L21" s="24"/>
      <c r="M21" s="28">
        <v>223839589518</v>
      </c>
      <c r="N21" s="24"/>
      <c r="O21" s="28">
        <v>121699825476</v>
      </c>
      <c r="P21" s="24"/>
      <c r="Q21" s="27">
        <v>102139764042</v>
      </c>
      <c r="R21" s="27"/>
    </row>
    <row r="22" spans="1:18" ht="21.75" customHeight="1" x14ac:dyDescent="0.2">
      <c r="A22" s="6" t="s">
        <v>19</v>
      </c>
      <c r="C22" s="28">
        <v>39130000</v>
      </c>
      <c r="D22" s="24"/>
      <c r="E22" s="28">
        <v>189234763672</v>
      </c>
      <c r="F22" s="24"/>
      <c r="G22" s="28">
        <v>135206585514</v>
      </c>
      <c r="H22" s="24"/>
      <c r="I22" s="28">
        <v>54028178158</v>
      </c>
      <c r="J22" s="24"/>
      <c r="K22" s="28">
        <v>39130000</v>
      </c>
      <c r="L22" s="24"/>
      <c r="M22" s="28">
        <v>189234763672</v>
      </c>
      <c r="N22" s="24"/>
      <c r="O22" s="28">
        <v>141358031562</v>
      </c>
      <c r="P22" s="24"/>
      <c r="Q22" s="27">
        <v>47876732110</v>
      </c>
      <c r="R22" s="27"/>
    </row>
    <row r="23" spans="1:18" ht="21.75" customHeight="1" x14ac:dyDescent="0.2">
      <c r="A23" s="6" t="s">
        <v>49</v>
      </c>
      <c r="C23" s="28">
        <v>9360000</v>
      </c>
      <c r="D23" s="24"/>
      <c r="E23" s="28">
        <v>69037965360</v>
      </c>
      <c r="F23" s="24"/>
      <c r="G23" s="28">
        <v>54802374120</v>
      </c>
      <c r="H23" s="24"/>
      <c r="I23" s="28">
        <v>14235591240</v>
      </c>
      <c r="J23" s="24"/>
      <c r="K23" s="28">
        <v>9360000</v>
      </c>
      <c r="L23" s="24"/>
      <c r="M23" s="28">
        <v>69037965360</v>
      </c>
      <c r="N23" s="24"/>
      <c r="O23" s="28">
        <v>69037965360</v>
      </c>
      <c r="P23" s="24"/>
      <c r="Q23" s="27">
        <v>0</v>
      </c>
      <c r="R23" s="27"/>
    </row>
    <row r="24" spans="1:18" ht="21.75" customHeight="1" x14ac:dyDescent="0.2">
      <c r="A24" s="6" t="s">
        <v>20</v>
      </c>
      <c r="C24" s="28">
        <v>29527779</v>
      </c>
      <c r="D24" s="24"/>
      <c r="E24" s="28">
        <v>121635055634</v>
      </c>
      <c r="F24" s="24"/>
      <c r="G24" s="28">
        <v>98161083405</v>
      </c>
      <c r="H24" s="24"/>
      <c r="I24" s="28">
        <v>23473972229</v>
      </c>
      <c r="J24" s="24"/>
      <c r="K24" s="28">
        <v>29527779</v>
      </c>
      <c r="L24" s="24"/>
      <c r="M24" s="28">
        <v>121635055634</v>
      </c>
      <c r="N24" s="24"/>
      <c r="O24" s="28">
        <v>102081875341</v>
      </c>
      <c r="P24" s="24"/>
      <c r="Q24" s="27">
        <v>19553180293</v>
      </c>
      <c r="R24" s="27"/>
    </row>
    <row r="25" spans="1:18" ht="21.75" customHeight="1" x14ac:dyDescent="0.2">
      <c r="A25" s="6" t="s">
        <v>26</v>
      </c>
      <c r="C25" s="28">
        <v>7211111</v>
      </c>
      <c r="D25" s="24"/>
      <c r="E25" s="28">
        <v>86090140723</v>
      </c>
      <c r="F25" s="24"/>
      <c r="G25" s="28">
        <v>68026264401</v>
      </c>
      <c r="H25" s="24"/>
      <c r="I25" s="28">
        <v>18063876322</v>
      </c>
      <c r="J25" s="24"/>
      <c r="K25" s="28">
        <v>7211111</v>
      </c>
      <c r="L25" s="24"/>
      <c r="M25" s="28">
        <v>86090140723</v>
      </c>
      <c r="N25" s="24"/>
      <c r="O25" s="28">
        <v>82839383835</v>
      </c>
      <c r="P25" s="24"/>
      <c r="Q25" s="27">
        <v>3250756888</v>
      </c>
      <c r="R25" s="27"/>
    </row>
    <row r="26" spans="1:18" ht="21.75" customHeight="1" x14ac:dyDescent="0.2">
      <c r="A26" s="6" t="s">
        <v>42</v>
      </c>
      <c r="C26" s="28">
        <v>6000000</v>
      </c>
      <c r="D26" s="24"/>
      <c r="E26" s="28">
        <v>115588134000</v>
      </c>
      <c r="F26" s="24"/>
      <c r="G26" s="28">
        <v>112528448100</v>
      </c>
      <c r="H26" s="24"/>
      <c r="I26" s="28">
        <v>3059685899</v>
      </c>
      <c r="J26" s="24"/>
      <c r="K26" s="28">
        <v>6000000</v>
      </c>
      <c r="L26" s="24"/>
      <c r="M26" s="28">
        <v>115588134000</v>
      </c>
      <c r="N26" s="24"/>
      <c r="O26" s="28">
        <v>102036088662</v>
      </c>
      <c r="P26" s="24"/>
      <c r="Q26" s="27">
        <v>13552045337</v>
      </c>
      <c r="R26" s="27"/>
    </row>
    <row r="27" spans="1:18" ht="21.75" customHeight="1" x14ac:dyDescent="0.2">
      <c r="A27" s="6" t="s">
        <v>43</v>
      </c>
      <c r="C27" s="28">
        <v>4587659</v>
      </c>
      <c r="D27" s="24"/>
      <c r="E27" s="28">
        <v>72509762620</v>
      </c>
      <c r="F27" s="24"/>
      <c r="G27" s="28">
        <v>64802750115</v>
      </c>
      <c r="H27" s="24"/>
      <c r="I27" s="28">
        <v>7707012505</v>
      </c>
      <c r="J27" s="24"/>
      <c r="K27" s="28">
        <v>4587659</v>
      </c>
      <c r="L27" s="24"/>
      <c r="M27" s="28">
        <v>72509762620</v>
      </c>
      <c r="N27" s="24"/>
      <c r="O27" s="28">
        <v>67126483600</v>
      </c>
      <c r="P27" s="24"/>
      <c r="Q27" s="27">
        <v>5383279020</v>
      </c>
      <c r="R27" s="27"/>
    </row>
    <row r="28" spans="1:18" ht="21.75" customHeight="1" x14ac:dyDescent="0.2">
      <c r="A28" s="6" t="s">
        <v>31</v>
      </c>
      <c r="C28" s="28">
        <v>21172000</v>
      </c>
      <c r="D28" s="24"/>
      <c r="E28" s="28">
        <v>148164027264</v>
      </c>
      <c r="F28" s="24"/>
      <c r="G28" s="28">
        <v>111543940980</v>
      </c>
      <c r="H28" s="24"/>
      <c r="I28" s="28">
        <v>36620086284</v>
      </c>
      <c r="J28" s="24"/>
      <c r="K28" s="28">
        <v>21172000</v>
      </c>
      <c r="L28" s="24"/>
      <c r="M28" s="28">
        <v>148164027264</v>
      </c>
      <c r="N28" s="24"/>
      <c r="O28" s="28">
        <v>119459280940</v>
      </c>
      <c r="P28" s="24"/>
      <c r="Q28" s="27">
        <v>28704746325</v>
      </c>
      <c r="R28" s="27"/>
    </row>
    <row r="29" spans="1:18" ht="21.75" customHeight="1" x14ac:dyDescent="0.2">
      <c r="A29" s="6" t="s">
        <v>33</v>
      </c>
      <c r="C29" s="28">
        <v>1290000</v>
      </c>
      <c r="D29" s="24"/>
      <c r="E29" s="28">
        <v>182872296945</v>
      </c>
      <c r="F29" s="24"/>
      <c r="G29" s="28">
        <v>147582726705</v>
      </c>
      <c r="H29" s="24"/>
      <c r="I29" s="28">
        <v>35289570240</v>
      </c>
      <c r="J29" s="24"/>
      <c r="K29" s="28">
        <v>1290000</v>
      </c>
      <c r="L29" s="24"/>
      <c r="M29" s="28">
        <v>182872296945</v>
      </c>
      <c r="N29" s="24"/>
      <c r="O29" s="28">
        <v>62874468512</v>
      </c>
      <c r="P29" s="24"/>
      <c r="Q29" s="27">
        <v>119997828427</v>
      </c>
      <c r="R29" s="27"/>
    </row>
    <row r="30" spans="1:18" ht="21.75" customHeight="1" x14ac:dyDescent="0.2">
      <c r="A30" s="6" t="s">
        <v>21</v>
      </c>
      <c r="C30" s="28">
        <v>697087</v>
      </c>
      <c r="D30" s="24"/>
      <c r="E30" s="28">
        <v>195686067455</v>
      </c>
      <c r="F30" s="24"/>
      <c r="G30" s="28">
        <v>173678314260</v>
      </c>
      <c r="H30" s="24"/>
      <c r="I30" s="28">
        <v>22007753195</v>
      </c>
      <c r="J30" s="24"/>
      <c r="K30" s="28">
        <v>697087</v>
      </c>
      <c r="L30" s="24"/>
      <c r="M30" s="28">
        <v>195686067455</v>
      </c>
      <c r="N30" s="24"/>
      <c r="O30" s="28">
        <v>141931373692</v>
      </c>
      <c r="P30" s="24"/>
      <c r="Q30" s="27">
        <v>53754693763</v>
      </c>
      <c r="R30" s="27"/>
    </row>
    <row r="31" spans="1:18" ht="21.75" customHeight="1" x14ac:dyDescent="0.2">
      <c r="A31" s="6" t="s">
        <v>25</v>
      </c>
      <c r="C31" s="28">
        <v>18248372</v>
      </c>
      <c r="D31" s="24"/>
      <c r="E31" s="28">
        <v>122443610759</v>
      </c>
      <c r="F31" s="24"/>
      <c r="G31" s="28">
        <v>121899416933</v>
      </c>
      <c r="H31" s="24"/>
      <c r="I31" s="28">
        <v>544193826</v>
      </c>
      <c r="J31" s="24"/>
      <c r="K31" s="28">
        <v>18248372</v>
      </c>
      <c r="L31" s="24"/>
      <c r="M31" s="28">
        <v>122443610759</v>
      </c>
      <c r="N31" s="24"/>
      <c r="O31" s="28">
        <v>108074119025</v>
      </c>
      <c r="P31" s="24"/>
      <c r="Q31" s="27">
        <v>14369491734</v>
      </c>
      <c r="R31" s="27"/>
    </row>
    <row r="32" spans="1:18" ht="21.75" customHeight="1" x14ac:dyDescent="0.2">
      <c r="A32" s="6" t="s">
        <v>30</v>
      </c>
      <c r="C32" s="28">
        <v>17516576</v>
      </c>
      <c r="D32" s="24"/>
      <c r="E32" s="28">
        <v>122234713657</v>
      </c>
      <c r="F32" s="24"/>
      <c r="G32" s="28">
        <v>111224703211</v>
      </c>
      <c r="H32" s="24"/>
      <c r="I32" s="28">
        <v>11010010446</v>
      </c>
      <c r="J32" s="24"/>
      <c r="K32" s="28">
        <v>17516576</v>
      </c>
      <c r="L32" s="24"/>
      <c r="M32" s="28">
        <v>122234713657</v>
      </c>
      <c r="N32" s="24"/>
      <c r="O32" s="28">
        <v>92750228668</v>
      </c>
      <c r="P32" s="24"/>
      <c r="Q32" s="27">
        <v>29484484989</v>
      </c>
      <c r="R32" s="27"/>
    </row>
    <row r="33" spans="1:21" ht="21.75" customHeight="1" x14ac:dyDescent="0.2">
      <c r="A33" s="6" t="s">
        <v>34</v>
      </c>
      <c r="C33" s="28">
        <v>1525737</v>
      </c>
      <c r="D33" s="24"/>
      <c r="E33" s="28">
        <v>205112944882</v>
      </c>
      <c r="F33" s="24"/>
      <c r="G33" s="28">
        <v>179997074080</v>
      </c>
      <c r="H33" s="24"/>
      <c r="I33" s="28">
        <v>25115870802</v>
      </c>
      <c r="J33" s="24"/>
      <c r="K33" s="28">
        <v>1525737</v>
      </c>
      <c r="L33" s="24"/>
      <c r="M33" s="28">
        <v>205112944882</v>
      </c>
      <c r="N33" s="24"/>
      <c r="O33" s="28">
        <v>96667768881</v>
      </c>
      <c r="P33" s="24"/>
      <c r="Q33" s="27">
        <v>108445176001</v>
      </c>
      <c r="R33" s="27"/>
    </row>
    <row r="34" spans="1:21" ht="21.75" customHeight="1" x14ac:dyDescent="0.2">
      <c r="A34" s="6" t="s">
        <v>39</v>
      </c>
      <c r="C34" s="28">
        <v>5762928</v>
      </c>
      <c r="D34" s="24"/>
      <c r="E34" s="28">
        <v>49266291774</v>
      </c>
      <c r="F34" s="24"/>
      <c r="G34" s="28">
        <v>41933634393</v>
      </c>
      <c r="H34" s="24"/>
      <c r="I34" s="28">
        <v>7332657381</v>
      </c>
      <c r="J34" s="24"/>
      <c r="K34" s="28">
        <v>5762928</v>
      </c>
      <c r="L34" s="24"/>
      <c r="M34" s="28">
        <v>49266291774</v>
      </c>
      <c r="N34" s="24"/>
      <c r="O34" s="28">
        <v>50628087089</v>
      </c>
      <c r="P34" s="24"/>
      <c r="Q34" s="27">
        <v>-1361795314</v>
      </c>
      <c r="R34" s="27"/>
    </row>
    <row r="35" spans="1:21" ht="21.75" customHeight="1" x14ac:dyDescent="0.2">
      <c r="A35" s="6" t="s">
        <v>48</v>
      </c>
      <c r="C35" s="28">
        <v>8365151</v>
      </c>
      <c r="D35" s="24"/>
      <c r="E35" s="28">
        <v>32380083300</v>
      </c>
      <c r="F35" s="24"/>
      <c r="G35" s="28">
        <v>27266125614</v>
      </c>
      <c r="H35" s="24"/>
      <c r="I35" s="28">
        <v>5113957686</v>
      </c>
      <c r="J35" s="24"/>
      <c r="K35" s="28">
        <v>8365151</v>
      </c>
      <c r="L35" s="24"/>
      <c r="M35" s="28">
        <v>32380083300</v>
      </c>
      <c r="N35" s="24"/>
      <c r="O35" s="28">
        <v>31624284169</v>
      </c>
      <c r="P35" s="24"/>
      <c r="Q35" s="27">
        <v>755799131</v>
      </c>
      <c r="R35" s="27"/>
      <c r="U35" s="28"/>
    </row>
    <row r="36" spans="1:21" ht="21.75" customHeight="1" x14ac:dyDescent="0.2">
      <c r="A36" s="7" t="s">
        <v>23</v>
      </c>
      <c r="C36" s="30">
        <v>34319631</v>
      </c>
      <c r="D36" s="24"/>
      <c r="E36" s="30">
        <v>249724941711</v>
      </c>
      <c r="F36" s="24"/>
      <c r="G36" s="30">
        <v>196163717874</v>
      </c>
      <c r="H36" s="24"/>
      <c r="I36" s="30">
        <v>53561223837</v>
      </c>
      <c r="J36" s="24"/>
      <c r="K36" s="30">
        <v>34319631</v>
      </c>
      <c r="L36" s="24"/>
      <c r="M36" s="30">
        <v>249724941711</v>
      </c>
      <c r="N36" s="24"/>
      <c r="O36" s="30">
        <v>176982108707</v>
      </c>
      <c r="P36" s="24"/>
      <c r="Q36" s="29">
        <v>72742833004</v>
      </c>
      <c r="R36" s="29"/>
    </row>
    <row r="37" spans="1:21" ht="21.75" customHeight="1" x14ac:dyDescent="0.2">
      <c r="A37" s="9" t="s">
        <v>51</v>
      </c>
      <c r="C37" s="31">
        <v>477376406</v>
      </c>
      <c r="D37" s="24"/>
      <c r="E37" s="31">
        <v>3551842135490</v>
      </c>
      <c r="F37" s="24"/>
      <c r="G37" s="31">
        <v>2967377812968</v>
      </c>
      <c r="H37" s="24"/>
      <c r="I37" s="31">
        <v>584464322521</v>
      </c>
      <c r="J37" s="24"/>
      <c r="K37" s="31">
        <v>477376406</v>
      </c>
      <c r="L37" s="24"/>
      <c r="M37" s="31">
        <v>3551842135490</v>
      </c>
      <c r="N37" s="24"/>
      <c r="O37" s="31">
        <v>2816159685118</v>
      </c>
      <c r="P37" s="24"/>
      <c r="Q37" s="40">
        <f>SUM(Q8:R36)</f>
        <v>735682450372</v>
      </c>
      <c r="R37" s="40"/>
    </row>
    <row r="39" spans="1:21" x14ac:dyDescent="0.2">
      <c r="I39" s="41"/>
    </row>
    <row r="41" spans="1:21" x14ac:dyDescent="0.2">
      <c r="E41" s="50"/>
      <c r="G41" s="41"/>
    </row>
    <row r="42" spans="1:21" x14ac:dyDescent="0.2">
      <c r="E42" s="50"/>
      <c r="G42" s="41"/>
      <c r="I42" s="41"/>
    </row>
    <row r="43" spans="1:21" x14ac:dyDescent="0.2">
      <c r="E43" s="50"/>
      <c r="G43" s="41"/>
    </row>
    <row r="44" spans="1:21" x14ac:dyDescent="0.2">
      <c r="G44" s="41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7"/>
  <sheetViews>
    <sheetView rightToLeft="1" workbookViewId="0">
      <selection activeCell="I9" sqref="I9:AS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4.45" customHeight="1" x14ac:dyDescent="0.2"/>
    <row r="5" spans="1:49" ht="14.45" customHeight="1" x14ac:dyDescent="0.2">
      <c r="A5" s="12" t="s">
        <v>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49" ht="14.45" customHeight="1" x14ac:dyDescent="0.2">
      <c r="I6" s="13" t="s">
        <v>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 t="s">
        <v>9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3" t="s">
        <v>53</v>
      </c>
      <c r="B8" s="13"/>
      <c r="C8" s="13"/>
      <c r="D8" s="13"/>
      <c r="E8" s="13"/>
      <c r="F8" s="13"/>
      <c r="G8" s="13"/>
      <c r="I8" s="13" t="s">
        <v>54</v>
      </c>
      <c r="J8" s="13"/>
      <c r="K8" s="13"/>
      <c r="M8" s="13" t="s">
        <v>55</v>
      </c>
      <c r="N8" s="13"/>
      <c r="O8" s="13"/>
      <c r="Q8" s="13" t="s">
        <v>56</v>
      </c>
      <c r="R8" s="13"/>
      <c r="S8" s="13"/>
      <c r="T8" s="13"/>
      <c r="U8" s="13"/>
      <c r="W8" s="13" t="s">
        <v>57</v>
      </c>
      <c r="X8" s="13"/>
      <c r="Y8" s="13"/>
      <c r="Z8" s="13"/>
      <c r="AA8" s="13"/>
      <c r="AC8" s="13" t="s">
        <v>54</v>
      </c>
      <c r="AD8" s="13"/>
      <c r="AE8" s="13"/>
      <c r="AF8" s="13"/>
      <c r="AG8" s="13"/>
      <c r="AI8" s="13" t="s">
        <v>55</v>
      </c>
      <c r="AJ8" s="13"/>
      <c r="AK8" s="13"/>
      <c r="AM8" s="13" t="s">
        <v>56</v>
      </c>
      <c r="AN8" s="13"/>
      <c r="AO8" s="13"/>
      <c r="AQ8" s="13" t="s">
        <v>57</v>
      </c>
      <c r="AR8" s="13"/>
      <c r="AS8" s="13"/>
    </row>
    <row r="9" spans="1:49" ht="21.75" customHeight="1" x14ac:dyDescent="0.2">
      <c r="A9" s="15" t="s">
        <v>58</v>
      </c>
      <c r="B9" s="15"/>
      <c r="C9" s="15"/>
      <c r="D9" s="15"/>
      <c r="E9" s="15"/>
      <c r="F9" s="15"/>
      <c r="G9" s="15"/>
      <c r="I9" s="23">
        <v>6000000</v>
      </c>
      <c r="J9" s="23"/>
      <c r="K9" s="23"/>
      <c r="L9" s="24"/>
      <c r="M9" s="23">
        <v>18867</v>
      </c>
      <c r="N9" s="23"/>
      <c r="O9" s="23"/>
      <c r="P9" s="24"/>
      <c r="Q9" s="46" t="s">
        <v>59</v>
      </c>
      <c r="R9" s="46"/>
      <c r="S9" s="46"/>
      <c r="T9" s="46"/>
      <c r="U9" s="46"/>
      <c r="V9" s="24"/>
      <c r="W9" s="47">
        <v>0.378147424074392</v>
      </c>
      <c r="X9" s="47"/>
      <c r="Y9" s="47"/>
      <c r="Z9" s="47"/>
      <c r="AA9" s="47"/>
      <c r="AB9" s="24"/>
      <c r="AC9" s="23">
        <v>6000000</v>
      </c>
      <c r="AD9" s="23"/>
      <c r="AE9" s="23"/>
      <c r="AF9" s="23"/>
      <c r="AG9" s="23"/>
      <c r="AH9" s="24"/>
      <c r="AI9" s="23">
        <v>19371</v>
      </c>
      <c r="AJ9" s="23"/>
      <c r="AK9" s="23"/>
      <c r="AL9" s="24"/>
      <c r="AM9" s="46" t="s">
        <v>59</v>
      </c>
      <c r="AN9" s="46"/>
      <c r="AO9" s="46"/>
      <c r="AP9" s="24"/>
      <c r="AQ9" s="47">
        <v>0.378147424074392</v>
      </c>
      <c r="AR9" s="47"/>
      <c r="AS9" s="47"/>
    </row>
    <row r="10" spans="1:49" ht="14.45" customHeight="1" x14ac:dyDescent="0.2">
      <c r="A10" s="12" t="s">
        <v>60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49" ht="14.45" customHeight="1" x14ac:dyDescent="0.2"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Y11" s="13" t="s">
        <v>9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9" ht="31.5" customHeight="1" x14ac:dyDescent="0.2">
      <c r="A12" s="2" t="s">
        <v>53</v>
      </c>
      <c r="C12" s="4" t="s">
        <v>61</v>
      </c>
      <c r="D12" s="3"/>
      <c r="E12" s="4" t="s">
        <v>62</v>
      </c>
      <c r="F12" s="3"/>
      <c r="G12" s="14" t="s">
        <v>63</v>
      </c>
      <c r="H12" s="14"/>
      <c r="I12" s="14"/>
      <c r="J12" s="3"/>
      <c r="K12" s="14" t="s">
        <v>64</v>
      </c>
      <c r="L12" s="14"/>
      <c r="M12" s="14"/>
      <c r="N12" s="3"/>
      <c r="O12" s="14" t="s">
        <v>55</v>
      </c>
      <c r="P12" s="14"/>
      <c r="Q12" s="14"/>
      <c r="R12" s="3"/>
      <c r="S12" s="14" t="s">
        <v>56</v>
      </c>
      <c r="T12" s="14"/>
      <c r="U12" s="14"/>
      <c r="V12" s="14"/>
      <c r="W12" s="14"/>
      <c r="Y12" s="14" t="s">
        <v>61</v>
      </c>
      <c r="Z12" s="14"/>
      <c r="AA12" s="14"/>
      <c r="AB12" s="14"/>
      <c r="AC12" s="14"/>
      <c r="AD12" s="3"/>
      <c r="AE12" s="14" t="s">
        <v>62</v>
      </c>
      <c r="AF12" s="14"/>
      <c r="AG12" s="14"/>
      <c r="AH12" s="14"/>
      <c r="AI12" s="14"/>
      <c r="AJ12" s="3"/>
      <c r="AK12" s="14" t="s">
        <v>63</v>
      </c>
      <c r="AL12" s="14"/>
      <c r="AM12" s="14"/>
      <c r="AN12" s="3"/>
      <c r="AO12" s="14" t="s">
        <v>64</v>
      </c>
      <c r="AP12" s="14"/>
      <c r="AQ12" s="14"/>
      <c r="AR12" s="3"/>
      <c r="AS12" s="14" t="s">
        <v>55</v>
      </c>
      <c r="AT12" s="14"/>
      <c r="AU12" s="3"/>
      <c r="AV12" s="4" t="s">
        <v>56</v>
      </c>
    </row>
    <row r="13" spans="1:49" ht="14.45" customHeight="1" x14ac:dyDescent="0.2">
      <c r="A13" s="12" t="s">
        <v>65</v>
      </c>
      <c r="B13" s="12"/>
      <c r="C13" s="19"/>
      <c r="D13" s="12"/>
      <c r="E13" s="19"/>
      <c r="F13" s="12"/>
      <c r="G13" s="19"/>
      <c r="H13" s="19"/>
      <c r="I13" s="19"/>
      <c r="J13" s="12"/>
      <c r="K13" s="19"/>
      <c r="L13" s="19"/>
      <c r="M13" s="19"/>
      <c r="N13" s="12"/>
      <c r="O13" s="19"/>
      <c r="P13" s="19"/>
      <c r="Q13" s="19"/>
      <c r="R13" s="12"/>
      <c r="S13" s="19"/>
      <c r="T13" s="19"/>
      <c r="U13" s="19"/>
      <c r="V13" s="19"/>
      <c r="W13" s="19"/>
      <c r="X13" s="12"/>
      <c r="Y13" s="19"/>
      <c r="Z13" s="19"/>
      <c r="AA13" s="19"/>
      <c r="AB13" s="19"/>
      <c r="AC13" s="19"/>
      <c r="AD13" s="12"/>
      <c r="AE13" s="19"/>
      <c r="AF13" s="19"/>
      <c r="AG13" s="19"/>
      <c r="AH13" s="19"/>
      <c r="AI13" s="19"/>
      <c r="AJ13" s="12"/>
      <c r="AK13" s="19"/>
      <c r="AL13" s="19"/>
      <c r="AM13" s="19"/>
      <c r="AN13" s="12"/>
      <c r="AO13" s="19"/>
      <c r="AP13" s="19"/>
      <c r="AQ13" s="19"/>
      <c r="AR13" s="12"/>
      <c r="AS13" s="19"/>
      <c r="AT13" s="19"/>
      <c r="AU13" s="12"/>
      <c r="AV13" s="19"/>
      <c r="AW13" s="12"/>
    </row>
    <row r="14" spans="1:49" ht="14.45" customHeight="1" x14ac:dyDescent="0.2">
      <c r="C14" s="13" t="s">
        <v>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 t="s">
        <v>9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49" ht="14.45" customHeight="1" x14ac:dyDescent="0.2">
      <c r="A15" s="2" t="s">
        <v>53</v>
      </c>
      <c r="C15" s="4" t="s">
        <v>62</v>
      </c>
      <c r="D15" s="3"/>
      <c r="E15" s="4" t="s">
        <v>64</v>
      </c>
      <c r="F15" s="3"/>
      <c r="G15" s="14" t="s">
        <v>55</v>
      </c>
      <c r="H15" s="14"/>
      <c r="I15" s="14"/>
      <c r="J15" s="3"/>
      <c r="K15" s="14" t="s">
        <v>56</v>
      </c>
      <c r="L15" s="14"/>
      <c r="M15" s="14"/>
      <c r="O15" s="14" t="s">
        <v>62</v>
      </c>
      <c r="P15" s="14"/>
      <c r="Q15" s="14"/>
      <c r="R15" s="14"/>
      <c r="S15" s="14"/>
      <c r="T15" s="3"/>
      <c r="U15" s="14" t="s">
        <v>64</v>
      </c>
      <c r="V15" s="14"/>
      <c r="W15" s="14"/>
      <c r="X15" s="14"/>
      <c r="Y15" s="14"/>
      <c r="Z15" s="3"/>
      <c r="AA15" s="14" t="s">
        <v>55</v>
      </c>
      <c r="AB15" s="14"/>
      <c r="AC15" s="14"/>
      <c r="AD15" s="14"/>
      <c r="AE15" s="14"/>
      <c r="AF15" s="3"/>
      <c r="AG15" s="14" t="s">
        <v>56</v>
      </c>
      <c r="AH15" s="14"/>
      <c r="AI15" s="14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rightToLeft="1" workbookViewId="0">
      <selection activeCell="L10" sqref="L10:L1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5" bestFit="1" customWidth="1"/>
    <col min="7" max="7" width="1.28515625" customWidth="1"/>
    <col min="8" max="8" width="16.1406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4" ht="14.45" customHeight="1" x14ac:dyDescent="0.2"/>
    <row r="5" spans="1:14" ht="14.45" customHeight="1" x14ac:dyDescent="0.2">
      <c r="A5" s="1" t="s">
        <v>66</v>
      </c>
      <c r="B5" s="12" t="s">
        <v>67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4" ht="14.45" customHeight="1" x14ac:dyDescent="0.2">
      <c r="D6" s="2" t="s">
        <v>7</v>
      </c>
      <c r="F6" s="13" t="s">
        <v>8</v>
      </c>
      <c r="G6" s="13"/>
      <c r="H6" s="13"/>
      <c r="J6" s="44" t="s">
        <v>9</v>
      </c>
      <c r="K6" s="44"/>
      <c r="L6" s="44"/>
    </row>
    <row r="7" spans="1:14" ht="14.45" customHeight="1" x14ac:dyDescent="0.2">
      <c r="D7" s="3"/>
      <c r="F7" s="3"/>
      <c r="G7" s="3"/>
      <c r="H7" s="3"/>
      <c r="J7" s="43"/>
    </row>
    <row r="8" spans="1:14" ht="14.45" customHeight="1" x14ac:dyDescent="0.2">
      <c r="A8" s="13" t="s">
        <v>68</v>
      </c>
      <c r="B8" s="13"/>
      <c r="D8" s="2" t="s">
        <v>69</v>
      </c>
      <c r="F8" s="2" t="s">
        <v>70</v>
      </c>
      <c r="H8" s="2" t="s">
        <v>71</v>
      </c>
      <c r="J8" s="2" t="s">
        <v>69</v>
      </c>
      <c r="L8" s="2" t="s">
        <v>18</v>
      </c>
    </row>
    <row r="9" spans="1:14" ht="21.75" customHeight="1" x14ac:dyDescent="0.2">
      <c r="A9" s="15" t="s">
        <v>72</v>
      </c>
      <c r="B9" s="15"/>
      <c r="D9" s="25">
        <v>1413873577</v>
      </c>
      <c r="E9" s="24"/>
      <c r="F9" s="25">
        <v>6089903791</v>
      </c>
      <c r="G9" s="24"/>
      <c r="H9" s="25">
        <v>5671230748</v>
      </c>
      <c r="I9" s="24"/>
      <c r="J9" s="25">
        <v>1832546620</v>
      </c>
      <c r="K9" s="24"/>
      <c r="L9" s="33">
        <f>J9/3740425291625*100</f>
        <v>4.8993001520526658E-2</v>
      </c>
      <c r="M9" s="24"/>
      <c r="N9" s="24"/>
    </row>
    <row r="10" spans="1:14" ht="21.75" customHeight="1" x14ac:dyDescent="0.2">
      <c r="A10" s="16" t="s">
        <v>72</v>
      </c>
      <c r="B10" s="16"/>
      <c r="D10" s="28">
        <v>5931974</v>
      </c>
      <c r="E10" s="24"/>
      <c r="F10" s="28">
        <v>25084</v>
      </c>
      <c r="G10" s="24"/>
      <c r="H10" s="28">
        <v>0</v>
      </c>
      <c r="I10" s="24"/>
      <c r="J10" s="28">
        <v>5957058</v>
      </c>
      <c r="K10" s="24"/>
      <c r="L10" s="45">
        <f t="shared" ref="L10:L15" si="0">J10/3740425291625*100</f>
        <v>1.5926151535062476E-4</v>
      </c>
      <c r="M10" s="24"/>
      <c r="N10" s="24"/>
    </row>
    <row r="11" spans="1:14" ht="21.75" customHeight="1" x14ac:dyDescent="0.2">
      <c r="A11" s="16" t="s">
        <v>73</v>
      </c>
      <c r="B11" s="16"/>
      <c r="D11" s="28">
        <v>6170350</v>
      </c>
      <c r="E11" s="24"/>
      <c r="F11" s="28">
        <v>17930359372</v>
      </c>
      <c r="G11" s="24"/>
      <c r="H11" s="28">
        <v>17930350000</v>
      </c>
      <c r="I11" s="24"/>
      <c r="J11" s="28">
        <v>6179722</v>
      </c>
      <c r="K11" s="24"/>
      <c r="L11" s="45">
        <f t="shared" si="0"/>
        <v>1.6521442130756382E-4</v>
      </c>
      <c r="M11" s="24"/>
      <c r="N11" s="24"/>
    </row>
    <row r="12" spans="1:14" ht="21.75" customHeight="1" x14ac:dyDescent="0.2">
      <c r="A12" s="16" t="s">
        <v>74</v>
      </c>
      <c r="B12" s="16"/>
      <c r="D12" s="28">
        <v>49789205896</v>
      </c>
      <c r="E12" s="24"/>
      <c r="F12" s="28">
        <v>56548958517</v>
      </c>
      <c r="G12" s="24"/>
      <c r="H12" s="28">
        <v>99592594849</v>
      </c>
      <c r="I12" s="24"/>
      <c r="J12" s="28">
        <v>6745569564</v>
      </c>
      <c r="K12" s="24"/>
      <c r="L12" s="45">
        <f t="shared" si="0"/>
        <v>0.18034231505983206</v>
      </c>
      <c r="M12" s="24"/>
      <c r="N12" s="24"/>
    </row>
    <row r="13" spans="1:14" ht="21.75" customHeight="1" x14ac:dyDescent="0.2">
      <c r="A13" s="16" t="s">
        <v>75</v>
      </c>
      <c r="B13" s="16"/>
      <c r="D13" s="28">
        <v>10641338</v>
      </c>
      <c r="E13" s="24"/>
      <c r="F13" s="28">
        <v>424044999</v>
      </c>
      <c r="G13" s="24"/>
      <c r="H13" s="28">
        <v>0</v>
      </c>
      <c r="I13" s="24"/>
      <c r="J13" s="28">
        <v>434686337</v>
      </c>
      <c r="K13" s="24"/>
      <c r="L13" s="45">
        <f t="shared" si="0"/>
        <v>1.1621307822222369E-2</v>
      </c>
      <c r="M13" s="24"/>
      <c r="N13" s="24"/>
    </row>
    <row r="14" spans="1:14" ht="21.75" customHeight="1" x14ac:dyDescent="0.2">
      <c r="A14" s="16" t="s">
        <v>76</v>
      </c>
      <c r="B14" s="16"/>
      <c r="D14" s="28">
        <v>69800000</v>
      </c>
      <c r="E14" s="24"/>
      <c r="F14" s="28">
        <v>0</v>
      </c>
      <c r="G14" s="24"/>
      <c r="H14" s="28">
        <v>0</v>
      </c>
      <c r="I14" s="24"/>
      <c r="J14" s="28">
        <v>69800000</v>
      </c>
      <c r="K14" s="24"/>
      <c r="L14" s="45">
        <f t="shared" si="0"/>
        <v>1.8660979583333935E-3</v>
      </c>
      <c r="M14" s="24"/>
      <c r="N14" s="24"/>
    </row>
    <row r="15" spans="1:14" ht="21.75" customHeight="1" x14ac:dyDescent="0.2">
      <c r="A15" s="17" t="s">
        <v>77</v>
      </c>
      <c r="B15" s="17"/>
      <c r="D15" s="30">
        <v>5530500</v>
      </c>
      <c r="E15" s="24"/>
      <c r="F15" s="30">
        <v>0</v>
      </c>
      <c r="G15" s="24"/>
      <c r="H15" s="30">
        <v>0</v>
      </c>
      <c r="I15" s="24"/>
      <c r="J15" s="30">
        <v>5530500</v>
      </c>
      <c r="K15" s="24"/>
      <c r="L15" s="45">
        <f t="shared" si="0"/>
        <v>1.4785751803098613E-4</v>
      </c>
      <c r="M15" s="24"/>
      <c r="N15" s="24"/>
    </row>
    <row r="16" spans="1:14" ht="21.75" customHeight="1" x14ac:dyDescent="0.2">
      <c r="A16" s="18" t="s">
        <v>51</v>
      </c>
      <c r="B16" s="18"/>
      <c r="D16" s="31">
        <v>51301153635</v>
      </c>
      <c r="E16" s="24"/>
      <c r="F16" s="31">
        <v>80993291763</v>
      </c>
      <c r="G16" s="24"/>
      <c r="H16" s="31">
        <v>123194175597</v>
      </c>
      <c r="I16" s="24"/>
      <c r="J16" s="31">
        <v>9100269801</v>
      </c>
      <c r="K16" s="24"/>
      <c r="L16" s="32">
        <f>SUM(L9:L15)</f>
        <v>0.24329505581560365</v>
      </c>
      <c r="M16" s="24"/>
      <c r="N16" s="24"/>
    </row>
    <row r="17" spans="4:14" x14ac:dyDescent="0.2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4:14" x14ac:dyDescent="0.2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</sheetData>
  <mergeCells count="15"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7"/>
  <sheetViews>
    <sheetView rightToLeft="1" workbookViewId="0">
      <selection activeCell="O4" sqref="O4:T2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42578125" bestFit="1" customWidth="1"/>
    <col min="18" max="18" width="16.42578125" bestFit="1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8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8" ht="14.45" customHeight="1" x14ac:dyDescent="0.2"/>
    <row r="5" spans="1:18" ht="29.1" customHeight="1" x14ac:dyDescent="0.2">
      <c r="A5" s="1" t="s">
        <v>79</v>
      </c>
      <c r="B5" s="12" t="s">
        <v>80</v>
      </c>
      <c r="C5" s="12"/>
      <c r="D5" s="12"/>
      <c r="E5" s="12"/>
      <c r="F5" s="12"/>
      <c r="G5" s="12"/>
      <c r="H5" s="12"/>
      <c r="I5" s="12"/>
      <c r="J5" s="12"/>
    </row>
    <row r="6" spans="1:18" ht="14.45" customHeight="1" x14ac:dyDescent="0.2"/>
    <row r="7" spans="1:18" ht="14.45" customHeight="1" x14ac:dyDescent="0.2">
      <c r="A7" s="13" t="s">
        <v>81</v>
      </c>
      <c r="B7" s="13"/>
      <c r="D7" s="2" t="s">
        <v>82</v>
      </c>
      <c r="F7" s="2" t="s">
        <v>69</v>
      </c>
      <c r="H7" s="2" t="s">
        <v>83</v>
      </c>
      <c r="J7" s="2" t="s">
        <v>84</v>
      </c>
    </row>
    <row r="8" spans="1:18" ht="21.75" customHeight="1" x14ac:dyDescent="0.2">
      <c r="A8" s="15" t="s">
        <v>85</v>
      </c>
      <c r="B8" s="15"/>
      <c r="D8" s="34" t="s">
        <v>86</v>
      </c>
      <c r="E8" s="24"/>
      <c r="F8" s="25">
        <f>'درآمد سرمایه گذاری در سهام'!J76</f>
        <v>571325815751</v>
      </c>
      <c r="G8" s="24"/>
      <c r="H8" s="26">
        <f>F8/F$13*100</f>
        <v>99.991028414153575</v>
      </c>
      <c r="I8" s="24"/>
      <c r="J8" s="26">
        <f>F8/3740425291625*100</f>
        <v>15.274354417136127</v>
      </c>
      <c r="K8" s="24"/>
      <c r="L8" s="24"/>
      <c r="M8" s="24"/>
      <c r="O8" s="41"/>
      <c r="R8" s="41"/>
    </row>
    <row r="9" spans="1:18" ht="21.75" customHeight="1" x14ac:dyDescent="0.2">
      <c r="A9" s="16" t="s">
        <v>87</v>
      </c>
      <c r="B9" s="16"/>
      <c r="D9" s="35" t="s">
        <v>88</v>
      </c>
      <c r="E9" s="24"/>
      <c r="F9" s="28">
        <v>0</v>
      </c>
      <c r="G9" s="24"/>
      <c r="H9" s="42">
        <f t="shared" ref="H9:H12" si="0">F9/F$13*100</f>
        <v>0</v>
      </c>
      <c r="I9" s="24"/>
      <c r="J9" s="42">
        <f t="shared" ref="J9:J12" si="1">F9/3740425291625*100</f>
        <v>0</v>
      </c>
      <c r="K9" s="24"/>
      <c r="L9" s="24"/>
      <c r="M9" s="24"/>
      <c r="O9" s="41"/>
      <c r="R9" s="51"/>
    </row>
    <row r="10" spans="1:18" ht="21.75" customHeight="1" x14ac:dyDescent="0.2">
      <c r="A10" s="16" t="s">
        <v>89</v>
      </c>
      <c r="B10" s="16"/>
      <c r="D10" s="35" t="s">
        <v>90</v>
      </c>
      <c r="E10" s="24"/>
      <c r="F10" s="28">
        <v>0</v>
      </c>
      <c r="G10" s="24"/>
      <c r="H10" s="42">
        <f t="shared" si="0"/>
        <v>0</v>
      </c>
      <c r="I10" s="24"/>
      <c r="J10" s="42">
        <f t="shared" si="1"/>
        <v>0</v>
      </c>
      <c r="K10" s="24"/>
      <c r="L10" s="24"/>
      <c r="M10" s="24"/>
      <c r="O10" s="41"/>
      <c r="R10" s="41"/>
    </row>
    <row r="11" spans="1:18" ht="21.75" customHeight="1" x14ac:dyDescent="0.2">
      <c r="A11" s="16" t="s">
        <v>91</v>
      </c>
      <c r="B11" s="16"/>
      <c r="D11" s="35" t="s">
        <v>92</v>
      </c>
      <c r="E11" s="24"/>
      <c r="F11" s="28">
        <f>'سود سپرده بانکی'!G13</f>
        <v>27743067</v>
      </c>
      <c r="G11" s="24"/>
      <c r="H11" s="42">
        <f t="shared" si="0"/>
        <v>4.8554742744230895E-3</v>
      </c>
      <c r="I11" s="24"/>
      <c r="J11" s="42">
        <f t="shared" si="1"/>
        <v>7.4170889235825987E-4</v>
      </c>
      <c r="K11" s="24"/>
      <c r="L11" s="24"/>
      <c r="M11" s="24"/>
      <c r="O11" s="41"/>
      <c r="R11" s="41"/>
    </row>
    <row r="12" spans="1:18" ht="21.75" customHeight="1" x14ac:dyDescent="0.2">
      <c r="A12" s="17" t="s">
        <v>93</v>
      </c>
      <c r="B12" s="17"/>
      <c r="D12" s="36" t="s">
        <v>94</v>
      </c>
      <c r="E12" s="24"/>
      <c r="F12" s="30">
        <f>'سایر درآمدها'!D11</f>
        <v>23518518</v>
      </c>
      <c r="G12" s="24"/>
      <c r="H12" s="42">
        <f t="shared" si="0"/>
        <v>4.1161115720030651E-3</v>
      </c>
      <c r="I12" s="24"/>
      <c r="J12" s="42">
        <f t="shared" si="1"/>
        <v>6.2876587998319719E-4</v>
      </c>
      <c r="K12" s="24"/>
      <c r="L12" s="24"/>
      <c r="M12" s="24"/>
      <c r="O12" s="41"/>
      <c r="R12" s="41"/>
    </row>
    <row r="13" spans="1:18" ht="21.75" customHeight="1" x14ac:dyDescent="0.2">
      <c r="A13" s="18" t="s">
        <v>51</v>
      </c>
      <c r="B13" s="18"/>
      <c r="D13" s="37"/>
      <c r="E13" s="24"/>
      <c r="F13" s="31">
        <f>SUM(F8:F12)</f>
        <v>571377077336</v>
      </c>
      <c r="G13" s="24"/>
      <c r="H13" s="32">
        <f>SUM(H8:H12)</f>
        <v>100</v>
      </c>
      <c r="I13" s="24"/>
      <c r="J13" s="32">
        <f>SUM(J8:J12)</f>
        <v>15.275724891908467</v>
      </c>
      <c r="K13" s="24"/>
      <c r="L13" s="24"/>
      <c r="M13" s="24"/>
      <c r="O13" s="41"/>
      <c r="R13" s="41"/>
    </row>
    <row r="14" spans="1:18" x14ac:dyDescent="0.2"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41"/>
      <c r="R14" s="41"/>
    </row>
    <row r="15" spans="1:18" x14ac:dyDescent="0.2">
      <c r="D15" s="24"/>
      <c r="E15" s="24"/>
      <c r="F15" s="24"/>
      <c r="G15" s="24"/>
      <c r="H15" s="24"/>
      <c r="I15" s="24"/>
      <c r="J15" s="24"/>
      <c r="K15" s="24"/>
      <c r="L15" s="24"/>
      <c r="M15" s="24"/>
      <c r="O15" s="41"/>
      <c r="R15" s="41"/>
    </row>
    <row r="16" spans="1:18" x14ac:dyDescent="0.2">
      <c r="D16" s="24"/>
      <c r="E16" s="24"/>
      <c r="F16" s="24"/>
      <c r="G16" s="24"/>
      <c r="H16" s="24"/>
      <c r="I16" s="24"/>
      <c r="J16" s="24"/>
      <c r="K16" s="24"/>
      <c r="L16" s="24"/>
      <c r="M16" s="24"/>
      <c r="O16" s="41"/>
      <c r="R16" s="41"/>
    </row>
    <row r="17" spans="4:13" x14ac:dyDescent="0.2">
      <c r="D17" s="24"/>
      <c r="E17" s="24"/>
      <c r="F17" s="24"/>
      <c r="G17" s="24"/>
      <c r="H17" s="24"/>
      <c r="I17" s="24"/>
      <c r="J17" s="24"/>
      <c r="K17" s="24"/>
      <c r="L17" s="24"/>
      <c r="M17" s="2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9"/>
  <sheetViews>
    <sheetView rightToLeft="1" topLeftCell="A55" workbookViewId="0">
      <selection activeCell="W61" sqref="W6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6" bestFit="1" customWidth="1"/>
    <col min="7" max="7" width="1.28515625" customWidth="1"/>
    <col min="8" max="8" width="15.570312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" bestFit="1" customWidth="1"/>
    <col min="18" max="18" width="1.28515625" customWidth="1"/>
    <col min="19" max="19" width="15.8554687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7.4257812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95</v>
      </c>
      <c r="B5" s="12" t="s">
        <v>96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97</v>
      </c>
      <c r="E6" s="13"/>
      <c r="F6" s="13"/>
      <c r="G6" s="13"/>
      <c r="H6" s="13"/>
      <c r="I6" s="13"/>
      <c r="J6" s="13"/>
      <c r="K6" s="13"/>
      <c r="L6" s="13"/>
      <c r="N6" s="13" t="s">
        <v>98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51</v>
      </c>
      <c r="K7" s="14"/>
      <c r="L7" s="14"/>
      <c r="N7" s="3"/>
      <c r="O7" s="3"/>
      <c r="P7" s="3"/>
      <c r="Q7" s="3"/>
      <c r="R7" s="3"/>
      <c r="S7" s="3"/>
      <c r="T7" s="3"/>
      <c r="U7" s="14" t="s">
        <v>51</v>
      </c>
      <c r="V7" s="14"/>
      <c r="W7" s="14"/>
    </row>
    <row r="8" spans="1:26" ht="14.45" customHeight="1" x14ac:dyDescent="0.2">
      <c r="A8" s="13" t="s">
        <v>99</v>
      </c>
      <c r="B8" s="13"/>
      <c r="D8" s="2" t="s">
        <v>100</v>
      </c>
      <c r="F8" s="2" t="s">
        <v>101</v>
      </c>
      <c r="H8" s="2" t="s">
        <v>102</v>
      </c>
      <c r="J8" s="4" t="s">
        <v>69</v>
      </c>
      <c r="K8" s="3"/>
      <c r="L8" s="4" t="s">
        <v>83</v>
      </c>
      <c r="N8" s="2" t="s">
        <v>100</v>
      </c>
      <c r="P8" s="13" t="s">
        <v>101</v>
      </c>
      <c r="Q8" s="13"/>
      <c r="S8" s="2" t="s">
        <v>102</v>
      </c>
      <c r="U8" s="4" t="s">
        <v>69</v>
      </c>
      <c r="V8" s="3"/>
      <c r="W8" s="4" t="s">
        <v>83</v>
      </c>
    </row>
    <row r="9" spans="1:26" ht="21.75" customHeight="1" x14ac:dyDescent="0.2">
      <c r="A9" s="15" t="s">
        <v>24</v>
      </c>
      <c r="B9" s="15"/>
      <c r="D9" s="25">
        <v>0</v>
      </c>
      <c r="E9" s="24"/>
      <c r="F9" s="25">
        <v>0</v>
      </c>
      <c r="G9" s="24"/>
      <c r="H9" s="25">
        <f>'درآمد ناشی از فروش'!I8</f>
        <v>318096022</v>
      </c>
      <c r="I9" s="24"/>
      <c r="J9" s="25">
        <f>D9+F9+H9</f>
        <v>318096022</v>
      </c>
      <c r="K9" s="24"/>
      <c r="L9" s="26">
        <f>J9/درآمد!F$13*100</f>
        <v>5.5671820697305065E-2</v>
      </c>
      <c r="M9" s="24"/>
      <c r="N9" s="25">
        <v>470000000</v>
      </c>
      <c r="O9" s="24"/>
      <c r="P9" s="23">
        <v>0</v>
      </c>
      <c r="Q9" s="23"/>
      <c r="R9" s="24"/>
      <c r="S9" s="25">
        <v>1231568496</v>
      </c>
      <c r="T9" s="24"/>
      <c r="U9" s="25">
        <f>N9+P9+S9</f>
        <v>1701568496</v>
      </c>
      <c r="V9" s="24"/>
      <c r="W9" s="26">
        <f>U9/1614315124566*100</f>
        <v>0.10540497763455309</v>
      </c>
      <c r="Z9" s="28"/>
    </row>
    <row r="10" spans="1:26" ht="21.75" customHeight="1" x14ac:dyDescent="0.2">
      <c r="A10" s="16" t="s">
        <v>36</v>
      </c>
      <c r="B10" s="16"/>
      <c r="D10" s="28">
        <v>0</v>
      </c>
      <c r="E10" s="24"/>
      <c r="F10" s="28">
        <v>0</v>
      </c>
      <c r="G10" s="24"/>
      <c r="H10" s="28">
        <f>'درآمد ناشی از فروش'!I9</f>
        <v>6559828308</v>
      </c>
      <c r="I10" s="24"/>
      <c r="J10" s="28">
        <f>D10+F10+H10</f>
        <v>6559828308</v>
      </c>
      <c r="K10" s="24"/>
      <c r="L10" s="42">
        <f>J10/درآمد!F$13*100</f>
        <v>1.1480734121474867</v>
      </c>
      <c r="M10" s="24"/>
      <c r="N10" s="28">
        <v>7109828720</v>
      </c>
      <c r="O10" s="24"/>
      <c r="P10" s="27">
        <v>0</v>
      </c>
      <c r="Q10" s="27"/>
      <c r="R10" s="24"/>
      <c r="S10" s="28">
        <v>-10860462697</v>
      </c>
      <c r="T10" s="24"/>
      <c r="U10" s="28">
        <f>N10+P10+S10</f>
        <v>-3750633977</v>
      </c>
      <c r="V10" s="24"/>
      <c r="W10" s="42">
        <f t="shared" ref="W10:W73" si="0">U10/1614315124566*100</f>
        <v>-0.23233592499533434</v>
      </c>
    </row>
    <row r="11" spans="1:26" ht="21.75" customHeight="1" x14ac:dyDescent="0.2">
      <c r="A11" s="16" t="s">
        <v>40</v>
      </c>
      <c r="B11" s="16"/>
      <c r="D11" s="28">
        <v>0</v>
      </c>
      <c r="E11" s="24"/>
      <c r="F11" s="28">
        <v>0</v>
      </c>
      <c r="G11" s="24"/>
      <c r="H11" s="28">
        <f>'درآمد ناشی از فروش'!I10</f>
        <v>13034977650</v>
      </c>
      <c r="I11" s="24"/>
      <c r="J11" s="28">
        <f t="shared" ref="J11:J74" si="1">D11+F11+H11</f>
        <v>13034977650</v>
      </c>
      <c r="K11" s="24"/>
      <c r="L11" s="42">
        <f>J11/درآمد!F$13*100</f>
        <v>2.2813266697317545</v>
      </c>
      <c r="M11" s="24"/>
      <c r="N11" s="28">
        <v>13497017893</v>
      </c>
      <c r="O11" s="24"/>
      <c r="P11" s="27">
        <v>0</v>
      </c>
      <c r="Q11" s="27"/>
      <c r="R11" s="24"/>
      <c r="S11" s="28">
        <v>-21312123732</v>
      </c>
      <c r="T11" s="24"/>
      <c r="U11" s="28">
        <f t="shared" ref="U11:U74" si="2">N11+P11+S11</f>
        <v>-7815105839</v>
      </c>
      <c r="V11" s="24"/>
      <c r="W11" s="42">
        <f t="shared" si="0"/>
        <v>-0.4841127807125668</v>
      </c>
    </row>
    <row r="12" spans="1:26" ht="21.75" customHeight="1" x14ac:dyDescent="0.2">
      <c r="A12" s="16" t="s">
        <v>23</v>
      </c>
      <c r="B12" s="16"/>
      <c r="D12" s="28">
        <f>'درآمد سود سهام'!M25</f>
        <v>-33051408750</v>
      </c>
      <c r="E12" s="24"/>
      <c r="F12" s="28">
        <v>53561223837</v>
      </c>
      <c r="G12" s="24"/>
      <c r="H12" s="28">
        <v>0</v>
      </c>
      <c r="I12" s="24"/>
      <c r="J12" s="28">
        <f t="shared" si="1"/>
        <v>20509815087</v>
      </c>
      <c r="K12" s="24"/>
      <c r="L12" s="42">
        <f>J12/درآمد!F$13*100</f>
        <v>3.5895411105089083</v>
      </c>
      <c r="M12" s="24"/>
      <c r="N12" s="28">
        <f>'درآمد سود سهام'!S25</f>
        <v>55735080744</v>
      </c>
      <c r="O12" s="24"/>
      <c r="P12" s="27">
        <v>72742833004</v>
      </c>
      <c r="Q12" s="27"/>
      <c r="R12" s="24"/>
      <c r="S12" s="28">
        <v>5714729458</v>
      </c>
      <c r="T12" s="24"/>
      <c r="U12" s="28">
        <f t="shared" si="2"/>
        <v>134192643206</v>
      </c>
      <c r="V12" s="24"/>
      <c r="W12" s="42">
        <f t="shared" si="0"/>
        <v>8.3126671592126087</v>
      </c>
    </row>
    <row r="13" spans="1:26" ht="21.75" customHeight="1" x14ac:dyDescent="0.2">
      <c r="A13" s="16" t="s">
        <v>103</v>
      </c>
      <c r="B13" s="16"/>
      <c r="D13" s="28">
        <v>0</v>
      </c>
      <c r="E13" s="24"/>
      <c r="F13" s="28">
        <v>0</v>
      </c>
      <c r="G13" s="24"/>
      <c r="H13" s="28">
        <v>0</v>
      </c>
      <c r="I13" s="24"/>
      <c r="J13" s="28">
        <f t="shared" si="1"/>
        <v>0</v>
      </c>
      <c r="K13" s="24"/>
      <c r="L13" s="42">
        <f>J13/درآمد!F$13*100</f>
        <v>0</v>
      </c>
      <c r="M13" s="24"/>
      <c r="N13" s="28">
        <v>0</v>
      </c>
      <c r="O13" s="24"/>
      <c r="P13" s="27">
        <v>0</v>
      </c>
      <c r="Q13" s="27"/>
      <c r="R13" s="24"/>
      <c r="S13" s="28">
        <v>-103675117</v>
      </c>
      <c r="T13" s="24"/>
      <c r="U13" s="28">
        <f t="shared" si="2"/>
        <v>-103675117</v>
      </c>
      <c r="V13" s="24"/>
      <c r="W13" s="42">
        <f t="shared" si="0"/>
        <v>-6.422235375380783E-3</v>
      </c>
    </row>
    <row r="14" spans="1:26" ht="21.75" customHeight="1" x14ac:dyDescent="0.2">
      <c r="A14" s="16" t="s">
        <v>45</v>
      </c>
      <c r="B14" s="16"/>
      <c r="D14" s="28">
        <v>0</v>
      </c>
      <c r="E14" s="24"/>
      <c r="F14" s="28">
        <v>57168688047</v>
      </c>
      <c r="G14" s="24"/>
      <c r="H14" s="28">
        <v>0</v>
      </c>
      <c r="I14" s="24"/>
      <c r="J14" s="28">
        <f t="shared" si="1"/>
        <v>57168688047</v>
      </c>
      <c r="K14" s="24"/>
      <c r="L14" s="42">
        <f>J14/درآمد!F$13*100</f>
        <v>10.005422043450613</v>
      </c>
      <c r="M14" s="24"/>
      <c r="N14" s="28">
        <v>11469999630</v>
      </c>
      <c r="O14" s="24"/>
      <c r="P14" s="27">
        <v>102139764042</v>
      </c>
      <c r="Q14" s="27"/>
      <c r="R14" s="24"/>
      <c r="S14" s="28">
        <v>10566226388</v>
      </c>
      <c r="T14" s="24"/>
      <c r="U14" s="28">
        <f t="shared" si="2"/>
        <v>124175990060</v>
      </c>
      <c r="V14" s="24"/>
      <c r="W14" s="42">
        <f t="shared" si="0"/>
        <v>7.6921778263945857</v>
      </c>
    </row>
    <row r="15" spans="1:26" ht="21.75" customHeight="1" x14ac:dyDescent="0.2">
      <c r="A15" s="16" t="s">
        <v>104</v>
      </c>
      <c r="B15" s="16"/>
      <c r="D15" s="28">
        <v>0</v>
      </c>
      <c r="E15" s="24"/>
      <c r="F15" s="28">
        <v>0</v>
      </c>
      <c r="G15" s="24"/>
      <c r="H15" s="28">
        <v>0</v>
      </c>
      <c r="I15" s="24"/>
      <c r="J15" s="28">
        <f t="shared" si="1"/>
        <v>0</v>
      </c>
      <c r="K15" s="24"/>
      <c r="L15" s="42">
        <f>J15/درآمد!F$13*100</f>
        <v>0</v>
      </c>
      <c r="M15" s="24"/>
      <c r="N15" s="28">
        <v>0</v>
      </c>
      <c r="O15" s="24"/>
      <c r="P15" s="27">
        <v>0</v>
      </c>
      <c r="Q15" s="27"/>
      <c r="R15" s="24"/>
      <c r="S15" s="28">
        <v>8391919724</v>
      </c>
      <c r="T15" s="24"/>
      <c r="U15" s="28">
        <f t="shared" si="2"/>
        <v>8391919724</v>
      </c>
      <c r="V15" s="24"/>
      <c r="W15" s="42">
        <f t="shared" si="0"/>
        <v>0.5198439633188795</v>
      </c>
    </row>
    <row r="16" spans="1:26" ht="21.75" customHeight="1" x14ac:dyDescent="0.2">
      <c r="A16" s="16" t="s">
        <v>105</v>
      </c>
      <c r="B16" s="16"/>
      <c r="D16" s="28">
        <v>0</v>
      </c>
      <c r="E16" s="24"/>
      <c r="F16" s="28">
        <v>0</v>
      </c>
      <c r="G16" s="24"/>
      <c r="H16" s="28">
        <v>0</v>
      </c>
      <c r="I16" s="24"/>
      <c r="J16" s="28">
        <f t="shared" si="1"/>
        <v>0</v>
      </c>
      <c r="K16" s="24"/>
      <c r="L16" s="42">
        <f>J16/درآمد!F$13*100</f>
        <v>0</v>
      </c>
      <c r="M16" s="24"/>
      <c r="N16" s="28">
        <v>0</v>
      </c>
      <c r="O16" s="24"/>
      <c r="P16" s="27">
        <v>0</v>
      </c>
      <c r="Q16" s="27"/>
      <c r="R16" s="24"/>
      <c r="S16" s="28">
        <v>50140337284</v>
      </c>
      <c r="T16" s="24"/>
      <c r="U16" s="28">
        <f t="shared" si="2"/>
        <v>50140337284</v>
      </c>
      <c r="V16" s="24"/>
      <c r="W16" s="42">
        <f t="shared" si="0"/>
        <v>3.10598200568058</v>
      </c>
    </row>
    <row r="17" spans="1:23" ht="21.75" customHeight="1" x14ac:dyDescent="0.2">
      <c r="A17" s="16" t="s">
        <v>106</v>
      </c>
      <c r="B17" s="16"/>
      <c r="D17" s="28">
        <v>0</v>
      </c>
      <c r="E17" s="24"/>
      <c r="F17" s="28">
        <v>0</v>
      </c>
      <c r="G17" s="24"/>
      <c r="H17" s="28">
        <v>0</v>
      </c>
      <c r="I17" s="24"/>
      <c r="J17" s="28">
        <f t="shared" si="1"/>
        <v>0</v>
      </c>
      <c r="K17" s="24"/>
      <c r="L17" s="42">
        <f>J17/درآمد!F$13*100</f>
        <v>0</v>
      </c>
      <c r="M17" s="24"/>
      <c r="N17" s="28">
        <v>0</v>
      </c>
      <c r="O17" s="24"/>
      <c r="P17" s="27">
        <v>0</v>
      </c>
      <c r="Q17" s="27"/>
      <c r="R17" s="24"/>
      <c r="S17" s="28">
        <v>2543177619</v>
      </c>
      <c r="T17" s="24"/>
      <c r="U17" s="28">
        <f t="shared" si="2"/>
        <v>2543177619</v>
      </c>
      <c r="V17" s="24"/>
      <c r="W17" s="42">
        <f t="shared" si="0"/>
        <v>0.15753910623142553</v>
      </c>
    </row>
    <row r="18" spans="1:23" ht="21.75" customHeight="1" x14ac:dyDescent="0.2">
      <c r="A18" s="16" t="s">
        <v>107</v>
      </c>
      <c r="B18" s="16"/>
      <c r="D18" s="28">
        <v>0</v>
      </c>
      <c r="E18" s="24"/>
      <c r="F18" s="28">
        <v>0</v>
      </c>
      <c r="G18" s="24"/>
      <c r="H18" s="28">
        <v>0</v>
      </c>
      <c r="I18" s="24"/>
      <c r="J18" s="28">
        <f t="shared" si="1"/>
        <v>0</v>
      </c>
      <c r="K18" s="24"/>
      <c r="L18" s="42">
        <f>J18/درآمد!F$13*100</f>
        <v>0</v>
      </c>
      <c r="M18" s="24"/>
      <c r="N18" s="28">
        <v>22290064164</v>
      </c>
      <c r="O18" s="24"/>
      <c r="P18" s="27">
        <v>0</v>
      </c>
      <c r="Q18" s="27"/>
      <c r="R18" s="24"/>
      <c r="S18" s="28">
        <v>82540279739</v>
      </c>
      <c r="T18" s="24"/>
      <c r="U18" s="28">
        <f t="shared" si="2"/>
        <v>104830343903</v>
      </c>
      <c r="V18" s="24"/>
      <c r="W18" s="42">
        <f t="shared" si="0"/>
        <v>6.49379680012495</v>
      </c>
    </row>
    <row r="19" spans="1:23" ht="21.75" customHeight="1" x14ac:dyDescent="0.2">
      <c r="A19" s="16" t="s">
        <v>108</v>
      </c>
      <c r="B19" s="16"/>
      <c r="D19" s="28">
        <v>0</v>
      </c>
      <c r="E19" s="24"/>
      <c r="F19" s="28">
        <v>0</v>
      </c>
      <c r="G19" s="24"/>
      <c r="H19" s="28">
        <v>0</v>
      </c>
      <c r="I19" s="24"/>
      <c r="J19" s="28">
        <f t="shared" si="1"/>
        <v>0</v>
      </c>
      <c r="K19" s="24"/>
      <c r="L19" s="42">
        <f>J19/درآمد!F$13*100</f>
        <v>0</v>
      </c>
      <c r="M19" s="24"/>
      <c r="N19" s="28">
        <v>0</v>
      </c>
      <c r="O19" s="24"/>
      <c r="P19" s="27">
        <v>0</v>
      </c>
      <c r="Q19" s="27"/>
      <c r="R19" s="24"/>
      <c r="S19" s="28">
        <v>3009817538</v>
      </c>
      <c r="T19" s="24"/>
      <c r="U19" s="28">
        <f t="shared" si="2"/>
        <v>3009817538</v>
      </c>
      <c r="V19" s="24"/>
      <c r="W19" s="42">
        <f t="shared" si="0"/>
        <v>0.18644547723042446</v>
      </c>
    </row>
    <row r="20" spans="1:23" ht="21.75" customHeight="1" x14ac:dyDescent="0.2">
      <c r="A20" s="16" t="s">
        <v>21</v>
      </c>
      <c r="B20" s="16"/>
      <c r="D20" s="28">
        <v>0</v>
      </c>
      <c r="E20" s="24"/>
      <c r="F20" s="28">
        <v>22007753195</v>
      </c>
      <c r="G20" s="24"/>
      <c r="H20" s="28">
        <v>0</v>
      </c>
      <c r="I20" s="24"/>
      <c r="J20" s="28">
        <f t="shared" si="1"/>
        <v>22007753195</v>
      </c>
      <c r="K20" s="24"/>
      <c r="L20" s="42">
        <f>J20/درآمد!F$13*100</f>
        <v>3.8517039041204439</v>
      </c>
      <c r="M20" s="24"/>
      <c r="N20" s="28">
        <f>'درآمد سود سهام'!S27</f>
        <v>56555865513</v>
      </c>
      <c r="O20" s="24"/>
      <c r="P20" s="27">
        <v>53754693763</v>
      </c>
      <c r="Q20" s="27"/>
      <c r="R20" s="24"/>
      <c r="S20" s="28">
        <v>8671190223</v>
      </c>
      <c r="T20" s="24"/>
      <c r="U20" s="28">
        <f t="shared" si="2"/>
        <v>118981749499</v>
      </c>
      <c r="V20" s="24"/>
      <c r="W20" s="42">
        <f t="shared" si="0"/>
        <v>7.3704165740866499</v>
      </c>
    </row>
    <row r="21" spans="1:23" ht="21.75" customHeight="1" x14ac:dyDescent="0.2">
      <c r="A21" s="16" t="s">
        <v>109</v>
      </c>
      <c r="B21" s="16"/>
      <c r="D21" s="28">
        <v>0</v>
      </c>
      <c r="E21" s="24"/>
      <c r="F21" s="28">
        <v>0</v>
      </c>
      <c r="G21" s="24"/>
      <c r="H21" s="28">
        <v>0</v>
      </c>
      <c r="I21" s="24"/>
      <c r="J21" s="28">
        <f t="shared" si="1"/>
        <v>0</v>
      </c>
      <c r="K21" s="24"/>
      <c r="L21" s="42">
        <f>J21/درآمد!F$13*100</f>
        <v>0</v>
      </c>
      <c r="M21" s="24"/>
      <c r="N21" s="28">
        <v>0</v>
      </c>
      <c r="O21" s="24"/>
      <c r="P21" s="27">
        <v>0</v>
      </c>
      <c r="Q21" s="27"/>
      <c r="R21" s="24"/>
      <c r="S21" s="28">
        <v>1199276604</v>
      </c>
      <c r="T21" s="24"/>
      <c r="U21" s="28">
        <f t="shared" si="2"/>
        <v>1199276604</v>
      </c>
      <c r="V21" s="24"/>
      <c r="W21" s="42">
        <f t="shared" si="0"/>
        <v>7.4290117570596323E-2</v>
      </c>
    </row>
    <row r="22" spans="1:23" ht="21.75" customHeight="1" x14ac:dyDescent="0.2">
      <c r="A22" s="16" t="s">
        <v>110</v>
      </c>
      <c r="B22" s="16"/>
      <c r="D22" s="28">
        <v>0</v>
      </c>
      <c r="E22" s="24"/>
      <c r="F22" s="28">
        <v>0</v>
      </c>
      <c r="G22" s="24"/>
      <c r="H22" s="28">
        <v>0</v>
      </c>
      <c r="I22" s="24"/>
      <c r="J22" s="28">
        <f t="shared" si="1"/>
        <v>0</v>
      </c>
      <c r="K22" s="24"/>
      <c r="L22" s="42">
        <f>J22/درآمد!F$13*100</f>
        <v>0</v>
      </c>
      <c r="M22" s="24"/>
      <c r="N22" s="28">
        <v>0</v>
      </c>
      <c r="O22" s="24"/>
      <c r="P22" s="27">
        <v>0</v>
      </c>
      <c r="Q22" s="27"/>
      <c r="R22" s="24"/>
      <c r="S22" s="28">
        <v>3120323065</v>
      </c>
      <c r="T22" s="24"/>
      <c r="U22" s="28">
        <f t="shared" si="2"/>
        <v>3120323065</v>
      </c>
      <c r="V22" s="24"/>
      <c r="W22" s="42">
        <f t="shared" si="0"/>
        <v>0.19329082764053779</v>
      </c>
    </row>
    <row r="23" spans="1:23" ht="21.75" customHeight="1" x14ac:dyDescent="0.2">
      <c r="A23" s="16" t="s">
        <v>111</v>
      </c>
      <c r="B23" s="16"/>
      <c r="D23" s="28">
        <v>0</v>
      </c>
      <c r="E23" s="24"/>
      <c r="F23" s="28">
        <v>0</v>
      </c>
      <c r="G23" s="24"/>
      <c r="H23" s="28">
        <v>0</v>
      </c>
      <c r="I23" s="24"/>
      <c r="J23" s="28">
        <f t="shared" si="1"/>
        <v>0</v>
      </c>
      <c r="K23" s="24"/>
      <c r="L23" s="42">
        <f>J23/درآمد!F$13*100</f>
        <v>0</v>
      </c>
      <c r="M23" s="24"/>
      <c r="N23" s="28">
        <v>0</v>
      </c>
      <c r="O23" s="24"/>
      <c r="P23" s="27">
        <v>0</v>
      </c>
      <c r="Q23" s="27"/>
      <c r="R23" s="24"/>
      <c r="S23" s="28">
        <v>3298761857</v>
      </c>
      <c r="T23" s="24"/>
      <c r="U23" s="28">
        <f t="shared" si="2"/>
        <v>3298761857</v>
      </c>
      <c r="V23" s="24"/>
      <c r="W23" s="42">
        <f t="shared" si="0"/>
        <v>0.20434435673684559</v>
      </c>
    </row>
    <row r="24" spans="1:23" ht="21.75" customHeight="1" x14ac:dyDescent="0.2">
      <c r="A24" s="16" t="s">
        <v>112</v>
      </c>
      <c r="B24" s="16"/>
      <c r="D24" s="28">
        <v>0</v>
      </c>
      <c r="E24" s="24"/>
      <c r="F24" s="28">
        <v>0</v>
      </c>
      <c r="G24" s="24"/>
      <c r="H24" s="28">
        <v>0</v>
      </c>
      <c r="I24" s="24"/>
      <c r="J24" s="28">
        <f t="shared" si="1"/>
        <v>0</v>
      </c>
      <c r="K24" s="24"/>
      <c r="L24" s="42">
        <f>J24/درآمد!F$13*100</f>
        <v>0</v>
      </c>
      <c r="M24" s="24"/>
      <c r="N24" s="28">
        <v>0</v>
      </c>
      <c r="O24" s="24"/>
      <c r="P24" s="27">
        <v>0</v>
      </c>
      <c r="Q24" s="27"/>
      <c r="R24" s="24"/>
      <c r="S24" s="28">
        <v>62328280612</v>
      </c>
      <c r="T24" s="24"/>
      <c r="U24" s="28">
        <f t="shared" si="2"/>
        <v>62328280612</v>
      </c>
      <c r="V24" s="24"/>
      <c r="W24" s="42">
        <f t="shared" si="0"/>
        <v>3.8609735895745034</v>
      </c>
    </row>
    <row r="25" spans="1:23" ht="21.75" customHeight="1" x14ac:dyDescent="0.2">
      <c r="A25" s="16" t="s">
        <v>113</v>
      </c>
      <c r="B25" s="16"/>
      <c r="D25" s="28">
        <v>0</v>
      </c>
      <c r="E25" s="24"/>
      <c r="F25" s="28">
        <v>0</v>
      </c>
      <c r="G25" s="24"/>
      <c r="H25" s="28">
        <v>0</v>
      </c>
      <c r="I25" s="24"/>
      <c r="J25" s="28">
        <f t="shared" si="1"/>
        <v>0</v>
      </c>
      <c r="K25" s="24"/>
      <c r="L25" s="42">
        <f>J25/درآمد!F$13*100</f>
        <v>0</v>
      </c>
      <c r="M25" s="24"/>
      <c r="N25" s="28">
        <v>0</v>
      </c>
      <c r="O25" s="24"/>
      <c r="P25" s="27">
        <v>0</v>
      </c>
      <c r="Q25" s="27"/>
      <c r="R25" s="24"/>
      <c r="S25" s="28">
        <v>10365702171</v>
      </c>
      <c r="T25" s="24"/>
      <c r="U25" s="28">
        <f t="shared" si="2"/>
        <v>10365702171</v>
      </c>
      <c r="V25" s="24"/>
      <c r="W25" s="42">
        <f t="shared" si="0"/>
        <v>0.6421114448634534</v>
      </c>
    </row>
    <row r="26" spans="1:23" ht="21.75" customHeight="1" x14ac:dyDescent="0.2">
      <c r="A26" s="16" t="s">
        <v>26</v>
      </c>
      <c r="B26" s="16"/>
      <c r="D26" s="28">
        <v>0</v>
      </c>
      <c r="E26" s="24"/>
      <c r="F26" s="28">
        <v>18063876322</v>
      </c>
      <c r="G26" s="24"/>
      <c r="H26" s="28">
        <v>0</v>
      </c>
      <c r="I26" s="24"/>
      <c r="J26" s="28">
        <f t="shared" si="1"/>
        <v>18063876322</v>
      </c>
      <c r="K26" s="24"/>
      <c r="L26" s="42">
        <f>J26/درآمد!F$13*100</f>
        <v>3.1614632505422477</v>
      </c>
      <c r="M26" s="24"/>
      <c r="N26" s="28">
        <v>11537777600</v>
      </c>
      <c r="O26" s="24"/>
      <c r="P26" s="27">
        <v>3250756888</v>
      </c>
      <c r="Q26" s="27"/>
      <c r="R26" s="24"/>
      <c r="S26" s="28">
        <v>3011971631</v>
      </c>
      <c r="T26" s="24"/>
      <c r="U26" s="28">
        <f t="shared" si="2"/>
        <v>17800506119</v>
      </c>
      <c r="V26" s="24"/>
      <c r="W26" s="42">
        <f t="shared" si="0"/>
        <v>1.1026661305540064</v>
      </c>
    </row>
    <row r="27" spans="1:23" ht="21.75" customHeight="1" x14ac:dyDescent="0.2">
      <c r="A27" s="16" t="s">
        <v>114</v>
      </c>
      <c r="B27" s="16"/>
      <c r="D27" s="28">
        <v>0</v>
      </c>
      <c r="E27" s="24"/>
      <c r="F27" s="28">
        <v>0</v>
      </c>
      <c r="G27" s="24"/>
      <c r="H27" s="28">
        <v>0</v>
      </c>
      <c r="I27" s="24"/>
      <c r="J27" s="28">
        <f t="shared" si="1"/>
        <v>0</v>
      </c>
      <c r="K27" s="24"/>
      <c r="L27" s="42">
        <f>J27/درآمد!F$13*100</f>
        <v>0</v>
      </c>
      <c r="M27" s="24"/>
      <c r="N27" s="28">
        <v>0</v>
      </c>
      <c r="O27" s="24"/>
      <c r="P27" s="27">
        <v>0</v>
      </c>
      <c r="Q27" s="27"/>
      <c r="R27" s="24"/>
      <c r="S27" s="28">
        <v>953635173</v>
      </c>
      <c r="T27" s="24"/>
      <c r="U27" s="28">
        <f t="shared" si="2"/>
        <v>953635173</v>
      </c>
      <c r="V27" s="24"/>
      <c r="W27" s="42">
        <f t="shared" si="0"/>
        <v>5.9073668981226929E-2</v>
      </c>
    </row>
    <row r="28" spans="1:23" ht="21.75" customHeight="1" x14ac:dyDescent="0.2">
      <c r="A28" s="16" t="s">
        <v>115</v>
      </c>
      <c r="B28" s="16"/>
      <c r="D28" s="28">
        <v>0</v>
      </c>
      <c r="E28" s="24"/>
      <c r="F28" s="28">
        <v>0</v>
      </c>
      <c r="G28" s="24"/>
      <c r="H28" s="28">
        <v>0</v>
      </c>
      <c r="I28" s="24"/>
      <c r="J28" s="28">
        <f t="shared" si="1"/>
        <v>0</v>
      </c>
      <c r="K28" s="24"/>
      <c r="L28" s="42">
        <f>J28/درآمد!F$13*100</f>
        <v>0</v>
      </c>
      <c r="M28" s="24"/>
      <c r="N28" s="28">
        <v>0</v>
      </c>
      <c r="O28" s="24"/>
      <c r="P28" s="27">
        <v>0</v>
      </c>
      <c r="Q28" s="27"/>
      <c r="R28" s="24"/>
      <c r="S28" s="28">
        <v>571479350</v>
      </c>
      <c r="T28" s="24"/>
      <c r="U28" s="28">
        <f t="shared" si="2"/>
        <v>571479350</v>
      </c>
      <c r="V28" s="24"/>
      <c r="W28" s="42">
        <f t="shared" si="0"/>
        <v>3.5400730706381701E-2</v>
      </c>
    </row>
    <row r="29" spans="1:23" ht="21.75" customHeight="1" x14ac:dyDescent="0.2">
      <c r="A29" s="16" t="s">
        <v>116</v>
      </c>
      <c r="B29" s="16"/>
      <c r="D29" s="28">
        <v>0</v>
      </c>
      <c r="E29" s="24"/>
      <c r="F29" s="28">
        <v>0</v>
      </c>
      <c r="G29" s="24"/>
      <c r="H29" s="28">
        <v>0</v>
      </c>
      <c r="I29" s="24"/>
      <c r="J29" s="28">
        <f t="shared" si="1"/>
        <v>0</v>
      </c>
      <c r="K29" s="24"/>
      <c r="L29" s="42">
        <f>J29/درآمد!F$13*100</f>
        <v>0</v>
      </c>
      <c r="M29" s="24"/>
      <c r="N29" s="28">
        <v>0</v>
      </c>
      <c r="O29" s="24"/>
      <c r="P29" s="27">
        <v>0</v>
      </c>
      <c r="Q29" s="27"/>
      <c r="R29" s="24"/>
      <c r="S29" s="28">
        <v>0</v>
      </c>
      <c r="T29" s="24"/>
      <c r="U29" s="28">
        <f t="shared" si="2"/>
        <v>0</v>
      </c>
      <c r="V29" s="24"/>
      <c r="W29" s="42">
        <f t="shared" si="0"/>
        <v>0</v>
      </c>
    </row>
    <row r="30" spans="1:23" ht="21.75" customHeight="1" x14ac:dyDescent="0.2">
      <c r="A30" s="16" t="s">
        <v>117</v>
      </c>
      <c r="B30" s="16"/>
      <c r="D30" s="28">
        <v>0</v>
      </c>
      <c r="E30" s="24"/>
      <c r="F30" s="28">
        <v>0</v>
      </c>
      <c r="G30" s="24"/>
      <c r="H30" s="28">
        <v>0</v>
      </c>
      <c r="I30" s="24"/>
      <c r="J30" s="28">
        <f t="shared" si="1"/>
        <v>0</v>
      </c>
      <c r="K30" s="24"/>
      <c r="L30" s="42">
        <f>J30/درآمد!F$13*100</f>
        <v>0</v>
      </c>
      <c r="M30" s="24"/>
      <c r="N30" s="28">
        <v>700000000</v>
      </c>
      <c r="O30" s="24"/>
      <c r="P30" s="27">
        <v>0</v>
      </c>
      <c r="Q30" s="27"/>
      <c r="R30" s="24"/>
      <c r="S30" s="28">
        <v>3328227602</v>
      </c>
      <c r="T30" s="24"/>
      <c r="U30" s="28">
        <f t="shared" si="2"/>
        <v>4028227602</v>
      </c>
      <c r="V30" s="24"/>
      <c r="W30" s="42">
        <f t="shared" si="0"/>
        <v>0.24953167697558229</v>
      </c>
    </row>
    <row r="31" spans="1:23" ht="21.75" customHeight="1" x14ac:dyDescent="0.2">
      <c r="A31" s="16" t="s">
        <v>31</v>
      </c>
      <c r="B31" s="16"/>
      <c r="D31" s="28">
        <v>0</v>
      </c>
      <c r="E31" s="24"/>
      <c r="F31" s="28">
        <v>36620086284</v>
      </c>
      <c r="G31" s="24"/>
      <c r="H31" s="28">
        <v>0</v>
      </c>
      <c r="I31" s="24"/>
      <c r="J31" s="28">
        <f t="shared" si="1"/>
        <v>36620086284</v>
      </c>
      <c r="K31" s="24"/>
      <c r="L31" s="42">
        <f>J31/درآمد!F$13*100</f>
        <v>6.4090926529181438</v>
      </c>
      <c r="M31" s="24"/>
      <c r="N31" s="28">
        <v>27689200000</v>
      </c>
      <c r="O31" s="24"/>
      <c r="P31" s="27">
        <v>28704746324</v>
      </c>
      <c r="Q31" s="27"/>
      <c r="R31" s="24"/>
      <c r="S31" s="28">
        <v>-1177339358</v>
      </c>
      <c r="T31" s="24"/>
      <c r="U31" s="28">
        <f t="shared" si="2"/>
        <v>55216606966</v>
      </c>
      <c r="V31" s="24"/>
      <c r="W31" s="42">
        <f t="shared" si="0"/>
        <v>3.4204354605699856</v>
      </c>
    </row>
    <row r="32" spans="1:23" ht="21.75" customHeight="1" x14ac:dyDescent="0.2">
      <c r="A32" s="16" t="s">
        <v>32</v>
      </c>
      <c r="B32" s="16"/>
      <c r="D32" s="28">
        <v>0</v>
      </c>
      <c r="E32" s="24"/>
      <c r="F32" s="28">
        <v>14186610822</v>
      </c>
      <c r="G32" s="24"/>
      <c r="H32" s="28">
        <v>0</v>
      </c>
      <c r="I32" s="24"/>
      <c r="J32" s="28">
        <f t="shared" si="1"/>
        <v>14186610822</v>
      </c>
      <c r="K32" s="24"/>
      <c r="L32" s="42">
        <f>J32/درآمد!F$13*100</f>
        <v>2.4828806377994619</v>
      </c>
      <c r="M32" s="24"/>
      <c r="N32" s="28">
        <v>16418810050</v>
      </c>
      <c r="O32" s="24"/>
      <c r="P32" s="27">
        <v>-26102849720</v>
      </c>
      <c r="Q32" s="27"/>
      <c r="R32" s="24"/>
      <c r="S32" s="28">
        <v>-10991225293</v>
      </c>
      <c r="T32" s="24"/>
      <c r="U32" s="28">
        <f t="shared" si="2"/>
        <v>-20675264963</v>
      </c>
      <c r="V32" s="24"/>
      <c r="W32" s="42">
        <f t="shared" si="0"/>
        <v>-1.2807452924383915</v>
      </c>
    </row>
    <row r="33" spans="1:23" ht="21.75" customHeight="1" x14ac:dyDescent="0.2">
      <c r="A33" s="16" t="s">
        <v>29</v>
      </c>
      <c r="B33" s="16"/>
      <c r="D33" s="28">
        <v>0</v>
      </c>
      <c r="E33" s="24"/>
      <c r="F33" s="28">
        <v>23785259031</v>
      </c>
      <c r="G33" s="24"/>
      <c r="H33" s="28">
        <v>0</v>
      </c>
      <c r="I33" s="24"/>
      <c r="J33" s="28">
        <f t="shared" si="1"/>
        <v>23785259031</v>
      </c>
      <c r="K33" s="24"/>
      <c r="L33" s="42">
        <f>J33/درآمد!F$13*100</f>
        <v>4.162795459330793</v>
      </c>
      <c r="M33" s="24"/>
      <c r="N33" s="28">
        <v>15433211741</v>
      </c>
      <c r="O33" s="24"/>
      <c r="P33" s="27">
        <v>27986182802</v>
      </c>
      <c r="Q33" s="27"/>
      <c r="R33" s="24"/>
      <c r="S33" s="28">
        <v>28945296368</v>
      </c>
      <c r="T33" s="24"/>
      <c r="U33" s="28">
        <f t="shared" si="2"/>
        <v>72364690911</v>
      </c>
      <c r="V33" s="24"/>
      <c r="W33" s="42">
        <f t="shared" si="0"/>
        <v>4.4826867945287239</v>
      </c>
    </row>
    <row r="34" spans="1:23" ht="21.75" customHeight="1" x14ac:dyDescent="0.2">
      <c r="A34" s="16" t="s">
        <v>118</v>
      </c>
      <c r="B34" s="16"/>
      <c r="D34" s="28">
        <v>0</v>
      </c>
      <c r="E34" s="24"/>
      <c r="F34" s="28">
        <v>0</v>
      </c>
      <c r="G34" s="24"/>
      <c r="H34" s="28">
        <v>0</v>
      </c>
      <c r="I34" s="24"/>
      <c r="J34" s="28">
        <f t="shared" si="1"/>
        <v>0</v>
      </c>
      <c r="K34" s="24"/>
      <c r="L34" s="42">
        <f>J34/درآمد!F$13*100</f>
        <v>0</v>
      </c>
      <c r="M34" s="24"/>
      <c r="N34" s="28">
        <v>0</v>
      </c>
      <c r="O34" s="24"/>
      <c r="P34" s="27">
        <v>0</v>
      </c>
      <c r="Q34" s="27"/>
      <c r="R34" s="24"/>
      <c r="S34" s="28">
        <v>-3919281260</v>
      </c>
      <c r="T34" s="24"/>
      <c r="U34" s="28">
        <f t="shared" si="2"/>
        <v>-3919281260</v>
      </c>
      <c r="V34" s="24"/>
      <c r="W34" s="42">
        <f t="shared" si="0"/>
        <v>-0.24278291148722761</v>
      </c>
    </row>
    <row r="35" spans="1:23" ht="21.75" customHeight="1" x14ac:dyDescent="0.2">
      <c r="A35" s="16" t="s">
        <v>119</v>
      </c>
      <c r="B35" s="16"/>
      <c r="D35" s="28">
        <v>0</v>
      </c>
      <c r="E35" s="24"/>
      <c r="F35" s="28">
        <v>0</v>
      </c>
      <c r="G35" s="24"/>
      <c r="H35" s="28">
        <v>0</v>
      </c>
      <c r="I35" s="24"/>
      <c r="J35" s="28">
        <f t="shared" si="1"/>
        <v>0</v>
      </c>
      <c r="K35" s="24"/>
      <c r="L35" s="42">
        <f>J35/درآمد!F$13*100</f>
        <v>0</v>
      </c>
      <c r="M35" s="24"/>
      <c r="N35" s="28">
        <v>0</v>
      </c>
      <c r="O35" s="24"/>
      <c r="P35" s="27">
        <v>0</v>
      </c>
      <c r="Q35" s="27"/>
      <c r="R35" s="24"/>
      <c r="S35" s="28">
        <v>1430088827</v>
      </c>
      <c r="T35" s="24"/>
      <c r="U35" s="28">
        <f t="shared" si="2"/>
        <v>1430088827</v>
      </c>
      <c r="V35" s="24"/>
      <c r="W35" s="42">
        <f t="shared" si="0"/>
        <v>8.8587959391415089E-2</v>
      </c>
    </row>
    <row r="36" spans="1:23" ht="21.75" customHeight="1" x14ac:dyDescent="0.2">
      <c r="A36" s="16" t="s">
        <v>120</v>
      </c>
      <c r="B36" s="16"/>
      <c r="D36" s="28">
        <v>0</v>
      </c>
      <c r="E36" s="24"/>
      <c r="F36" s="28">
        <v>0</v>
      </c>
      <c r="G36" s="24"/>
      <c r="H36" s="28">
        <v>0</v>
      </c>
      <c r="I36" s="24"/>
      <c r="J36" s="28">
        <f t="shared" si="1"/>
        <v>0</v>
      </c>
      <c r="K36" s="24"/>
      <c r="L36" s="42">
        <f>J36/درآمد!F$13*100</f>
        <v>0</v>
      </c>
      <c r="M36" s="24"/>
      <c r="N36" s="28">
        <v>0</v>
      </c>
      <c r="O36" s="24"/>
      <c r="P36" s="27">
        <v>0</v>
      </c>
      <c r="Q36" s="27"/>
      <c r="R36" s="24"/>
      <c r="S36" s="28">
        <v>178929000</v>
      </c>
      <c r="T36" s="24"/>
      <c r="U36" s="28">
        <f t="shared" si="2"/>
        <v>178929000</v>
      </c>
      <c r="V36" s="24"/>
      <c r="W36" s="42">
        <f t="shared" si="0"/>
        <v>1.10838954103279E-2</v>
      </c>
    </row>
    <row r="37" spans="1:23" ht="21.75" customHeight="1" x14ac:dyDescent="0.2">
      <c r="A37" s="16" t="s">
        <v>121</v>
      </c>
      <c r="B37" s="16"/>
      <c r="D37" s="28">
        <v>0</v>
      </c>
      <c r="E37" s="24"/>
      <c r="F37" s="28">
        <v>0</v>
      </c>
      <c r="G37" s="24"/>
      <c r="H37" s="28">
        <v>0</v>
      </c>
      <c r="I37" s="24"/>
      <c r="J37" s="28">
        <f t="shared" si="1"/>
        <v>0</v>
      </c>
      <c r="K37" s="24"/>
      <c r="L37" s="42">
        <f>J37/درآمد!F$13*100</f>
        <v>0</v>
      </c>
      <c r="M37" s="24"/>
      <c r="N37" s="28">
        <v>0</v>
      </c>
      <c r="O37" s="24"/>
      <c r="P37" s="27">
        <v>0</v>
      </c>
      <c r="Q37" s="27"/>
      <c r="R37" s="24"/>
      <c r="S37" s="28">
        <v>34288191803</v>
      </c>
      <c r="T37" s="24"/>
      <c r="U37" s="28">
        <f t="shared" si="2"/>
        <v>34288191803</v>
      </c>
      <c r="V37" s="24"/>
      <c r="W37" s="42">
        <f t="shared" si="0"/>
        <v>2.1240085830341333</v>
      </c>
    </row>
    <row r="38" spans="1:23" ht="21.75" customHeight="1" x14ac:dyDescent="0.2">
      <c r="A38" s="16" t="s">
        <v>122</v>
      </c>
      <c r="B38" s="16"/>
      <c r="D38" s="28">
        <v>0</v>
      </c>
      <c r="E38" s="24"/>
      <c r="F38" s="28">
        <v>0</v>
      </c>
      <c r="G38" s="24"/>
      <c r="H38" s="28">
        <v>0</v>
      </c>
      <c r="I38" s="24"/>
      <c r="J38" s="28">
        <f t="shared" si="1"/>
        <v>0</v>
      </c>
      <c r="K38" s="24"/>
      <c r="L38" s="42">
        <f>J38/درآمد!F$13*100</f>
        <v>0</v>
      </c>
      <c r="M38" s="24"/>
      <c r="N38" s="28">
        <v>0</v>
      </c>
      <c r="O38" s="24"/>
      <c r="P38" s="27">
        <v>0</v>
      </c>
      <c r="Q38" s="27"/>
      <c r="R38" s="24"/>
      <c r="S38" s="28">
        <v>15690509062</v>
      </c>
      <c r="T38" s="24"/>
      <c r="U38" s="28">
        <f t="shared" si="2"/>
        <v>15690509062</v>
      </c>
      <c r="V38" s="24"/>
      <c r="W38" s="42">
        <f t="shared" si="0"/>
        <v>0.97196072955200186</v>
      </c>
    </row>
    <row r="39" spans="1:23" ht="21.75" customHeight="1" x14ac:dyDescent="0.2">
      <c r="A39" s="16" t="s">
        <v>123</v>
      </c>
      <c r="B39" s="16"/>
      <c r="D39" s="28">
        <v>0</v>
      </c>
      <c r="E39" s="24"/>
      <c r="F39" s="28">
        <v>0</v>
      </c>
      <c r="G39" s="24"/>
      <c r="H39" s="28">
        <v>0</v>
      </c>
      <c r="I39" s="24"/>
      <c r="J39" s="28">
        <f t="shared" si="1"/>
        <v>0</v>
      </c>
      <c r="K39" s="24"/>
      <c r="L39" s="42">
        <f>J39/درآمد!F$13*100</f>
        <v>0</v>
      </c>
      <c r="M39" s="24"/>
      <c r="N39" s="28">
        <v>0</v>
      </c>
      <c r="O39" s="24"/>
      <c r="P39" s="27">
        <v>0</v>
      </c>
      <c r="Q39" s="27"/>
      <c r="R39" s="24"/>
      <c r="S39" s="28">
        <v>23011971329</v>
      </c>
      <c r="T39" s="24"/>
      <c r="U39" s="28">
        <f t="shared" si="2"/>
        <v>23011971329</v>
      </c>
      <c r="V39" s="24"/>
      <c r="W39" s="42">
        <f t="shared" si="0"/>
        <v>1.4254943770775019</v>
      </c>
    </row>
    <row r="40" spans="1:23" ht="21.75" customHeight="1" x14ac:dyDescent="0.2">
      <c r="A40" s="16" t="s">
        <v>124</v>
      </c>
      <c r="B40" s="16"/>
      <c r="D40" s="28">
        <v>0</v>
      </c>
      <c r="E40" s="24"/>
      <c r="F40" s="28">
        <v>0</v>
      </c>
      <c r="G40" s="24"/>
      <c r="H40" s="28">
        <v>0</v>
      </c>
      <c r="I40" s="24"/>
      <c r="J40" s="28">
        <f t="shared" si="1"/>
        <v>0</v>
      </c>
      <c r="K40" s="24"/>
      <c r="L40" s="42">
        <f>J40/درآمد!F$13*100</f>
        <v>0</v>
      </c>
      <c r="M40" s="24"/>
      <c r="N40" s="28">
        <v>0</v>
      </c>
      <c r="O40" s="24"/>
      <c r="P40" s="27">
        <v>0</v>
      </c>
      <c r="Q40" s="27"/>
      <c r="R40" s="24"/>
      <c r="S40" s="28">
        <v>-1074760278</v>
      </c>
      <c r="T40" s="24"/>
      <c r="U40" s="28">
        <f t="shared" si="2"/>
        <v>-1074760278</v>
      </c>
      <c r="V40" s="24"/>
      <c r="W40" s="42">
        <f t="shared" si="0"/>
        <v>-6.6576857370951259E-2</v>
      </c>
    </row>
    <row r="41" spans="1:23" ht="21.75" customHeight="1" x14ac:dyDescent="0.2">
      <c r="A41" s="16" t="s">
        <v>35</v>
      </c>
      <c r="B41" s="16"/>
      <c r="D41" s="28">
        <v>0</v>
      </c>
      <c r="E41" s="24"/>
      <c r="F41" s="28">
        <v>26124427729</v>
      </c>
      <c r="G41" s="24"/>
      <c r="H41" s="28">
        <v>0</v>
      </c>
      <c r="I41" s="24"/>
      <c r="J41" s="28">
        <f t="shared" si="1"/>
        <v>26124427729</v>
      </c>
      <c r="K41" s="24"/>
      <c r="L41" s="42">
        <f>J41/درآمد!F$13*100</f>
        <v>4.57218687364972</v>
      </c>
      <c r="M41" s="24"/>
      <c r="N41" s="28">
        <v>7665232890</v>
      </c>
      <c r="O41" s="24"/>
      <c r="P41" s="27">
        <v>34504563689</v>
      </c>
      <c r="Q41" s="27"/>
      <c r="R41" s="24"/>
      <c r="S41" s="28">
        <v>-4778</v>
      </c>
      <c r="T41" s="24"/>
      <c r="U41" s="28">
        <f t="shared" si="2"/>
        <v>42169791801</v>
      </c>
      <c r="V41" s="24"/>
      <c r="W41" s="42">
        <f t="shared" si="0"/>
        <v>2.6122403958977416</v>
      </c>
    </row>
    <row r="42" spans="1:23" ht="21.75" customHeight="1" x14ac:dyDescent="0.2">
      <c r="A42" s="16" t="s">
        <v>125</v>
      </c>
      <c r="B42" s="16"/>
      <c r="D42" s="28">
        <v>0</v>
      </c>
      <c r="E42" s="24"/>
      <c r="F42" s="28">
        <v>0</v>
      </c>
      <c r="G42" s="24"/>
      <c r="H42" s="28">
        <v>0</v>
      </c>
      <c r="I42" s="24"/>
      <c r="J42" s="28">
        <f t="shared" si="1"/>
        <v>0</v>
      </c>
      <c r="K42" s="24"/>
      <c r="L42" s="42">
        <f>J42/درآمد!F$13*100</f>
        <v>0</v>
      </c>
      <c r="M42" s="24"/>
      <c r="N42" s="28">
        <v>0</v>
      </c>
      <c r="O42" s="24"/>
      <c r="P42" s="27">
        <v>0</v>
      </c>
      <c r="Q42" s="27"/>
      <c r="R42" s="24"/>
      <c r="S42" s="28">
        <v>0</v>
      </c>
      <c r="T42" s="24"/>
      <c r="U42" s="28">
        <f t="shared" si="2"/>
        <v>0</v>
      </c>
      <c r="V42" s="24"/>
      <c r="W42" s="42">
        <f t="shared" si="0"/>
        <v>0</v>
      </c>
    </row>
    <row r="43" spans="1:23" ht="21.75" customHeight="1" x14ac:dyDescent="0.2">
      <c r="A43" s="16" t="s">
        <v>126</v>
      </c>
      <c r="B43" s="16"/>
      <c r="D43" s="28">
        <v>0</v>
      </c>
      <c r="E43" s="24"/>
      <c r="F43" s="28">
        <v>0</v>
      </c>
      <c r="G43" s="24"/>
      <c r="H43" s="28">
        <v>0</v>
      </c>
      <c r="I43" s="24"/>
      <c r="J43" s="28">
        <f t="shared" si="1"/>
        <v>0</v>
      </c>
      <c r="K43" s="24"/>
      <c r="L43" s="42">
        <f>J43/درآمد!F$13*100</f>
        <v>0</v>
      </c>
      <c r="M43" s="24"/>
      <c r="N43" s="28">
        <v>0</v>
      </c>
      <c r="O43" s="24"/>
      <c r="P43" s="27">
        <v>0</v>
      </c>
      <c r="Q43" s="27"/>
      <c r="R43" s="24"/>
      <c r="S43" s="28">
        <v>2301393420</v>
      </c>
      <c r="T43" s="24"/>
      <c r="U43" s="28">
        <f t="shared" si="2"/>
        <v>2301393420</v>
      </c>
      <c r="V43" s="24"/>
      <c r="W43" s="42">
        <f t="shared" si="0"/>
        <v>0.14256159686410158</v>
      </c>
    </row>
    <row r="44" spans="1:23" ht="21.75" customHeight="1" x14ac:dyDescent="0.2">
      <c r="A44" s="16" t="s">
        <v>127</v>
      </c>
      <c r="B44" s="16"/>
      <c r="D44" s="28">
        <v>0</v>
      </c>
      <c r="E44" s="24"/>
      <c r="F44" s="28">
        <v>0</v>
      </c>
      <c r="G44" s="24"/>
      <c r="H44" s="28">
        <v>0</v>
      </c>
      <c r="I44" s="24"/>
      <c r="J44" s="28">
        <f t="shared" si="1"/>
        <v>0</v>
      </c>
      <c r="K44" s="24"/>
      <c r="L44" s="42">
        <f>J44/درآمد!F$13*100</f>
        <v>0</v>
      </c>
      <c r="M44" s="24"/>
      <c r="N44" s="28">
        <v>0</v>
      </c>
      <c r="O44" s="24"/>
      <c r="P44" s="27">
        <v>0</v>
      </c>
      <c r="Q44" s="27"/>
      <c r="R44" s="24"/>
      <c r="S44" s="28">
        <v>24602110201</v>
      </c>
      <c r="T44" s="24"/>
      <c r="U44" s="28">
        <f t="shared" si="2"/>
        <v>24602110201</v>
      </c>
      <c r="V44" s="24"/>
      <c r="W44" s="42">
        <f t="shared" si="0"/>
        <v>1.5239967603979518</v>
      </c>
    </row>
    <row r="45" spans="1:23" ht="21.75" customHeight="1" x14ac:dyDescent="0.2">
      <c r="A45" s="16" t="s">
        <v>128</v>
      </c>
      <c r="B45" s="16"/>
      <c r="D45" s="28">
        <v>0</v>
      </c>
      <c r="E45" s="24"/>
      <c r="F45" s="28">
        <v>0</v>
      </c>
      <c r="G45" s="24"/>
      <c r="H45" s="28">
        <v>0</v>
      </c>
      <c r="I45" s="24"/>
      <c r="J45" s="28">
        <f t="shared" si="1"/>
        <v>0</v>
      </c>
      <c r="K45" s="24"/>
      <c r="L45" s="42">
        <f>J45/درآمد!F$13*100</f>
        <v>0</v>
      </c>
      <c r="M45" s="24"/>
      <c r="N45" s="28">
        <v>0</v>
      </c>
      <c r="O45" s="24"/>
      <c r="P45" s="27">
        <v>0</v>
      </c>
      <c r="Q45" s="27"/>
      <c r="R45" s="24"/>
      <c r="S45" s="28">
        <v>14082473826</v>
      </c>
      <c r="T45" s="24"/>
      <c r="U45" s="28">
        <f t="shared" si="2"/>
        <v>14082473826</v>
      </c>
      <c r="V45" s="24"/>
      <c r="W45" s="42">
        <f t="shared" si="0"/>
        <v>0.87234974211035754</v>
      </c>
    </row>
    <row r="46" spans="1:23" ht="21.75" customHeight="1" x14ac:dyDescent="0.2">
      <c r="A46" s="16" t="s">
        <v>129</v>
      </c>
      <c r="B46" s="16"/>
      <c r="D46" s="28">
        <v>0</v>
      </c>
      <c r="E46" s="24"/>
      <c r="F46" s="28">
        <v>0</v>
      </c>
      <c r="G46" s="24"/>
      <c r="H46" s="28">
        <v>0</v>
      </c>
      <c r="I46" s="24"/>
      <c r="J46" s="28">
        <f t="shared" si="1"/>
        <v>0</v>
      </c>
      <c r="K46" s="24"/>
      <c r="L46" s="42">
        <f>J46/درآمد!F$13*100</f>
        <v>0</v>
      </c>
      <c r="M46" s="24"/>
      <c r="N46" s="28">
        <v>0</v>
      </c>
      <c r="O46" s="24"/>
      <c r="P46" s="27">
        <v>0</v>
      </c>
      <c r="Q46" s="27"/>
      <c r="R46" s="24"/>
      <c r="S46" s="28">
        <v>-312592985</v>
      </c>
      <c r="T46" s="24"/>
      <c r="U46" s="28">
        <f t="shared" si="2"/>
        <v>-312592985</v>
      </c>
      <c r="V46" s="24"/>
      <c r="W46" s="42">
        <f t="shared" si="0"/>
        <v>-1.9363814427746189E-2</v>
      </c>
    </row>
    <row r="47" spans="1:23" ht="21.75" customHeight="1" x14ac:dyDescent="0.2">
      <c r="A47" s="16" t="s">
        <v>48</v>
      </c>
      <c r="B47" s="16"/>
      <c r="D47" s="28">
        <v>0</v>
      </c>
      <c r="E47" s="24"/>
      <c r="F47" s="28">
        <v>5113957686</v>
      </c>
      <c r="G47" s="24"/>
      <c r="H47" s="28">
        <v>0</v>
      </c>
      <c r="I47" s="24"/>
      <c r="J47" s="28">
        <f t="shared" si="1"/>
        <v>5113957686</v>
      </c>
      <c r="K47" s="24"/>
      <c r="L47" s="42">
        <f>J47/درآمد!F$13*100</f>
        <v>0.89502324976763492</v>
      </c>
      <c r="M47" s="24"/>
      <c r="N47" s="28">
        <v>13135084175</v>
      </c>
      <c r="O47" s="24"/>
      <c r="P47" s="27">
        <v>755799131</v>
      </c>
      <c r="Q47" s="27"/>
      <c r="R47" s="24"/>
      <c r="S47" s="28">
        <v>-2461720714</v>
      </c>
      <c r="T47" s="24"/>
      <c r="U47" s="28">
        <f t="shared" si="2"/>
        <v>11429162592</v>
      </c>
      <c r="V47" s="24"/>
      <c r="W47" s="42">
        <f t="shared" si="0"/>
        <v>0.70798832384554844</v>
      </c>
    </row>
    <row r="48" spans="1:23" ht="21.75" customHeight="1" x14ac:dyDescent="0.2">
      <c r="A48" s="16" t="s">
        <v>22</v>
      </c>
      <c r="B48" s="16"/>
      <c r="D48" s="28">
        <v>0</v>
      </c>
      <c r="E48" s="24"/>
      <c r="F48" s="28">
        <v>33034011495</v>
      </c>
      <c r="G48" s="24"/>
      <c r="H48" s="28">
        <v>0</v>
      </c>
      <c r="I48" s="24"/>
      <c r="J48" s="28">
        <f t="shared" si="1"/>
        <v>33034011495</v>
      </c>
      <c r="K48" s="24"/>
      <c r="L48" s="42">
        <f>J48/درآمد!F$13*100</f>
        <v>5.7814730071108977</v>
      </c>
      <c r="M48" s="24"/>
      <c r="N48" s="28">
        <v>4272664400</v>
      </c>
      <c r="O48" s="24"/>
      <c r="P48" s="27">
        <v>20156547703</v>
      </c>
      <c r="Q48" s="27"/>
      <c r="R48" s="24"/>
      <c r="S48" s="28">
        <v>-37447</v>
      </c>
      <c r="T48" s="24"/>
      <c r="U48" s="28">
        <f t="shared" si="2"/>
        <v>24429174656</v>
      </c>
      <c r="V48" s="24"/>
      <c r="W48" s="42">
        <f t="shared" si="0"/>
        <v>1.5132841341970116</v>
      </c>
    </row>
    <row r="49" spans="1:23" ht="21.75" customHeight="1" x14ac:dyDescent="0.2">
      <c r="A49" s="16" t="s">
        <v>130</v>
      </c>
      <c r="B49" s="16"/>
      <c r="D49" s="28">
        <v>0</v>
      </c>
      <c r="E49" s="24"/>
      <c r="F49" s="28">
        <v>0</v>
      </c>
      <c r="G49" s="24"/>
      <c r="H49" s="28">
        <v>0</v>
      </c>
      <c r="I49" s="24"/>
      <c r="J49" s="28">
        <f t="shared" si="1"/>
        <v>0</v>
      </c>
      <c r="K49" s="24"/>
      <c r="L49" s="42">
        <f>J49/درآمد!F$13*100</f>
        <v>0</v>
      </c>
      <c r="M49" s="24"/>
      <c r="N49" s="28">
        <v>0</v>
      </c>
      <c r="O49" s="24"/>
      <c r="P49" s="27">
        <v>0</v>
      </c>
      <c r="Q49" s="27"/>
      <c r="R49" s="24"/>
      <c r="S49" s="28">
        <v>23379433644</v>
      </c>
      <c r="T49" s="24"/>
      <c r="U49" s="28">
        <f t="shared" si="2"/>
        <v>23379433644</v>
      </c>
      <c r="V49" s="24"/>
      <c r="W49" s="42">
        <f t="shared" si="0"/>
        <v>1.4482571146253391</v>
      </c>
    </row>
    <row r="50" spans="1:23" ht="21.75" customHeight="1" x14ac:dyDescent="0.2">
      <c r="A50" s="16" t="s">
        <v>131</v>
      </c>
      <c r="B50" s="16"/>
      <c r="D50" s="28">
        <v>0</v>
      </c>
      <c r="E50" s="24"/>
      <c r="F50" s="28">
        <v>0</v>
      </c>
      <c r="G50" s="24"/>
      <c r="H50" s="28">
        <v>0</v>
      </c>
      <c r="I50" s="24"/>
      <c r="J50" s="28">
        <f t="shared" si="1"/>
        <v>0</v>
      </c>
      <c r="K50" s="24"/>
      <c r="L50" s="42">
        <f>J50/درآمد!F$13*100</f>
        <v>0</v>
      </c>
      <c r="M50" s="24"/>
      <c r="N50" s="28">
        <v>11960000000</v>
      </c>
      <c r="O50" s="24"/>
      <c r="P50" s="27">
        <v>0</v>
      </c>
      <c r="Q50" s="27"/>
      <c r="R50" s="24"/>
      <c r="S50" s="28">
        <v>-1505744698</v>
      </c>
      <c r="T50" s="24"/>
      <c r="U50" s="28">
        <f t="shared" si="2"/>
        <v>10454255302</v>
      </c>
      <c r="V50" s="24"/>
      <c r="W50" s="42">
        <f t="shared" si="0"/>
        <v>0.64759693711043997</v>
      </c>
    </row>
    <row r="51" spans="1:23" ht="21.75" customHeight="1" x14ac:dyDescent="0.2">
      <c r="A51" s="16" t="s">
        <v>37</v>
      </c>
      <c r="B51" s="16"/>
      <c r="D51" s="28">
        <v>0</v>
      </c>
      <c r="E51" s="24"/>
      <c r="F51" s="28">
        <v>11402175091</v>
      </c>
      <c r="G51" s="24"/>
      <c r="H51" s="28">
        <v>0</v>
      </c>
      <c r="I51" s="24"/>
      <c r="J51" s="28">
        <f t="shared" si="1"/>
        <v>11402175091</v>
      </c>
      <c r="K51" s="24"/>
      <c r="L51" s="42">
        <f>J51/درآمد!F$13*100</f>
        <v>1.9955604701822709</v>
      </c>
      <c r="M51" s="24"/>
      <c r="N51" s="28">
        <v>9394893000</v>
      </c>
      <c r="O51" s="24"/>
      <c r="P51" s="27">
        <v>14678174180</v>
      </c>
      <c r="Q51" s="27"/>
      <c r="R51" s="24"/>
      <c r="S51" s="28">
        <v>13460615576</v>
      </c>
      <c r="T51" s="24"/>
      <c r="U51" s="28">
        <f t="shared" si="2"/>
        <v>37533682756</v>
      </c>
      <c r="V51" s="24"/>
      <c r="W51" s="42">
        <f t="shared" si="0"/>
        <v>2.3250530323867671</v>
      </c>
    </row>
    <row r="52" spans="1:23" ht="21.75" customHeight="1" x14ac:dyDescent="0.2">
      <c r="A52" s="16" t="s">
        <v>38</v>
      </c>
      <c r="B52" s="16"/>
      <c r="D52" s="28">
        <v>0</v>
      </c>
      <c r="E52" s="24"/>
      <c r="F52" s="28">
        <v>32337782381</v>
      </c>
      <c r="G52" s="24"/>
      <c r="H52" s="28">
        <v>0</v>
      </c>
      <c r="I52" s="24"/>
      <c r="J52" s="28">
        <f t="shared" si="1"/>
        <v>32337782381</v>
      </c>
      <c r="K52" s="24"/>
      <c r="L52" s="42">
        <f>J52/درآمد!F$13*100</f>
        <v>5.6596219315924134</v>
      </c>
      <c r="M52" s="24"/>
      <c r="N52" s="28">
        <v>17705333240</v>
      </c>
      <c r="O52" s="24"/>
      <c r="P52" s="27">
        <v>-1811220828</v>
      </c>
      <c r="Q52" s="27"/>
      <c r="R52" s="24"/>
      <c r="S52" s="28">
        <v>2862339188</v>
      </c>
      <c r="T52" s="24"/>
      <c r="U52" s="28">
        <f t="shared" si="2"/>
        <v>18756451600</v>
      </c>
      <c r="V52" s="24"/>
      <c r="W52" s="42">
        <f t="shared" si="0"/>
        <v>1.161882913352656</v>
      </c>
    </row>
    <row r="53" spans="1:23" ht="21.75" customHeight="1" x14ac:dyDescent="0.2">
      <c r="A53" s="16" t="s">
        <v>132</v>
      </c>
      <c r="B53" s="16"/>
      <c r="D53" s="28">
        <v>0</v>
      </c>
      <c r="E53" s="24"/>
      <c r="F53" s="28">
        <v>0</v>
      </c>
      <c r="G53" s="24"/>
      <c r="H53" s="28">
        <v>0</v>
      </c>
      <c r="I53" s="24"/>
      <c r="J53" s="28">
        <f t="shared" si="1"/>
        <v>0</v>
      </c>
      <c r="K53" s="24"/>
      <c r="L53" s="42">
        <f>J53/درآمد!F$13*100</f>
        <v>0</v>
      </c>
      <c r="M53" s="24"/>
      <c r="N53" s="28">
        <v>225000000</v>
      </c>
      <c r="O53" s="24"/>
      <c r="P53" s="27">
        <v>0</v>
      </c>
      <c r="Q53" s="27"/>
      <c r="R53" s="24"/>
      <c r="S53" s="28">
        <v>3338026823</v>
      </c>
      <c r="T53" s="24"/>
      <c r="U53" s="28">
        <f t="shared" si="2"/>
        <v>3563026823</v>
      </c>
      <c r="V53" s="24"/>
      <c r="W53" s="42">
        <f t="shared" si="0"/>
        <v>0.22071445461789257</v>
      </c>
    </row>
    <row r="54" spans="1:23" ht="21.75" customHeight="1" x14ac:dyDescent="0.2">
      <c r="A54" s="16" t="s">
        <v>133</v>
      </c>
      <c r="B54" s="16"/>
      <c r="D54" s="28">
        <v>0</v>
      </c>
      <c r="E54" s="24"/>
      <c r="F54" s="28">
        <v>0</v>
      </c>
      <c r="G54" s="24"/>
      <c r="H54" s="28">
        <v>0</v>
      </c>
      <c r="I54" s="24"/>
      <c r="J54" s="28">
        <f t="shared" si="1"/>
        <v>0</v>
      </c>
      <c r="K54" s="24"/>
      <c r="L54" s="42">
        <f>J54/درآمد!F$13*100</f>
        <v>0</v>
      </c>
      <c r="M54" s="24"/>
      <c r="N54" s="28">
        <v>0</v>
      </c>
      <c r="O54" s="24"/>
      <c r="P54" s="27">
        <v>0</v>
      </c>
      <c r="Q54" s="27"/>
      <c r="R54" s="24"/>
      <c r="S54" s="28">
        <v>1504137390</v>
      </c>
      <c r="T54" s="24"/>
      <c r="U54" s="28">
        <f t="shared" si="2"/>
        <v>1504137390</v>
      </c>
      <c r="V54" s="24"/>
      <c r="W54" s="42">
        <f t="shared" si="0"/>
        <v>9.3174954945948324E-2</v>
      </c>
    </row>
    <row r="55" spans="1:23" ht="21.75" customHeight="1" x14ac:dyDescent="0.2">
      <c r="A55" s="16" t="s">
        <v>134</v>
      </c>
      <c r="B55" s="16"/>
      <c r="D55" s="28">
        <v>0</v>
      </c>
      <c r="E55" s="24"/>
      <c r="F55" s="28">
        <v>0</v>
      </c>
      <c r="G55" s="24"/>
      <c r="H55" s="28">
        <v>0</v>
      </c>
      <c r="I55" s="24"/>
      <c r="J55" s="28">
        <f t="shared" si="1"/>
        <v>0</v>
      </c>
      <c r="K55" s="24"/>
      <c r="L55" s="42">
        <f>J55/درآمد!F$13*100</f>
        <v>0</v>
      </c>
      <c r="M55" s="24"/>
      <c r="N55" s="28">
        <v>0</v>
      </c>
      <c r="O55" s="24"/>
      <c r="P55" s="27">
        <v>0</v>
      </c>
      <c r="Q55" s="27"/>
      <c r="R55" s="24"/>
      <c r="S55" s="28">
        <v>2238629128</v>
      </c>
      <c r="T55" s="24"/>
      <c r="U55" s="28">
        <f t="shared" si="2"/>
        <v>2238629128</v>
      </c>
      <c r="V55" s="24"/>
      <c r="W55" s="42">
        <f t="shared" si="0"/>
        <v>0.1386736142115898</v>
      </c>
    </row>
    <row r="56" spans="1:23" ht="21.75" customHeight="1" x14ac:dyDescent="0.2">
      <c r="A56" s="16" t="s">
        <v>44</v>
      </c>
      <c r="B56" s="16"/>
      <c r="D56" s="28">
        <v>0</v>
      </c>
      <c r="E56" s="24"/>
      <c r="F56" s="28">
        <v>12963118203</v>
      </c>
      <c r="G56" s="24"/>
      <c r="H56" s="28">
        <v>0</v>
      </c>
      <c r="I56" s="24"/>
      <c r="J56" s="28">
        <f t="shared" si="1"/>
        <v>12963118203</v>
      </c>
      <c r="K56" s="24"/>
      <c r="L56" s="42">
        <f>J56/درآمد!F$13*100</f>
        <v>2.2687501331764137</v>
      </c>
      <c r="M56" s="24"/>
      <c r="N56" s="28">
        <v>5119198280</v>
      </c>
      <c r="O56" s="24"/>
      <c r="P56" s="27">
        <v>18150445841</v>
      </c>
      <c r="Q56" s="27"/>
      <c r="R56" s="24"/>
      <c r="S56" s="28">
        <v>33725553</v>
      </c>
      <c r="T56" s="24"/>
      <c r="U56" s="28">
        <f t="shared" si="2"/>
        <v>23303369674</v>
      </c>
      <c r="V56" s="24"/>
      <c r="W56" s="42">
        <f t="shared" si="0"/>
        <v>1.443545273124105</v>
      </c>
    </row>
    <row r="57" spans="1:23" ht="21.75" customHeight="1" x14ac:dyDescent="0.2">
      <c r="A57" s="16" t="s">
        <v>135</v>
      </c>
      <c r="B57" s="16"/>
      <c r="D57" s="28">
        <v>0</v>
      </c>
      <c r="E57" s="24"/>
      <c r="F57" s="28">
        <v>0</v>
      </c>
      <c r="G57" s="24"/>
      <c r="H57" s="28">
        <v>0</v>
      </c>
      <c r="I57" s="24"/>
      <c r="J57" s="28">
        <f t="shared" si="1"/>
        <v>0</v>
      </c>
      <c r="K57" s="24"/>
      <c r="L57" s="42">
        <f>J57/درآمد!F$13*100</f>
        <v>0</v>
      </c>
      <c r="M57" s="24"/>
      <c r="N57" s="28">
        <v>0</v>
      </c>
      <c r="O57" s="24"/>
      <c r="P57" s="27">
        <v>0</v>
      </c>
      <c r="Q57" s="27"/>
      <c r="R57" s="24"/>
      <c r="S57" s="28">
        <v>12924974</v>
      </c>
      <c r="T57" s="24"/>
      <c r="U57" s="28">
        <f t="shared" si="2"/>
        <v>12924974</v>
      </c>
      <c r="V57" s="24"/>
      <c r="W57" s="42">
        <f t="shared" si="0"/>
        <v>8.0064751939153199E-4</v>
      </c>
    </row>
    <row r="58" spans="1:23" ht="21.75" customHeight="1" x14ac:dyDescent="0.2">
      <c r="A58" s="16" t="s">
        <v>136</v>
      </c>
      <c r="B58" s="16"/>
      <c r="D58" s="28">
        <v>0</v>
      </c>
      <c r="E58" s="24"/>
      <c r="F58" s="28">
        <v>0</v>
      </c>
      <c r="G58" s="24"/>
      <c r="H58" s="28">
        <v>0</v>
      </c>
      <c r="I58" s="24"/>
      <c r="J58" s="28">
        <f t="shared" si="1"/>
        <v>0</v>
      </c>
      <c r="K58" s="24"/>
      <c r="L58" s="42">
        <f>J58/درآمد!F$13*100</f>
        <v>0</v>
      </c>
      <c r="M58" s="24"/>
      <c r="N58" s="28">
        <v>0</v>
      </c>
      <c r="O58" s="24"/>
      <c r="P58" s="27">
        <v>0</v>
      </c>
      <c r="Q58" s="27"/>
      <c r="R58" s="24"/>
      <c r="S58" s="28">
        <v>9745135927</v>
      </c>
      <c r="T58" s="24"/>
      <c r="U58" s="28">
        <f t="shared" si="2"/>
        <v>9745135927</v>
      </c>
      <c r="V58" s="24"/>
      <c r="W58" s="42">
        <f t="shared" si="0"/>
        <v>0.60366998851106768</v>
      </c>
    </row>
    <row r="59" spans="1:23" ht="21.75" customHeight="1" x14ac:dyDescent="0.2">
      <c r="A59" s="16" t="s">
        <v>137</v>
      </c>
      <c r="B59" s="16"/>
      <c r="D59" s="28">
        <v>0</v>
      </c>
      <c r="E59" s="24"/>
      <c r="F59" s="28">
        <v>0</v>
      </c>
      <c r="G59" s="24"/>
      <c r="H59" s="28">
        <v>0</v>
      </c>
      <c r="I59" s="24"/>
      <c r="J59" s="28">
        <f t="shared" si="1"/>
        <v>0</v>
      </c>
      <c r="K59" s="24"/>
      <c r="L59" s="42">
        <f>J59/درآمد!F$13*100</f>
        <v>0</v>
      </c>
      <c r="M59" s="24"/>
      <c r="N59" s="28">
        <v>0</v>
      </c>
      <c r="O59" s="24"/>
      <c r="P59" s="27">
        <v>0</v>
      </c>
      <c r="Q59" s="27"/>
      <c r="R59" s="24"/>
      <c r="S59" s="28">
        <v>27595696645</v>
      </c>
      <c r="T59" s="24"/>
      <c r="U59" s="28">
        <f t="shared" si="2"/>
        <v>27595696645</v>
      </c>
      <c r="V59" s="24"/>
      <c r="W59" s="42">
        <f t="shared" si="0"/>
        <v>1.709436789946384</v>
      </c>
    </row>
    <row r="60" spans="1:23" ht="21.75" customHeight="1" x14ac:dyDescent="0.2">
      <c r="A60" s="16" t="s">
        <v>46</v>
      </c>
      <c r="B60" s="16"/>
      <c r="D60" s="28">
        <v>0</v>
      </c>
      <c r="E60" s="24"/>
      <c r="F60" s="28">
        <v>8457001848</v>
      </c>
      <c r="G60" s="24"/>
      <c r="H60" s="28">
        <v>0</v>
      </c>
      <c r="I60" s="24"/>
      <c r="J60" s="28">
        <f t="shared" si="1"/>
        <v>8457001848</v>
      </c>
      <c r="K60" s="24"/>
      <c r="L60" s="42">
        <f>J60/درآمد!F$13*100</f>
        <v>1.4801087028954847</v>
      </c>
      <c r="M60" s="24"/>
      <c r="N60" s="28">
        <v>5800651500</v>
      </c>
      <c r="O60" s="24"/>
      <c r="P60" s="27">
        <v>19271404120</v>
      </c>
      <c r="Q60" s="27"/>
      <c r="R60" s="24"/>
      <c r="S60" s="28">
        <v>0</v>
      </c>
      <c r="T60" s="24"/>
      <c r="U60" s="28">
        <f t="shared" si="2"/>
        <v>25072055620</v>
      </c>
      <c r="V60" s="24"/>
      <c r="W60" s="42">
        <f t="shared" si="0"/>
        <v>1.5531078931531717</v>
      </c>
    </row>
    <row r="61" spans="1:23" ht="21.75" customHeight="1" x14ac:dyDescent="0.2">
      <c r="A61" s="16" t="s">
        <v>25</v>
      </c>
      <c r="B61" s="16"/>
      <c r="D61" s="28">
        <v>0</v>
      </c>
      <c r="E61" s="24"/>
      <c r="F61" s="28">
        <v>544193826</v>
      </c>
      <c r="G61" s="24"/>
      <c r="H61" s="28">
        <v>0</v>
      </c>
      <c r="I61" s="24"/>
      <c r="J61" s="28">
        <f t="shared" si="1"/>
        <v>544193826</v>
      </c>
      <c r="K61" s="24"/>
      <c r="L61" s="42">
        <f>J61/درآمد!F$13*100</f>
        <v>9.5242502295902434E-2</v>
      </c>
      <c r="M61" s="24"/>
      <c r="N61" s="28">
        <v>18248372000</v>
      </c>
      <c r="O61" s="24"/>
      <c r="P61" s="27">
        <v>14369491734</v>
      </c>
      <c r="Q61" s="27"/>
      <c r="R61" s="24"/>
      <c r="S61" s="28">
        <v>0</v>
      </c>
      <c r="T61" s="24"/>
      <c r="U61" s="28">
        <f t="shared" si="2"/>
        <v>32617863734</v>
      </c>
      <c r="V61" s="24"/>
      <c r="W61" s="42">
        <f t="shared" si="0"/>
        <v>2.0205388178326791</v>
      </c>
    </row>
    <row r="62" spans="1:23" ht="21.75" customHeight="1" x14ac:dyDescent="0.2">
      <c r="A62" s="16" t="s">
        <v>41</v>
      </c>
      <c r="B62" s="16"/>
      <c r="D62" s="28">
        <v>0</v>
      </c>
      <c r="E62" s="24"/>
      <c r="F62" s="28">
        <v>10507243373</v>
      </c>
      <c r="G62" s="24"/>
      <c r="H62" s="28">
        <v>0</v>
      </c>
      <c r="I62" s="24"/>
      <c r="J62" s="28">
        <f t="shared" si="1"/>
        <v>10507243373</v>
      </c>
      <c r="K62" s="24"/>
      <c r="L62" s="42">
        <f>J62/درآمد!F$13*100</f>
        <v>1.8389333051282324</v>
      </c>
      <c r="M62" s="24"/>
      <c r="N62" s="28">
        <v>3936656892</v>
      </c>
      <c r="O62" s="24"/>
      <c r="P62" s="27">
        <v>-7355226830</v>
      </c>
      <c r="Q62" s="27"/>
      <c r="R62" s="24"/>
      <c r="S62" s="28">
        <v>0</v>
      </c>
      <c r="T62" s="24"/>
      <c r="U62" s="28">
        <f t="shared" si="2"/>
        <v>-3418569938</v>
      </c>
      <c r="V62" s="24"/>
      <c r="W62" s="42">
        <f t="shared" si="0"/>
        <v>-0.21176596105540821</v>
      </c>
    </row>
    <row r="63" spans="1:23" ht="21.75" customHeight="1" x14ac:dyDescent="0.2">
      <c r="A63" s="16" t="s">
        <v>30</v>
      </c>
      <c r="B63" s="16"/>
      <c r="D63" s="28">
        <v>0</v>
      </c>
      <c r="E63" s="24"/>
      <c r="F63" s="28">
        <v>11010010446</v>
      </c>
      <c r="G63" s="24"/>
      <c r="H63" s="28">
        <v>0</v>
      </c>
      <c r="I63" s="24"/>
      <c r="J63" s="28">
        <f t="shared" si="1"/>
        <v>11010010446</v>
      </c>
      <c r="K63" s="24"/>
      <c r="L63" s="42">
        <f>J63/درآمد!F$13*100</f>
        <v>1.9269254722876346</v>
      </c>
      <c r="M63" s="24"/>
      <c r="N63" s="28">
        <v>27901359755</v>
      </c>
      <c r="O63" s="24"/>
      <c r="P63" s="27">
        <v>29484484989</v>
      </c>
      <c r="Q63" s="27"/>
      <c r="R63" s="24"/>
      <c r="S63" s="28">
        <v>0</v>
      </c>
      <c r="T63" s="24"/>
      <c r="U63" s="28">
        <f t="shared" si="2"/>
        <v>57385844744</v>
      </c>
      <c r="V63" s="24"/>
      <c r="W63" s="42">
        <f t="shared" si="0"/>
        <v>3.5548105738913813</v>
      </c>
    </row>
    <row r="64" spans="1:23" ht="21.75" customHeight="1" x14ac:dyDescent="0.2">
      <c r="A64" s="16" t="s">
        <v>28</v>
      </c>
      <c r="B64" s="16"/>
      <c r="D64" s="28">
        <v>0</v>
      </c>
      <c r="E64" s="24"/>
      <c r="F64" s="28">
        <v>9849078638</v>
      </c>
      <c r="G64" s="24"/>
      <c r="H64" s="28">
        <v>0</v>
      </c>
      <c r="I64" s="24"/>
      <c r="J64" s="28">
        <f t="shared" si="1"/>
        <v>9849078638</v>
      </c>
      <c r="K64" s="24"/>
      <c r="L64" s="42">
        <f>J64/درآمد!F$13*100</f>
        <v>1.7237440962666095</v>
      </c>
      <c r="M64" s="24"/>
      <c r="N64" s="28">
        <v>16097076875</v>
      </c>
      <c r="O64" s="24"/>
      <c r="P64" s="27">
        <v>-11758821408</v>
      </c>
      <c r="Q64" s="27"/>
      <c r="R64" s="24"/>
      <c r="S64" s="28">
        <v>0</v>
      </c>
      <c r="T64" s="24"/>
      <c r="U64" s="28">
        <f t="shared" si="2"/>
        <v>4338255467</v>
      </c>
      <c r="V64" s="24"/>
      <c r="W64" s="42">
        <f t="shared" si="0"/>
        <v>0.26873659305932085</v>
      </c>
    </row>
    <row r="65" spans="1:23" ht="21.75" customHeight="1" x14ac:dyDescent="0.2">
      <c r="A65" s="16" t="s">
        <v>34</v>
      </c>
      <c r="B65" s="16"/>
      <c r="D65" s="28">
        <v>0</v>
      </c>
      <c r="E65" s="24"/>
      <c r="F65" s="28">
        <v>25115870802</v>
      </c>
      <c r="G65" s="24"/>
      <c r="H65" s="28">
        <v>0</v>
      </c>
      <c r="I65" s="24"/>
      <c r="J65" s="28">
        <f t="shared" si="1"/>
        <v>25115870802</v>
      </c>
      <c r="K65" s="24"/>
      <c r="L65" s="42">
        <f>J65/درآمد!F$13*100</f>
        <v>4.395673504982164</v>
      </c>
      <c r="M65" s="24"/>
      <c r="N65" s="28">
        <v>22123186500</v>
      </c>
      <c r="O65" s="24"/>
      <c r="P65" s="27">
        <v>108445176001</v>
      </c>
      <c r="Q65" s="27"/>
      <c r="R65" s="24"/>
      <c r="S65" s="28">
        <v>0</v>
      </c>
      <c r="T65" s="24"/>
      <c r="U65" s="28">
        <f t="shared" si="2"/>
        <v>130568362501</v>
      </c>
      <c r="V65" s="24"/>
      <c r="W65" s="42">
        <f t="shared" si="0"/>
        <v>8.0881582854588316</v>
      </c>
    </row>
    <row r="66" spans="1:23" ht="21.75" customHeight="1" x14ac:dyDescent="0.2">
      <c r="A66" s="16" t="s">
        <v>47</v>
      </c>
      <c r="B66" s="16"/>
      <c r="D66" s="28">
        <v>0</v>
      </c>
      <c r="E66" s="24"/>
      <c r="F66" s="28">
        <v>17722444322</v>
      </c>
      <c r="G66" s="24"/>
      <c r="H66" s="28">
        <v>0</v>
      </c>
      <c r="I66" s="24"/>
      <c r="J66" s="28">
        <f t="shared" si="1"/>
        <v>17722444322</v>
      </c>
      <c r="K66" s="24"/>
      <c r="L66" s="42">
        <f>J66/درآمد!F$13*100</f>
        <v>3.1017072656518674</v>
      </c>
      <c r="M66" s="24"/>
      <c r="N66" s="28">
        <v>3298845750</v>
      </c>
      <c r="O66" s="24"/>
      <c r="P66" s="27">
        <v>23602037439</v>
      </c>
      <c r="Q66" s="27"/>
      <c r="R66" s="24"/>
      <c r="S66" s="28">
        <v>0</v>
      </c>
      <c r="T66" s="24"/>
      <c r="U66" s="28">
        <f t="shared" si="2"/>
        <v>26900883189</v>
      </c>
      <c r="V66" s="24"/>
      <c r="W66" s="42">
        <f t="shared" si="0"/>
        <v>1.6663960325733898</v>
      </c>
    </row>
    <row r="67" spans="1:23" ht="21.75" customHeight="1" x14ac:dyDescent="0.2">
      <c r="A67" s="16" t="s">
        <v>39</v>
      </c>
      <c r="B67" s="16"/>
      <c r="D67" s="28">
        <v>0</v>
      </c>
      <c r="E67" s="24"/>
      <c r="F67" s="28">
        <v>7332657381</v>
      </c>
      <c r="G67" s="24"/>
      <c r="H67" s="28">
        <v>0</v>
      </c>
      <c r="I67" s="24"/>
      <c r="J67" s="28">
        <f t="shared" si="1"/>
        <v>7332657381</v>
      </c>
      <c r="K67" s="24"/>
      <c r="L67" s="42">
        <f>J67/درآمد!F$13*100</f>
        <v>1.2833306885862361</v>
      </c>
      <c r="M67" s="24"/>
      <c r="N67" s="28">
        <v>1120000000</v>
      </c>
      <c r="O67" s="24"/>
      <c r="P67" s="27">
        <v>-1361795314</v>
      </c>
      <c r="Q67" s="27"/>
      <c r="R67" s="24"/>
      <c r="S67" s="28">
        <v>0</v>
      </c>
      <c r="T67" s="24"/>
      <c r="U67" s="28">
        <f t="shared" si="2"/>
        <v>-241795314</v>
      </c>
      <c r="V67" s="24"/>
      <c r="W67" s="42">
        <f t="shared" si="0"/>
        <v>-1.4978197894602849E-2</v>
      </c>
    </row>
    <row r="68" spans="1:23" ht="21.75" customHeight="1" x14ac:dyDescent="0.2">
      <c r="A68" s="16" t="s">
        <v>33</v>
      </c>
      <c r="B68" s="16"/>
      <c r="D68" s="28">
        <v>0</v>
      </c>
      <c r="E68" s="24"/>
      <c r="F68" s="28">
        <v>35289570240</v>
      </c>
      <c r="G68" s="24"/>
      <c r="H68" s="28">
        <v>0</v>
      </c>
      <c r="I68" s="24"/>
      <c r="J68" s="28">
        <f t="shared" si="1"/>
        <v>35289570240</v>
      </c>
      <c r="K68" s="24"/>
      <c r="L68" s="42">
        <f>J68/درآمد!F$13*100</f>
        <v>6.1762313610015305</v>
      </c>
      <c r="M68" s="24"/>
      <c r="N68" s="28">
        <v>16060500000</v>
      </c>
      <c r="O68" s="24"/>
      <c r="P68" s="27">
        <v>119997828433</v>
      </c>
      <c r="Q68" s="27"/>
      <c r="R68" s="24"/>
      <c r="S68" s="28">
        <v>0</v>
      </c>
      <c r="T68" s="24"/>
      <c r="U68" s="28">
        <f t="shared" si="2"/>
        <v>136058328433</v>
      </c>
      <c r="V68" s="24"/>
      <c r="W68" s="42">
        <f t="shared" si="0"/>
        <v>8.4282384747884063</v>
      </c>
    </row>
    <row r="69" spans="1:23" ht="21.75" customHeight="1" x14ac:dyDescent="0.2">
      <c r="A69" s="16" t="s">
        <v>49</v>
      </c>
      <c r="B69" s="16"/>
      <c r="D69" s="28">
        <v>0</v>
      </c>
      <c r="E69" s="24"/>
      <c r="F69" s="28">
        <v>14235591240</v>
      </c>
      <c r="G69" s="24"/>
      <c r="H69" s="28">
        <v>0</v>
      </c>
      <c r="I69" s="24"/>
      <c r="J69" s="28">
        <f t="shared" si="1"/>
        <v>14235591240</v>
      </c>
      <c r="K69" s="24"/>
      <c r="L69" s="42">
        <f>J69/درآمد!F$13*100</f>
        <v>2.4914529834434918</v>
      </c>
      <c r="M69" s="24"/>
      <c r="N69" s="28">
        <v>12822949062</v>
      </c>
      <c r="O69" s="24"/>
      <c r="P69" s="27">
        <v>0</v>
      </c>
      <c r="Q69" s="27"/>
      <c r="R69" s="24"/>
      <c r="S69" s="28">
        <v>0</v>
      </c>
      <c r="T69" s="24"/>
      <c r="U69" s="28">
        <f t="shared" si="2"/>
        <v>12822949062</v>
      </c>
      <c r="V69" s="24"/>
      <c r="W69" s="42">
        <f t="shared" si="0"/>
        <v>0.79432750563167653</v>
      </c>
    </row>
    <row r="70" spans="1:23" ht="21.75" customHeight="1" x14ac:dyDescent="0.2">
      <c r="A70" s="16" t="s">
        <v>20</v>
      </c>
      <c r="B70" s="16"/>
      <c r="D70" s="28">
        <v>0</v>
      </c>
      <c r="E70" s="24"/>
      <c r="F70" s="28">
        <v>23473972229</v>
      </c>
      <c r="G70" s="24"/>
      <c r="H70" s="28">
        <v>0</v>
      </c>
      <c r="I70" s="24"/>
      <c r="J70" s="28">
        <f t="shared" si="1"/>
        <v>23473972229</v>
      </c>
      <c r="K70" s="24"/>
      <c r="L70" s="42">
        <f>J70/درآمد!F$13*100</f>
        <v>4.1083153595250135</v>
      </c>
      <c r="M70" s="24"/>
      <c r="N70" s="28">
        <v>3431882181</v>
      </c>
      <c r="O70" s="24"/>
      <c r="P70" s="27">
        <v>19553180293</v>
      </c>
      <c r="Q70" s="27"/>
      <c r="R70" s="24"/>
      <c r="S70" s="28">
        <v>0</v>
      </c>
      <c r="T70" s="24"/>
      <c r="U70" s="28">
        <f t="shared" si="2"/>
        <v>22985062474</v>
      </c>
      <c r="V70" s="24"/>
      <c r="W70" s="42">
        <f t="shared" si="0"/>
        <v>1.4238274872249252</v>
      </c>
    </row>
    <row r="71" spans="1:23" ht="21.75" customHeight="1" x14ac:dyDescent="0.2">
      <c r="A71" s="16" t="s">
        <v>42</v>
      </c>
      <c r="B71" s="16"/>
      <c r="D71" s="28">
        <v>0</v>
      </c>
      <c r="E71" s="24"/>
      <c r="F71" s="28">
        <v>3059685899</v>
      </c>
      <c r="G71" s="24"/>
      <c r="H71" s="28">
        <v>0</v>
      </c>
      <c r="I71" s="24"/>
      <c r="J71" s="28">
        <f t="shared" si="1"/>
        <v>3059685899</v>
      </c>
      <c r="K71" s="24"/>
      <c r="L71" s="42">
        <f>J71/درآمد!F$13*100</f>
        <v>0.53549328812166241</v>
      </c>
      <c r="M71" s="24"/>
      <c r="N71" s="28">
        <v>117821116</v>
      </c>
      <c r="O71" s="24"/>
      <c r="P71" s="27">
        <v>13552045337</v>
      </c>
      <c r="Q71" s="27"/>
      <c r="R71" s="24"/>
      <c r="S71" s="28">
        <v>0</v>
      </c>
      <c r="T71" s="24"/>
      <c r="U71" s="28">
        <f t="shared" si="2"/>
        <v>13669866453</v>
      </c>
      <c r="V71" s="24"/>
      <c r="W71" s="42">
        <f t="shared" si="0"/>
        <v>0.84679045899883199</v>
      </c>
    </row>
    <row r="72" spans="1:23" ht="21.75" customHeight="1" x14ac:dyDescent="0.2">
      <c r="A72" s="16" t="s">
        <v>50</v>
      </c>
      <c r="B72" s="16"/>
      <c r="D72" s="28">
        <v>0</v>
      </c>
      <c r="E72" s="24"/>
      <c r="F72" s="28">
        <v>7171629487</v>
      </c>
      <c r="G72" s="24"/>
      <c r="H72" s="28">
        <v>0</v>
      </c>
      <c r="I72" s="24"/>
      <c r="J72" s="28">
        <f t="shared" si="1"/>
        <v>7171629487</v>
      </c>
      <c r="K72" s="24"/>
      <c r="L72" s="42">
        <f>J72/درآمد!F$13*100</f>
        <v>1.2551482674868844</v>
      </c>
      <c r="M72" s="24"/>
      <c r="N72" s="28">
        <v>0</v>
      </c>
      <c r="O72" s="24"/>
      <c r="P72" s="27">
        <v>6370004251</v>
      </c>
      <c r="Q72" s="27"/>
      <c r="R72" s="24"/>
      <c r="S72" s="28">
        <v>0</v>
      </c>
      <c r="T72" s="24"/>
      <c r="U72" s="28">
        <f t="shared" si="2"/>
        <v>6370004251</v>
      </c>
      <c r="V72" s="24"/>
      <c r="W72" s="42">
        <f t="shared" si="0"/>
        <v>0.39459484421993146</v>
      </c>
    </row>
    <row r="73" spans="1:23" ht="21.75" customHeight="1" x14ac:dyDescent="0.2">
      <c r="A73" s="16" t="s">
        <v>27</v>
      </c>
      <c r="B73" s="16"/>
      <c r="D73" s="28">
        <v>0</v>
      </c>
      <c r="E73" s="24"/>
      <c r="F73" s="28">
        <v>2591212004</v>
      </c>
      <c r="G73" s="24"/>
      <c r="H73" s="28">
        <v>0</v>
      </c>
      <c r="I73" s="24"/>
      <c r="J73" s="28">
        <f t="shared" si="1"/>
        <v>2591212004</v>
      </c>
      <c r="K73" s="24"/>
      <c r="L73" s="42">
        <f>J73/درآمد!F$13*100</f>
        <v>0.45350296796667433</v>
      </c>
      <c r="M73" s="24"/>
      <c r="N73" s="28">
        <v>0</v>
      </c>
      <c r="O73" s="24"/>
      <c r="P73" s="27">
        <v>-657806622</v>
      </c>
      <c r="Q73" s="27"/>
      <c r="R73" s="24"/>
      <c r="S73" s="28">
        <v>0</v>
      </c>
      <c r="T73" s="24"/>
      <c r="U73" s="28">
        <f t="shared" si="2"/>
        <v>-657806622</v>
      </c>
      <c r="V73" s="24"/>
      <c r="W73" s="42">
        <f t="shared" si="0"/>
        <v>-4.0748340394620768E-2</v>
      </c>
    </row>
    <row r="74" spans="1:23" ht="21.75" customHeight="1" x14ac:dyDescent="0.2">
      <c r="A74" s="16" t="s">
        <v>19</v>
      </c>
      <c r="B74" s="16"/>
      <c r="D74" s="28">
        <v>0</v>
      </c>
      <c r="E74" s="24"/>
      <c r="F74" s="28">
        <v>54028178158</v>
      </c>
      <c r="G74" s="24"/>
      <c r="H74" s="28">
        <v>0</v>
      </c>
      <c r="I74" s="24"/>
      <c r="J74" s="28">
        <f t="shared" si="1"/>
        <v>54028178158</v>
      </c>
      <c r="K74" s="24"/>
      <c r="L74" s="42">
        <f>J74/درآمد!F$13*100</f>
        <v>9.4557832823644361</v>
      </c>
      <c r="M74" s="24"/>
      <c r="N74" s="28">
        <v>0</v>
      </c>
      <c r="O74" s="24"/>
      <c r="P74" s="27">
        <v>47876732110</v>
      </c>
      <c r="Q74" s="27"/>
      <c r="R74" s="24"/>
      <c r="S74" s="28">
        <v>0</v>
      </c>
      <c r="T74" s="24"/>
      <c r="U74" s="28">
        <f t="shared" si="2"/>
        <v>47876732110</v>
      </c>
      <c r="V74" s="24"/>
      <c r="W74" s="42">
        <f t="shared" ref="W74:W75" si="3">U74/1614315124566*100</f>
        <v>2.9657612309660673</v>
      </c>
    </row>
    <row r="75" spans="1:23" ht="21.75" customHeight="1" x14ac:dyDescent="0.2">
      <c r="A75" s="17" t="s">
        <v>43</v>
      </c>
      <c r="B75" s="17"/>
      <c r="D75" s="30">
        <v>0</v>
      </c>
      <c r="E75" s="24"/>
      <c r="F75" s="30">
        <v>7707012505</v>
      </c>
      <c r="G75" s="24"/>
      <c r="H75" s="30">
        <v>0</v>
      </c>
      <c r="I75" s="24"/>
      <c r="J75" s="28">
        <f t="shared" ref="J75" si="4">D75+F75+H75</f>
        <v>7707012505</v>
      </c>
      <c r="K75" s="24"/>
      <c r="L75" s="42">
        <f>J75/درآمد!F$13*100</f>
        <v>1.3488487394232422</v>
      </c>
      <c r="M75" s="24"/>
      <c r="N75" s="30">
        <v>0</v>
      </c>
      <c r="O75" s="24"/>
      <c r="P75" s="27">
        <v>5383279020</v>
      </c>
      <c r="Q75" s="29"/>
      <c r="R75" s="24"/>
      <c r="S75" s="30">
        <v>0</v>
      </c>
      <c r="T75" s="24"/>
      <c r="U75" s="28">
        <f t="shared" ref="U75" si="5">N75+P75+S75</f>
        <v>5383279020</v>
      </c>
      <c r="V75" s="24"/>
      <c r="W75" s="42">
        <f t="shared" si="3"/>
        <v>0.33347138598154841</v>
      </c>
    </row>
    <row r="76" spans="1:23" ht="21.75" customHeight="1" x14ac:dyDescent="0.2">
      <c r="A76" s="18" t="s">
        <v>51</v>
      </c>
      <c r="B76" s="18"/>
      <c r="D76" s="31">
        <f>SUM(D9:D75)</f>
        <v>-33051408750</v>
      </c>
      <c r="E76" s="24"/>
      <c r="F76" s="31">
        <v>584464322521</v>
      </c>
      <c r="G76" s="24"/>
      <c r="H76" s="31">
        <f>SUM(H9:H75)</f>
        <v>19912901980</v>
      </c>
      <c r="I76" s="24"/>
      <c r="J76" s="31">
        <f>SUM(J9:J75)</f>
        <v>571325815751</v>
      </c>
      <c r="K76" s="24"/>
      <c r="L76" s="32">
        <f>SUM(L9:L75)</f>
        <v>99.991028414153561</v>
      </c>
      <c r="M76" s="24"/>
      <c r="N76" s="31">
        <f>SUM(N9:N75)</f>
        <v>439343563671</v>
      </c>
      <c r="O76" s="24"/>
      <c r="P76" s="24"/>
      <c r="Q76" s="31">
        <f>SUM(P9:Q75)</f>
        <v>735682450372</v>
      </c>
      <c r="R76" s="24"/>
      <c r="S76" s="31">
        <v>435969564861</v>
      </c>
      <c r="T76" s="24"/>
      <c r="U76" s="31">
        <f>SUM(U9:U75)</f>
        <v>1610995578904</v>
      </c>
      <c r="V76" s="24"/>
      <c r="W76" s="32">
        <f>SUM(W9:W75)</f>
        <v>99.794368174374114</v>
      </c>
    </row>
    <row r="78" spans="1:23" x14ac:dyDescent="0.2">
      <c r="N78" s="41"/>
      <c r="Q78" s="41"/>
      <c r="S78" s="41"/>
    </row>
    <row r="79" spans="1:23" x14ac:dyDescent="0.2">
      <c r="D79" s="41"/>
      <c r="F79" s="41"/>
      <c r="H79" s="41"/>
      <c r="N79" s="41"/>
      <c r="Q79" s="41"/>
      <c r="S79" s="41"/>
    </row>
  </sheetData>
  <mergeCells count="145">
    <mergeCell ref="A74:B74"/>
    <mergeCell ref="P74:Q74"/>
    <mergeCell ref="A75:B75"/>
    <mergeCell ref="P75:Q75"/>
    <mergeCell ref="A76:B7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138</v>
      </c>
      <c r="B5" s="12" t="s">
        <v>139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97</v>
      </c>
      <c r="E6" s="13"/>
      <c r="F6" s="13"/>
      <c r="H6" s="13" t="s">
        <v>98</v>
      </c>
      <c r="I6" s="13"/>
      <c r="J6" s="13"/>
    </row>
    <row r="7" spans="1:10" ht="36.4" customHeight="1" x14ac:dyDescent="0.2">
      <c r="A7" s="13" t="s">
        <v>140</v>
      </c>
      <c r="B7" s="13"/>
      <c r="D7" s="10" t="s">
        <v>141</v>
      </c>
      <c r="E7" s="3"/>
      <c r="F7" s="10" t="s">
        <v>142</v>
      </c>
      <c r="H7" s="10" t="s">
        <v>141</v>
      </c>
      <c r="I7" s="3"/>
      <c r="J7" s="10" t="s">
        <v>142</v>
      </c>
    </row>
    <row r="8" spans="1:10" ht="21.75" customHeight="1" x14ac:dyDescent="0.2">
      <c r="A8" s="15" t="s">
        <v>72</v>
      </c>
      <c r="B8" s="15"/>
      <c r="D8" s="25">
        <v>38791</v>
      </c>
      <c r="E8" s="24"/>
      <c r="F8" s="26">
        <f>D8/D$13*100</f>
        <v>0.139822320293571</v>
      </c>
      <c r="G8" s="24"/>
      <c r="H8" s="25">
        <v>16839735</v>
      </c>
      <c r="I8" s="24"/>
      <c r="J8" s="26">
        <f>H8/H$13*100</f>
        <v>2.9930027843521936</v>
      </c>
    </row>
    <row r="9" spans="1:10" ht="21.75" customHeight="1" x14ac:dyDescent="0.2">
      <c r="A9" s="16" t="s">
        <v>72</v>
      </c>
      <c r="B9" s="16"/>
      <c r="D9" s="28">
        <v>25084</v>
      </c>
      <c r="E9" s="24"/>
      <c r="F9" s="42">
        <f t="shared" ref="F9:F12" si="0">D9/D$13*100</f>
        <v>9.0415381976333045E-2</v>
      </c>
      <c r="G9" s="24"/>
      <c r="H9" s="28">
        <v>289540</v>
      </c>
      <c r="I9" s="24"/>
      <c r="J9" s="42">
        <f t="shared" ref="J9:J12" si="1">H9/H$13*100</f>
        <v>5.1461262673155726E-2</v>
      </c>
    </row>
    <row r="10" spans="1:10" ht="21.75" customHeight="1" x14ac:dyDescent="0.2">
      <c r="A10" s="16" t="s">
        <v>73</v>
      </c>
      <c r="B10" s="16"/>
      <c r="D10" s="28">
        <v>26132</v>
      </c>
      <c r="E10" s="24"/>
      <c r="F10" s="42">
        <f t="shared" si="0"/>
        <v>9.4192902320424779E-2</v>
      </c>
      <c r="G10" s="24"/>
      <c r="H10" s="28">
        <v>302682</v>
      </c>
      <c r="I10" s="24"/>
      <c r="J10" s="42">
        <f t="shared" si="1"/>
        <v>5.3797050177647729E-2</v>
      </c>
    </row>
    <row r="11" spans="1:10" ht="21.75" customHeight="1" x14ac:dyDescent="0.2">
      <c r="A11" s="16" t="s">
        <v>74</v>
      </c>
      <c r="B11" s="16"/>
      <c r="D11" s="28">
        <v>27608061</v>
      </c>
      <c r="E11" s="24"/>
      <c r="F11" s="42">
        <f t="shared" si="0"/>
        <v>99.513370313383163</v>
      </c>
      <c r="G11" s="24"/>
      <c r="H11" s="28">
        <v>544728182</v>
      </c>
      <c r="I11" s="24"/>
      <c r="J11" s="42">
        <f t="shared" si="1"/>
        <v>96.817020305907931</v>
      </c>
    </row>
    <row r="12" spans="1:10" ht="21.75" customHeight="1" x14ac:dyDescent="0.2">
      <c r="A12" s="17" t="s">
        <v>75</v>
      </c>
      <c r="B12" s="17"/>
      <c r="D12" s="30">
        <v>44999</v>
      </c>
      <c r="E12" s="24"/>
      <c r="F12" s="42">
        <f t="shared" si="0"/>
        <v>0.16219908202651134</v>
      </c>
      <c r="G12" s="24"/>
      <c r="H12" s="30">
        <v>476658</v>
      </c>
      <c r="I12" s="24"/>
      <c r="J12" s="42">
        <f t="shared" si="1"/>
        <v>8.4718596889069089E-2</v>
      </c>
    </row>
    <row r="13" spans="1:10" ht="21.75" customHeight="1" x14ac:dyDescent="0.2">
      <c r="A13" s="18" t="s">
        <v>51</v>
      </c>
      <c r="B13" s="18"/>
      <c r="D13" s="31">
        <v>27743067</v>
      </c>
      <c r="E13" s="24"/>
      <c r="F13" s="31">
        <f>SUM(F8:F12)</f>
        <v>100.00000000000001</v>
      </c>
      <c r="G13" s="24"/>
      <c r="H13" s="31">
        <v>562636797</v>
      </c>
      <c r="I13" s="24"/>
      <c r="J13" s="31">
        <f>SUM(J8:J12)</f>
        <v>100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3"/>
  <sheetViews>
    <sheetView rightToLeft="1" workbookViewId="0">
      <selection activeCell="N22" sqref="N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11" t="s">
        <v>0</v>
      </c>
      <c r="B1" s="11"/>
      <c r="C1" s="11"/>
      <c r="D1" s="11"/>
      <c r="E1" s="11"/>
      <c r="F1" s="11"/>
    </row>
    <row r="2" spans="1:9" ht="21.75" customHeight="1" x14ac:dyDescent="0.2">
      <c r="A2" s="11" t="s">
        <v>78</v>
      </c>
      <c r="B2" s="11"/>
      <c r="C2" s="11"/>
      <c r="D2" s="11"/>
      <c r="E2" s="11"/>
      <c r="F2" s="11"/>
    </row>
    <row r="3" spans="1:9" ht="21.75" customHeight="1" x14ac:dyDescent="0.2">
      <c r="A3" s="11" t="s">
        <v>2</v>
      </c>
      <c r="B3" s="11"/>
      <c r="C3" s="11"/>
      <c r="D3" s="11"/>
      <c r="E3" s="11"/>
      <c r="F3" s="11"/>
    </row>
    <row r="4" spans="1:9" ht="14.45" customHeight="1" x14ac:dyDescent="0.2"/>
    <row r="5" spans="1:9" ht="29.1" customHeight="1" x14ac:dyDescent="0.2">
      <c r="A5" s="1" t="s">
        <v>143</v>
      </c>
      <c r="B5" s="12" t="s">
        <v>93</v>
      </c>
      <c r="C5" s="12"/>
      <c r="D5" s="12"/>
      <c r="E5" s="12"/>
      <c r="F5" s="12"/>
    </row>
    <row r="6" spans="1:9" ht="14.45" customHeight="1" x14ac:dyDescent="0.2">
      <c r="D6" s="2" t="s">
        <v>97</v>
      </c>
      <c r="F6" s="2" t="s">
        <v>9</v>
      </c>
    </row>
    <row r="7" spans="1:9" ht="14.45" customHeight="1" x14ac:dyDescent="0.2">
      <c r="A7" s="13" t="s">
        <v>93</v>
      </c>
      <c r="B7" s="13"/>
      <c r="D7" s="4" t="s">
        <v>69</v>
      </c>
      <c r="F7" s="4" t="s">
        <v>69</v>
      </c>
    </row>
    <row r="8" spans="1:9" ht="21.75" customHeight="1" x14ac:dyDescent="0.2">
      <c r="A8" s="15" t="s">
        <v>93</v>
      </c>
      <c r="B8" s="15"/>
      <c r="D8" s="25">
        <v>314</v>
      </c>
      <c r="E8" s="24"/>
      <c r="F8" s="25">
        <v>2237198757</v>
      </c>
      <c r="G8" s="24"/>
      <c r="H8" s="24"/>
      <c r="I8" s="24"/>
    </row>
    <row r="9" spans="1:9" ht="21.75" customHeight="1" x14ac:dyDescent="0.2">
      <c r="A9" s="16" t="s">
        <v>144</v>
      </c>
      <c r="B9" s="16"/>
      <c r="D9" s="28">
        <v>0</v>
      </c>
      <c r="E9" s="24"/>
      <c r="F9" s="28">
        <v>0</v>
      </c>
      <c r="G9" s="24"/>
      <c r="H9" s="24"/>
      <c r="I9" s="24"/>
    </row>
    <row r="10" spans="1:9" ht="21.75" customHeight="1" x14ac:dyDescent="0.2">
      <c r="A10" s="17" t="s">
        <v>145</v>
      </c>
      <c r="B10" s="17"/>
      <c r="D10" s="30">
        <v>23518204</v>
      </c>
      <c r="E10" s="24"/>
      <c r="F10" s="30">
        <v>519710108</v>
      </c>
      <c r="G10" s="24"/>
      <c r="H10" s="24"/>
      <c r="I10" s="24"/>
    </row>
    <row r="11" spans="1:9" ht="21.75" customHeight="1" x14ac:dyDescent="0.2">
      <c r="A11" s="18" t="s">
        <v>51</v>
      </c>
      <c r="B11" s="18"/>
      <c r="D11" s="31">
        <v>23518518</v>
      </c>
      <c r="E11" s="24"/>
      <c r="F11" s="31">
        <v>2756908865</v>
      </c>
      <c r="G11" s="24"/>
      <c r="H11" s="24"/>
      <c r="I11" s="24"/>
    </row>
    <row r="12" spans="1:9" x14ac:dyDescent="0.2">
      <c r="D12" s="24"/>
      <c r="E12" s="24"/>
      <c r="F12" s="24"/>
      <c r="G12" s="24"/>
      <c r="H12" s="24"/>
      <c r="I12" s="24"/>
    </row>
    <row r="13" spans="1:9" x14ac:dyDescent="0.2">
      <c r="D13" s="24"/>
      <c r="E13" s="24"/>
      <c r="F13" s="24"/>
      <c r="G13" s="24"/>
      <c r="H13" s="24"/>
      <c r="I13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4"/>
  <sheetViews>
    <sheetView rightToLeft="1" workbookViewId="0">
      <selection activeCell="C32" sqref="C3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100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53</v>
      </c>
      <c r="C6" s="13" t="s">
        <v>146</v>
      </c>
      <c r="D6" s="13"/>
      <c r="E6" s="13"/>
      <c r="F6" s="13"/>
      <c r="G6" s="13"/>
      <c r="I6" s="13" t="s">
        <v>97</v>
      </c>
      <c r="J6" s="13"/>
      <c r="K6" s="13"/>
      <c r="L6" s="13"/>
      <c r="M6" s="13"/>
      <c r="O6" s="13" t="s">
        <v>98</v>
      </c>
      <c r="P6" s="13"/>
      <c r="Q6" s="13"/>
      <c r="R6" s="13"/>
      <c r="S6" s="13"/>
    </row>
    <row r="7" spans="1:19" ht="29.1" customHeight="1" x14ac:dyDescent="0.2">
      <c r="A7" s="13"/>
      <c r="C7" s="10" t="s">
        <v>147</v>
      </c>
      <c r="D7" s="3"/>
      <c r="E7" s="10" t="s">
        <v>148</v>
      </c>
      <c r="F7" s="3"/>
      <c r="G7" s="10" t="s">
        <v>149</v>
      </c>
      <c r="I7" s="10" t="s">
        <v>150</v>
      </c>
      <c r="J7" s="3"/>
      <c r="K7" s="10" t="s">
        <v>151</v>
      </c>
      <c r="L7" s="3"/>
      <c r="M7" s="10" t="s">
        <v>152</v>
      </c>
      <c r="O7" s="10" t="s">
        <v>150</v>
      </c>
      <c r="P7" s="3"/>
      <c r="Q7" s="10" t="s">
        <v>151</v>
      </c>
      <c r="R7" s="3"/>
      <c r="S7" s="10" t="s">
        <v>152</v>
      </c>
    </row>
    <row r="8" spans="1:19" ht="21.75" customHeight="1" x14ac:dyDescent="0.2">
      <c r="A8" s="5" t="s">
        <v>46</v>
      </c>
      <c r="C8" s="34" t="s">
        <v>153</v>
      </c>
      <c r="D8" s="24"/>
      <c r="E8" s="25">
        <v>5524430</v>
      </c>
      <c r="F8" s="24"/>
      <c r="G8" s="25">
        <v>1050</v>
      </c>
      <c r="H8" s="24"/>
      <c r="I8" s="25">
        <v>0</v>
      </c>
      <c r="J8" s="24"/>
      <c r="K8" s="25">
        <v>0</v>
      </c>
      <c r="L8" s="24"/>
      <c r="M8" s="25">
        <v>0</v>
      </c>
      <c r="N8" s="24"/>
      <c r="O8" s="25">
        <v>5800651500</v>
      </c>
      <c r="P8" s="24"/>
      <c r="Q8" s="25">
        <v>0</v>
      </c>
      <c r="R8" s="24"/>
      <c r="S8" s="25">
        <f>O8-Q8</f>
        <v>5800651500</v>
      </c>
    </row>
    <row r="9" spans="1:19" ht="21.75" customHeight="1" x14ac:dyDescent="0.2">
      <c r="A9" s="6" t="s">
        <v>25</v>
      </c>
      <c r="C9" s="35" t="s">
        <v>154</v>
      </c>
      <c r="D9" s="24"/>
      <c r="E9" s="28">
        <v>18248372</v>
      </c>
      <c r="F9" s="24"/>
      <c r="G9" s="28">
        <v>1000</v>
      </c>
      <c r="H9" s="24"/>
      <c r="I9" s="28">
        <v>0</v>
      </c>
      <c r="J9" s="24"/>
      <c r="K9" s="28">
        <v>0</v>
      </c>
      <c r="L9" s="24"/>
      <c r="M9" s="28">
        <v>0</v>
      </c>
      <c r="N9" s="24"/>
      <c r="O9" s="28">
        <v>18248372000</v>
      </c>
      <c r="P9" s="24"/>
      <c r="Q9" s="28">
        <v>0</v>
      </c>
      <c r="R9" s="24"/>
      <c r="S9" s="28">
        <f>O9-Q9</f>
        <v>18248372000</v>
      </c>
    </row>
    <row r="10" spans="1:19" ht="21.75" customHeight="1" x14ac:dyDescent="0.2">
      <c r="A10" s="6" t="s">
        <v>31</v>
      </c>
      <c r="C10" s="35" t="s">
        <v>155</v>
      </c>
      <c r="D10" s="24"/>
      <c r="E10" s="28">
        <v>25172000</v>
      </c>
      <c r="F10" s="24"/>
      <c r="G10" s="28">
        <v>1100</v>
      </c>
      <c r="H10" s="24"/>
      <c r="I10" s="28">
        <v>0</v>
      </c>
      <c r="J10" s="24"/>
      <c r="K10" s="28">
        <v>0</v>
      </c>
      <c r="L10" s="24"/>
      <c r="M10" s="28">
        <v>0</v>
      </c>
      <c r="N10" s="24"/>
      <c r="O10" s="28">
        <v>27689200000</v>
      </c>
      <c r="P10" s="24"/>
      <c r="Q10" s="28">
        <v>0</v>
      </c>
      <c r="R10" s="24"/>
      <c r="S10" s="28">
        <f t="shared" ref="S10:S39" si="0">O10-Q10</f>
        <v>27689200000</v>
      </c>
    </row>
    <row r="11" spans="1:19" ht="21.75" customHeight="1" x14ac:dyDescent="0.2">
      <c r="A11" s="6" t="s">
        <v>32</v>
      </c>
      <c r="C11" s="35" t="s">
        <v>156</v>
      </c>
      <c r="D11" s="24"/>
      <c r="E11" s="28">
        <v>6869795</v>
      </c>
      <c r="F11" s="24"/>
      <c r="G11" s="28">
        <v>2390</v>
      </c>
      <c r="H11" s="24"/>
      <c r="I11" s="28">
        <v>0</v>
      </c>
      <c r="J11" s="24"/>
      <c r="K11" s="28">
        <v>0</v>
      </c>
      <c r="L11" s="24"/>
      <c r="M11" s="28">
        <v>0</v>
      </c>
      <c r="N11" s="24"/>
      <c r="O11" s="28">
        <v>16418810050</v>
      </c>
      <c r="P11" s="24"/>
      <c r="Q11" s="28">
        <v>0</v>
      </c>
      <c r="R11" s="24"/>
      <c r="S11" s="28">
        <f t="shared" si="0"/>
        <v>16418810050</v>
      </c>
    </row>
    <row r="12" spans="1:19" ht="21.75" customHeight="1" x14ac:dyDescent="0.2">
      <c r="A12" s="6" t="s">
        <v>45</v>
      </c>
      <c r="C12" s="35" t="s">
        <v>157</v>
      </c>
      <c r="D12" s="24"/>
      <c r="E12" s="28">
        <v>30999999</v>
      </c>
      <c r="F12" s="24"/>
      <c r="G12" s="28">
        <v>370</v>
      </c>
      <c r="H12" s="24"/>
      <c r="I12" s="28">
        <v>0</v>
      </c>
      <c r="J12" s="24"/>
      <c r="K12" s="28">
        <v>0</v>
      </c>
      <c r="L12" s="24"/>
      <c r="M12" s="28">
        <v>0</v>
      </c>
      <c r="N12" s="24"/>
      <c r="O12" s="28">
        <v>11469999630</v>
      </c>
      <c r="P12" s="24"/>
      <c r="Q12" s="28">
        <v>0</v>
      </c>
      <c r="R12" s="24"/>
      <c r="S12" s="28">
        <f t="shared" si="0"/>
        <v>11469999630</v>
      </c>
    </row>
    <row r="13" spans="1:19" ht="21.75" customHeight="1" x14ac:dyDescent="0.2">
      <c r="A13" s="6" t="s">
        <v>41</v>
      </c>
      <c r="C13" s="35" t="s">
        <v>157</v>
      </c>
      <c r="D13" s="24"/>
      <c r="E13" s="28">
        <v>34817960</v>
      </c>
      <c r="F13" s="24"/>
      <c r="G13" s="28">
        <v>115</v>
      </c>
      <c r="H13" s="24"/>
      <c r="I13" s="28">
        <v>0</v>
      </c>
      <c r="J13" s="24"/>
      <c r="K13" s="28">
        <v>0</v>
      </c>
      <c r="L13" s="24"/>
      <c r="M13" s="28">
        <v>0</v>
      </c>
      <c r="N13" s="24"/>
      <c r="O13" s="28">
        <v>4004065400</v>
      </c>
      <c r="P13" s="24"/>
      <c r="Q13" s="28">
        <v>67408508</v>
      </c>
      <c r="R13" s="24"/>
      <c r="S13" s="28">
        <f t="shared" si="0"/>
        <v>3936656892</v>
      </c>
    </row>
    <row r="14" spans="1:19" ht="21.75" customHeight="1" x14ac:dyDescent="0.2">
      <c r="A14" s="6" t="s">
        <v>30</v>
      </c>
      <c r="C14" s="35" t="s">
        <v>153</v>
      </c>
      <c r="D14" s="24"/>
      <c r="E14" s="28">
        <v>14065343</v>
      </c>
      <c r="F14" s="24"/>
      <c r="G14" s="28">
        <v>2000</v>
      </c>
      <c r="H14" s="24"/>
      <c r="I14" s="28">
        <v>0</v>
      </c>
      <c r="J14" s="24"/>
      <c r="K14" s="28">
        <v>0</v>
      </c>
      <c r="L14" s="24"/>
      <c r="M14" s="28">
        <v>0</v>
      </c>
      <c r="N14" s="24"/>
      <c r="O14" s="28">
        <v>28130686000</v>
      </c>
      <c r="P14" s="24"/>
      <c r="Q14" s="28">
        <v>229326245</v>
      </c>
      <c r="R14" s="24"/>
      <c r="S14" s="28">
        <f t="shared" si="0"/>
        <v>27901359755</v>
      </c>
    </row>
    <row r="15" spans="1:19" ht="21.75" customHeight="1" x14ac:dyDescent="0.2">
      <c r="A15" s="6" t="s">
        <v>28</v>
      </c>
      <c r="C15" s="35" t="s">
        <v>158</v>
      </c>
      <c r="D15" s="24"/>
      <c r="E15" s="28">
        <v>2994805</v>
      </c>
      <c r="F15" s="24"/>
      <c r="G15" s="28">
        <v>5375</v>
      </c>
      <c r="H15" s="24"/>
      <c r="I15" s="28">
        <v>0</v>
      </c>
      <c r="J15" s="24"/>
      <c r="K15" s="28">
        <v>0</v>
      </c>
      <c r="L15" s="24"/>
      <c r="M15" s="28">
        <v>0</v>
      </c>
      <c r="N15" s="24"/>
      <c r="O15" s="28">
        <v>16097076875</v>
      </c>
      <c r="P15" s="24"/>
      <c r="Q15" s="28">
        <v>0</v>
      </c>
      <c r="R15" s="24"/>
      <c r="S15" s="28">
        <f t="shared" si="0"/>
        <v>16097076875</v>
      </c>
    </row>
    <row r="16" spans="1:19" ht="21.75" customHeight="1" x14ac:dyDescent="0.2">
      <c r="A16" s="6" t="s">
        <v>34</v>
      </c>
      <c r="C16" s="35" t="s">
        <v>159</v>
      </c>
      <c r="D16" s="24"/>
      <c r="E16" s="28">
        <v>1525737</v>
      </c>
      <c r="F16" s="24"/>
      <c r="G16" s="28">
        <v>14500</v>
      </c>
      <c r="H16" s="24"/>
      <c r="I16" s="28">
        <v>0</v>
      </c>
      <c r="J16" s="24"/>
      <c r="K16" s="28">
        <v>0</v>
      </c>
      <c r="L16" s="24"/>
      <c r="M16" s="28">
        <v>0</v>
      </c>
      <c r="N16" s="24"/>
      <c r="O16" s="28">
        <v>22123186500</v>
      </c>
      <c r="P16" s="24"/>
      <c r="Q16" s="28">
        <v>0</v>
      </c>
      <c r="R16" s="24"/>
      <c r="S16" s="28">
        <f t="shared" si="0"/>
        <v>22123186500</v>
      </c>
    </row>
    <row r="17" spans="1:19" ht="21.75" customHeight="1" x14ac:dyDescent="0.2">
      <c r="A17" s="6" t="s">
        <v>107</v>
      </c>
      <c r="C17" s="35" t="s">
        <v>154</v>
      </c>
      <c r="D17" s="24"/>
      <c r="E17" s="28">
        <v>11200000</v>
      </c>
      <c r="F17" s="24"/>
      <c r="G17" s="28">
        <v>1997</v>
      </c>
      <c r="H17" s="24"/>
      <c r="I17" s="28">
        <v>0</v>
      </c>
      <c r="J17" s="24"/>
      <c r="K17" s="28">
        <v>0</v>
      </c>
      <c r="L17" s="24"/>
      <c r="M17" s="28">
        <v>0</v>
      </c>
      <c r="N17" s="24"/>
      <c r="O17" s="28">
        <v>22366400000</v>
      </c>
      <c r="P17" s="24"/>
      <c r="Q17" s="28">
        <v>76335836</v>
      </c>
      <c r="R17" s="24"/>
      <c r="S17" s="28">
        <f t="shared" si="0"/>
        <v>22290064164</v>
      </c>
    </row>
    <row r="18" spans="1:19" ht="21.75" customHeight="1" x14ac:dyDescent="0.2">
      <c r="A18" s="6" t="s">
        <v>47</v>
      </c>
      <c r="C18" s="35" t="s">
        <v>160</v>
      </c>
      <c r="D18" s="24"/>
      <c r="E18" s="28">
        <v>4398461</v>
      </c>
      <c r="F18" s="24"/>
      <c r="G18" s="28">
        <v>750</v>
      </c>
      <c r="H18" s="24"/>
      <c r="I18" s="28">
        <v>0</v>
      </c>
      <c r="J18" s="24"/>
      <c r="K18" s="28">
        <v>0</v>
      </c>
      <c r="L18" s="24"/>
      <c r="M18" s="28">
        <v>0</v>
      </c>
      <c r="N18" s="24"/>
      <c r="O18" s="28">
        <v>3298845750</v>
      </c>
      <c r="P18" s="24"/>
      <c r="Q18" s="28">
        <v>0</v>
      </c>
      <c r="R18" s="24"/>
      <c r="S18" s="28">
        <f t="shared" si="0"/>
        <v>3298845750</v>
      </c>
    </row>
    <row r="19" spans="1:19" ht="21.75" customHeight="1" x14ac:dyDescent="0.2">
      <c r="A19" s="6" t="s">
        <v>39</v>
      </c>
      <c r="C19" s="35" t="s">
        <v>161</v>
      </c>
      <c r="D19" s="24"/>
      <c r="E19" s="28">
        <v>1600000</v>
      </c>
      <c r="F19" s="24"/>
      <c r="G19" s="28">
        <v>700</v>
      </c>
      <c r="H19" s="24"/>
      <c r="I19" s="28">
        <v>0</v>
      </c>
      <c r="J19" s="24"/>
      <c r="K19" s="28">
        <v>0</v>
      </c>
      <c r="L19" s="24"/>
      <c r="M19" s="28">
        <v>0</v>
      </c>
      <c r="N19" s="24"/>
      <c r="O19" s="28">
        <v>1120000000</v>
      </c>
      <c r="P19" s="24"/>
      <c r="Q19" s="28">
        <v>0</v>
      </c>
      <c r="R19" s="24"/>
      <c r="S19" s="28">
        <f t="shared" si="0"/>
        <v>1120000000</v>
      </c>
    </row>
    <row r="20" spans="1:19" ht="21.75" customHeight="1" x14ac:dyDescent="0.2">
      <c r="A20" s="6" t="s">
        <v>38</v>
      </c>
      <c r="C20" s="35" t="s">
        <v>162</v>
      </c>
      <c r="D20" s="24"/>
      <c r="E20" s="28">
        <v>63233333</v>
      </c>
      <c r="F20" s="24"/>
      <c r="G20" s="28">
        <v>280</v>
      </c>
      <c r="H20" s="24"/>
      <c r="I20" s="28">
        <v>0</v>
      </c>
      <c r="J20" s="24"/>
      <c r="K20" s="28">
        <v>0</v>
      </c>
      <c r="L20" s="24"/>
      <c r="M20" s="28">
        <v>0</v>
      </c>
      <c r="N20" s="24"/>
      <c r="O20" s="28">
        <v>17705333240</v>
      </c>
      <c r="P20" s="24"/>
      <c r="Q20" s="28">
        <v>0</v>
      </c>
      <c r="R20" s="24"/>
      <c r="S20" s="28">
        <f t="shared" si="0"/>
        <v>17705333240</v>
      </c>
    </row>
    <row r="21" spans="1:19" ht="21.75" customHeight="1" x14ac:dyDescent="0.2">
      <c r="A21" s="6" t="s">
        <v>33</v>
      </c>
      <c r="C21" s="35" t="s">
        <v>163</v>
      </c>
      <c r="D21" s="24"/>
      <c r="E21" s="28">
        <v>1290000</v>
      </c>
      <c r="F21" s="24"/>
      <c r="G21" s="28">
        <v>12450</v>
      </c>
      <c r="H21" s="24"/>
      <c r="I21" s="28">
        <v>0</v>
      </c>
      <c r="J21" s="24"/>
      <c r="K21" s="28">
        <v>0</v>
      </c>
      <c r="L21" s="24"/>
      <c r="M21" s="28">
        <v>0</v>
      </c>
      <c r="N21" s="24"/>
      <c r="O21" s="28">
        <v>16060500000</v>
      </c>
      <c r="P21" s="24"/>
      <c r="Q21" s="28">
        <v>0</v>
      </c>
      <c r="R21" s="24"/>
      <c r="S21" s="28">
        <f t="shared" si="0"/>
        <v>16060500000</v>
      </c>
    </row>
    <row r="22" spans="1:19" ht="21.75" customHeight="1" x14ac:dyDescent="0.2">
      <c r="A22" s="6" t="s">
        <v>49</v>
      </c>
      <c r="C22" s="35" t="s">
        <v>164</v>
      </c>
      <c r="D22" s="24"/>
      <c r="E22" s="28">
        <v>9360000</v>
      </c>
      <c r="F22" s="24"/>
      <c r="G22" s="28">
        <v>1400</v>
      </c>
      <c r="H22" s="24"/>
      <c r="I22" s="28">
        <v>0</v>
      </c>
      <c r="J22" s="24"/>
      <c r="K22" s="28">
        <v>0</v>
      </c>
      <c r="L22" s="24"/>
      <c r="M22" s="28">
        <v>0</v>
      </c>
      <c r="N22" s="24"/>
      <c r="O22" s="28">
        <v>13104000000</v>
      </c>
      <c r="P22" s="24"/>
      <c r="Q22" s="28">
        <v>281050938</v>
      </c>
      <c r="R22" s="24"/>
      <c r="S22" s="28">
        <f t="shared" si="0"/>
        <v>12822949062</v>
      </c>
    </row>
    <row r="23" spans="1:19" ht="21.75" customHeight="1" x14ac:dyDescent="0.2">
      <c r="A23" s="6" t="s">
        <v>44</v>
      </c>
      <c r="C23" s="35" t="s">
        <v>165</v>
      </c>
      <c r="D23" s="24"/>
      <c r="E23" s="28">
        <v>2638762</v>
      </c>
      <c r="F23" s="24"/>
      <c r="G23" s="28">
        <v>1940</v>
      </c>
      <c r="H23" s="24"/>
      <c r="I23" s="28">
        <v>0</v>
      </c>
      <c r="J23" s="24"/>
      <c r="K23" s="28">
        <v>0</v>
      </c>
      <c r="L23" s="24"/>
      <c r="M23" s="28">
        <v>0</v>
      </c>
      <c r="N23" s="24"/>
      <c r="O23" s="28">
        <v>5119198280</v>
      </c>
      <c r="P23" s="24"/>
      <c r="Q23" s="28">
        <v>0</v>
      </c>
      <c r="R23" s="24"/>
      <c r="S23" s="28">
        <f t="shared" si="0"/>
        <v>5119198280</v>
      </c>
    </row>
    <row r="24" spans="1:19" ht="21.75" customHeight="1" x14ac:dyDescent="0.2">
      <c r="A24" s="6" t="s">
        <v>48</v>
      </c>
      <c r="C24" s="35" t="s">
        <v>154</v>
      </c>
      <c r="D24" s="24"/>
      <c r="E24" s="28">
        <v>16700000</v>
      </c>
      <c r="F24" s="24"/>
      <c r="G24" s="28">
        <v>800</v>
      </c>
      <c r="H24" s="24"/>
      <c r="I24" s="28">
        <v>0</v>
      </c>
      <c r="J24" s="24"/>
      <c r="K24" s="28">
        <v>0</v>
      </c>
      <c r="L24" s="24"/>
      <c r="M24" s="28">
        <v>0</v>
      </c>
      <c r="N24" s="24"/>
      <c r="O24" s="28">
        <v>13360000000</v>
      </c>
      <c r="P24" s="24"/>
      <c r="Q24" s="28">
        <v>224915825</v>
      </c>
      <c r="R24" s="24"/>
      <c r="S24" s="28">
        <f t="shared" si="0"/>
        <v>13135084175</v>
      </c>
    </row>
    <row r="25" spans="1:19" ht="21.75" customHeight="1" x14ac:dyDescent="0.2">
      <c r="A25" s="6" t="s">
        <v>23</v>
      </c>
      <c r="C25" s="35" t="s">
        <v>166</v>
      </c>
      <c r="D25" s="24"/>
      <c r="E25" s="28">
        <v>34319631</v>
      </c>
      <c r="F25" s="24"/>
      <c r="G25" s="28">
        <v>1624</v>
      </c>
      <c r="H25" s="24"/>
      <c r="I25" s="28">
        <v>-33051408750</v>
      </c>
      <c r="J25" s="24"/>
      <c r="K25" s="28">
        <v>0</v>
      </c>
      <c r="L25" s="24"/>
      <c r="M25" s="28">
        <f>I25-K25</f>
        <v>-33051408750</v>
      </c>
      <c r="N25" s="24"/>
      <c r="O25" s="28">
        <v>55735080744</v>
      </c>
      <c r="P25" s="24"/>
      <c r="Q25" s="28">
        <v>0</v>
      </c>
      <c r="R25" s="24"/>
      <c r="S25" s="28">
        <f t="shared" si="0"/>
        <v>55735080744</v>
      </c>
    </row>
    <row r="26" spans="1:19" ht="21.75" customHeight="1" x14ac:dyDescent="0.2">
      <c r="A26" s="6" t="s">
        <v>20</v>
      </c>
      <c r="C26" s="35" t="s">
        <v>167</v>
      </c>
      <c r="D26" s="24"/>
      <c r="E26" s="28">
        <v>3744392</v>
      </c>
      <c r="F26" s="24"/>
      <c r="G26" s="28">
        <v>936</v>
      </c>
      <c r="H26" s="24"/>
      <c r="I26" s="28">
        <v>0</v>
      </c>
      <c r="J26" s="24"/>
      <c r="K26" s="28">
        <v>0</v>
      </c>
      <c r="L26" s="24"/>
      <c r="M26" s="28">
        <v>0</v>
      </c>
      <c r="N26" s="24"/>
      <c r="O26" s="28">
        <v>3504750912</v>
      </c>
      <c r="P26" s="24"/>
      <c r="Q26" s="28">
        <v>72868731</v>
      </c>
      <c r="R26" s="24"/>
      <c r="S26" s="28">
        <f t="shared" si="0"/>
        <v>3431882181</v>
      </c>
    </row>
    <row r="27" spans="1:19" ht="21.75" customHeight="1" x14ac:dyDescent="0.2">
      <c r="A27" s="6" t="s">
        <v>21</v>
      </c>
      <c r="C27" s="35" t="s">
        <v>168</v>
      </c>
      <c r="D27" s="24"/>
      <c r="E27" s="28">
        <v>865000</v>
      </c>
      <c r="F27" s="24"/>
      <c r="G27" s="28">
        <v>38000</v>
      </c>
      <c r="H27" s="24"/>
      <c r="I27" s="28">
        <v>0</v>
      </c>
      <c r="J27" s="24"/>
      <c r="K27" s="28">
        <v>0</v>
      </c>
      <c r="L27" s="24"/>
      <c r="M27" s="28">
        <v>0</v>
      </c>
      <c r="N27" s="24"/>
      <c r="O27" s="28">
        <f>32870000000+24605000000</f>
        <v>57475000000</v>
      </c>
      <c r="P27" s="24"/>
      <c r="Q27" s="28">
        <v>919134487</v>
      </c>
      <c r="R27" s="24"/>
      <c r="S27" s="28">
        <f t="shared" si="0"/>
        <v>56555865513</v>
      </c>
    </row>
    <row r="28" spans="1:19" ht="21.75" customHeight="1" x14ac:dyDescent="0.2">
      <c r="A28" s="6" t="s">
        <v>35</v>
      </c>
      <c r="C28" s="35" t="s">
        <v>169</v>
      </c>
      <c r="D28" s="24"/>
      <c r="E28" s="28">
        <v>28816665</v>
      </c>
      <c r="F28" s="24"/>
      <c r="G28" s="28">
        <v>266</v>
      </c>
      <c r="H28" s="24"/>
      <c r="I28" s="28">
        <v>0</v>
      </c>
      <c r="J28" s="24"/>
      <c r="K28" s="28">
        <v>0</v>
      </c>
      <c r="L28" s="24"/>
      <c r="M28" s="28">
        <v>0</v>
      </c>
      <c r="N28" s="24"/>
      <c r="O28" s="28">
        <v>7665232890</v>
      </c>
      <c r="P28" s="24"/>
      <c r="Q28" s="28">
        <v>0</v>
      </c>
      <c r="R28" s="24"/>
      <c r="S28" s="28">
        <f t="shared" si="0"/>
        <v>7665232890</v>
      </c>
    </row>
    <row r="29" spans="1:19" ht="21.75" customHeight="1" x14ac:dyDescent="0.2">
      <c r="A29" s="6" t="s">
        <v>26</v>
      </c>
      <c r="C29" s="35" t="s">
        <v>170</v>
      </c>
      <c r="D29" s="24"/>
      <c r="E29" s="28">
        <v>7211111</v>
      </c>
      <c r="F29" s="24"/>
      <c r="G29" s="28">
        <v>1600</v>
      </c>
      <c r="H29" s="24"/>
      <c r="I29" s="28">
        <v>0</v>
      </c>
      <c r="J29" s="24"/>
      <c r="K29" s="28">
        <v>0</v>
      </c>
      <c r="L29" s="24"/>
      <c r="M29" s="28">
        <v>0</v>
      </c>
      <c r="N29" s="24"/>
      <c r="O29" s="28">
        <v>11537777600</v>
      </c>
      <c r="P29" s="24"/>
      <c r="Q29" s="28">
        <v>0</v>
      </c>
      <c r="R29" s="24"/>
      <c r="S29" s="28">
        <f t="shared" si="0"/>
        <v>11537777600</v>
      </c>
    </row>
    <row r="30" spans="1:19" ht="21.75" customHeight="1" x14ac:dyDescent="0.2">
      <c r="A30" s="6" t="s">
        <v>37</v>
      </c>
      <c r="C30" s="35" t="s">
        <v>153</v>
      </c>
      <c r="D30" s="24"/>
      <c r="E30" s="28">
        <v>3131631</v>
      </c>
      <c r="F30" s="24"/>
      <c r="G30" s="28">
        <v>3000</v>
      </c>
      <c r="H30" s="24"/>
      <c r="I30" s="28">
        <v>0</v>
      </c>
      <c r="J30" s="24"/>
      <c r="K30" s="28">
        <v>0</v>
      </c>
      <c r="L30" s="24"/>
      <c r="M30" s="28">
        <v>0</v>
      </c>
      <c r="N30" s="24"/>
      <c r="O30" s="28">
        <v>9394893000</v>
      </c>
      <c r="P30" s="24"/>
      <c r="Q30" s="28">
        <v>0</v>
      </c>
      <c r="R30" s="24"/>
      <c r="S30" s="28">
        <f t="shared" si="0"/>
        <v>9394893000</v>
      </c>
    </row>
    <row r="31" spans="1:19" ht="21.75" customHeight="1" x14ac:dyDescent="0.2">
      <c r="A31" s="6" t="s">
        <v>42</v>
      </c>
      <c r="C31" s="35" t="s">
        <v>153</v>
      </c>
      <c r="D31" s="24"/>
      <c r="E31" s="28">
        <v>6000000</v>
      </c>
      <c r="F31" s="24"/>
      <c r="G31" s="28">
        <v>20</v>
      </c>
      <c r="H31" s="24"/>
      <c r="I31" s="28">
        <v>0</v>
      </c>
      <c r="J31" s="24"/>
      <c r="K31" s="28">
        <v>0</v>
      </c>
      <c r="L31" s="24"/>
      <c r="M31" s="28">
        <v>0</v>
      </c>
      <c r="N31" s="24"/>
      <c r="O31" s="28">
        <v>120000000</v>
      </c>
      <c r="P31" s="24"/>
      <c r="Q31" s="28">
        <v>2178884</v>
      </c>
      <c r="R31" s="24"/>
      <c r="S31" s="28">
        <f t="shared" si="0"/>
        <v>117821116</v>
      </c>
    </row>
    <row r="32" spans="1:19" ht="21.75" customHeight="1" x14ac:dyDescent="0.2">
      <c r="A32" s="6" t="s">
        <v>117</v>
      </c>
      <c r="C32" s="35" t="s">
        <v>171</v>
      </c>
      <c r="D32" s="24"/>
      <c r="E32" s="28">
        <v>1750000</v>
      </c>
      <c r="F32" s="24"/>
      <c r="G32" s="28">
        <v>400</v>
      </c>
      <c r="H32" s="24"/>
      <c r="I32" s="28">
        <v>0</v>
      </c>
      <c r="J32" s="24"/>
      <c r="K32" s="28">
        <v>0</v>
      </c>
      <c r="L32" s="24"/>
      <c r="M32" s="28">
        <v>0</v>
      </c>
      <c r="N32" s="24"/>
      <c r="O32" s="28">
        <v>700000000</v>
      </c>
      <c r="P32" s="24"/>
      <c r="Q32" s="28">
        <v>0</v>
      </c>
      <c r="R32" s="24"/>
      <c r="S32" s="28">
        <f t="shared" si="0"/>
        <v>700000000</v>
      </c>
    </row>
    <row r="33" spans="1:19" ht="21.75" customHeight="1" x14ac:dyDescent="0.2">
      <c r="A33" s="6" t="s">
        <v>22</v>
      </c>
      <c r="C33" s="35" t="s">
        <v>167</v>
      </c>
      <c r="D33" s="24"/>
      <c r="E33" s="28">
        <v>1256666</v>
      </c>
      <c r="F33" s="24"/>
      <c r="G33" s="28">
        <v>3400</v>
      </c>
      <c r="H33" s="24"/>
      <c r="I33" s="28">
        <v>0</v>
      </c>
      <c r="J33" s="24"/>
      <c r="K33" s="28">
        <v>0</v>
      </c>
      <c r="L33" s="24"/>
      <c r="M33" s="28">
        <v>0</v>
      </c>
      <c r="N33" s="24"/>
      <c r="O33" s="28">
        <v>4272664400</v>
      </c>
      <c r="P33" s="24"/>
      <c r="Q33" s="28">
        <v>0</v>
      </c>
      <c r="R33" s="24"/>
      <c r="S33" s="28">
        <f t="shared" si="0"/>
        <v>4272664400</v>
      </c>
    </row>
    <row r="34" spans="1:19" ht="21.75" customHeight="1" x14ac:dyDescent="0.2">
      <c r="A34" s="6" t="s">
        <v>29</v>
      </c>
      <c r="C34" s="35" t="s">
        <v>172</v>
      </c>
      <c r="D34" s="24"/>
      <c r="E34" s="28">
        <v>14770141</v>
      </c>
      <c r="F34" s="24"/>
      <c r="G34" s="28">
        <v>1100</v>
      </c>
      <c r="H34" s="24"/>
      <c r="I34" s="28">
        <v>0</v>
      </c>
      <c r="J34" s="24"/>
      <c r="K34" s="28">
        <v>0</v>
      </c>
      <c r="L34" s="24"/>
      <c r="M34" s="28">
        <v>0</v>
      </c>
      <c r="N34" s="24"/>
      <c r="O34" s="28">
        <v>16247155100</v>
      </c>
      <c r="P34" s="24"/>
      <c r="Q34" s="28">
        <v>813943359</v>
      </c>
      <c r="R34" s="24"/>
      <c r="S34" s="28">
        <f t="shared" si="0"/>
        <v>15433211741</v>
      </c>
    </row>
    <row r="35" spans="1:19" ht="21.75" customHeight="1" x14ac:dyDescent="0.2">
      <c r="A35" s="6" t="s">
        <v>131</v>
      </c>
      <c r="C35" s="35" t="s">
        <v>173</v>
      </c>
      <c r="D35" s="24"/>
      <c r="E35" s="28">
        <v>46000000</v>
      </c>
      <c r="F35" s="24"/>
      <c r="G35" s="28">
        <v>260</v>
      </c>
      <c r="H35" s="24"/>
      <c r="I35" s="28">
        <v>0</v>
      </c>
      <c r="J35" s="24"/>
      <c r="K35" s="28">
        <v>0</v>
      </c>
      <c r="L35" s="24"/>
      <c r="M35" s="28">
        <v>0</v>
      </c>
      <c r="N35" s="24"/>
      <c r="O35" s="28">
        <v>11960000000</v>
      </c>
      <c r="P35" s="24"/>
      <c r="Q35" s="28">
        <v>0</v>
      </c>
      <c r="R35" s="24"/>
      <c r="S35" s="28">
        <f t="shared" si="0"/>
        <v>11960000000</v>
      </c>
    </row>
    <row r="36" spans="1:19" ht="21.75" customHeight="1" x14ac:dyDescent="0.2">
      <c r="A36" s="6" t="s">
        <v>36</v>
      </c>
      <c r="C36" s="35" t="s">
        <v>154</v>
      </c>
      <c r="D36" s="24"/>
      <c r="E36" s="28">
        <v>10351688</v>
      </c>
      <c r="F36" s="24"/>
      <c r="G36" s="28">
        <v>700</v>
      </c>
      <c r="H36" s="24"/>
      <c r="I36" s="28">
        <v>0</v>
      </c>
      <c r="J36" s="24"/>
      <c r="K36" s="28">
        <v>0</v>
      </c>
      <c r="L36" s="24"/>
      <c r="M36" s="28">
        <v>0</v>
      </c>
      <c r="N36" s="24"/>
      <c r="O36" s="28">
        <v>7246181600</v>
      </c>
      <c r="P36" s="24"/>
      <c r="Q36" s="28">
        <v>136352880</v>
      </c>
      <c r="R36" s="24"/>
      <c r="S36" s="28">
        <f t="shared" si="0"/>
        <v>7109828720</v>
      </c>
    </row>
    <row r="37" spans="1:19" ht="21.75" customHeight="1" x14ac:dyDescent="0.2">
      <c r="A37" s="6" t="s">
        <v>40</v>
      </c>
      <c r="C37" s="35" t="s">
        <v>7</v>
      </c>
      <c r="D37" s="24"/>
      <c r="E37" s="28">
        <v>31000000</v>
      </c>
      <c r="F37" s="24"/>
      <c r="G37" s="28">
        <v>450</v>
      </c>
      <c r="H37" s="24"/>
      <c r="I37" s="28">
        <v>0</v>
      </c>
      <c r="J37" s="24"/>
      <c r="K37" s="28">
        <v>0</v>
      </c>
      <c r="L37" s="24"/>
      <c r="M37" s="28">
        <v>0</v>
      </c>
      <c r="N37" s="24"/>
      <c r="O37" s="28">
        <v>13950000000</v>
      </c>
      <c r="P37" s="24"/>
      <c r="Q37" s="28">
        <v>452982107</v>
      </c>
      <c r="R37" s="24"/>
      <c r="S37" s="28">
        <f t="shared" si="0"/>
        <v>13497017893</v>
      </c>
    </row>
    <row r="38" spans="1:19" ht="21.75" customHeight="1" x14ac:dyDescent="0.2">
      <c r="A38" s="6" t="s">
        <v>132</v>
      </c>
      <c r="C38" s="35" t="s">
        <v>174</v>
      </c>
      <c r="D38" s="24"/>
      <c r="E38" s="28">
        <v>1500000</v>
      </c>
      <c r="F38" s="24"/>
      <c r="G38" s="28">
        <v>150</v>
      </c>
      <c r="H38" s="24"/>
      <c r="I38" s="28">
        <v>0</v>
      </c>
      <c r="J38" s="24"/>
      <c r="K38" s="28">
        <v>0</v>
      </c>
      <c r="L38" s="24"/>
      <c r="M38" s="28">
        <v>0</v>
      </c>
      <c r="N38" s="24"/>
      <c r="O38" s="28">
        <v>225000000</v>
      </c>
      <c r="P38" s="24"/>
      <c r="Q38" s="28">
        <v>0</v>
      </c>
      <c r="R38" s="24"/>
      <c r="S38" s="28">
        <f t="shared" si="0"/>
        <v>225000000</v>
      </c>
    </row>
    <row r="39" spans="1:19" ht="21.75" customHeight="1" x14ac:dyDescent="0.2">
      <c r="A39" s="7" t="s">
        <v>24</v>
      </c>
      <c r="C39" s="36" t="s">
        <v>175</v>
      </c>
      <c r="D39" s="24"/>
      <c r="E39" s="37">
        <v>200000</v>
      </c>
      <c r="F39" s="24"/>
      <c r="G39" s="37">
        <v>2350</v>
      </c>
      <c r="H39" s="24"/>
      <c r="I39" s="30">
        <v>0</v>
      </c>
      <c r="J39" s="24"/>
      <c r="K39" s="30">
        <v>0</v>
      </c>
      <c r="L39" s="24"/>
      <c r="M39" s="30">
        <v>0</v>
      </c>
      <c r="N39" s="24"/>
      <c r="O39" s="30">
        <v>470000000</v>
      </c>
      <c r="P39" s="24"/>
      <c r="Q39" s="30">
        <v>0</v>
      </c>
      <c r="R39" s="24"/>
      <c r="S39" s="28">
        <f t="shared" si="0"/>
        <v>470000000</v>
      </c>
    </row>
    <row r="40" spans="1:19" s="21" customFormat="1" ht="21.75" customHeight="1" x14ac:dyDescent="0.2">
      <c r="A40" s="9" t="s">
        <v>51</v>
      </c>
      <c r="C40" s="38"/>
      <c r="D40" s="39"/>
      <c r="E40" s="38"/>
      <c r="F40" s="39"/>
      <c r="G40" s="38"/>
      <c r="I40" s="22">
        <f>SUM(I8:I39)</f>
        <v>-33051408750</v>
      </c>
      <c r="K40" s="22">
        <v>0</v>
      </c>
      <c r="M40" s="22">
        <f>SUM(M8:M39)</f>
        <v>-33051408750</v>
      </c>
      <c r="O40" s="22">
        <f>SUM(O8:O39)</f>
        <v>442620061471</v>
      </c>
      <c r="Q40" s="22">
        <f>SUM(Q8:Q39)</f>
        <v>3276497800</v>
      </c>
      <c r="S40" s="22">
        <f>SUM(S8:S39)</f>
        <v>439343563671</v>
      </c>
    </row>
    <row r="42" spans="1:19" ht="18.75" x14ac:dyDescent="0.2">
      <c r="A42" s="6" t="s">
        <v>185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8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2">
      <c r="O44" s="4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M26" sqref="M2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178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81</v>
      </c>
      <c r="C6" s="13" t="s">
        <v>97</v>
      </c>
      <c r="D6" s="13"/>
      <c r="E6" s="13"/>
      <c r="F6" s="13"/>
      <c r="G6" s="13"/>
      <c r="I6" s="13" t="s">
        <v>98</v>
      </c>
      <c r="J6" s="13"/>
      <c r="K6" s="13"/>
      <c r="L6" s="13"/>
      <c r="M6" s="13"/>
    </row>
    <row r="7" spans="1:13" ht="29.1" customHeight="1" x14ac:dyDescent="0.2">
      <c r="A7" s="13"/>
      <c r="C7" s="10" t="s">
        <v>176</v>
      </c>
      <c r="D7" s="3"/>
      <c r="E7" s="10" t="s">
        <v>151</v>
      </c>
      <c r="F7" s="3"/>
      <c r="G7" s="10" t="s">
        <v>177</v>
      </c>
      <c r="I7" s="10" t="s">
        <v>176</v>
      </c>
      <c r="J7" s="3"/>
      <c r="K7" s="10" t="s">
        <v>151</v>
      </c>
      <c r="L7" s="3"/>
      <c r="M7" s="10" t="s">
        <v>177</v>
      </c>
    </row>
    <row r="8" spans="1:13" ht="21.75" customHeight="1" x14ac:dyDescent="0.2">
      <c r="A8" s="5" t="s">
        <v>72</v>
      </c>
      <c r="C8" s="25">
        <v>38791</v>
      </c>
      <c r="D8" s="24"/>
      <c r="E8" s="25">
        <v>0</v>
      </c>
      <c r="F8" s="24"/>
      <c r="G8" s="25">
        <v>38791</v>
      </c>
      <c r="H8" s="24"/>
      <c r="I8" s="25">
        <v>16839735</v>
      </c>
      <c r="J8" s="24"/>
      <c r="K8" s="25">
        <v>0</v>
      </c>
      <c r="L8" s="24"/>
      <c r="M8" s="25">
        <v>16839735</v>
      </c>
    </row>
    <row r="9" spans="1:13" ht="21.75" customHeight="1" x14ac:dyDescent="0.2">
      <c r="A9" s="6" t="s">
        <v>72</v>
      </c>
      <c r="C9" s="28">
        <v>25084</v>
      </c>
      <c r="D9" s="24"/>
      <c r="E9" s="28">
        <v>0</v>
      </c>
      <c r="F9" s="24"/>
      <c r="G9" s="28">
        <v>25084</v>
      </c>
      <c r="H9" s="24"/>
      <c r="I9" s="28">
        <v>289540</v>
      </c>
      <c r="J9" s="24"/>
      <c r="K9" s="28">
        <v>0</v>
      </c>
      <c r="L9" s="24"/>
      <c r="M9" s="28">
        <v>289540</v>
      </c>
    </row>
    <row r="10" spans="1:13" ht="21.75" customHeight="1" x14ac:dyDescent="0.2">
      <c r="A10" s="6" t="s">
        <v>73</v>
      </c>
      <c r="C10" s="28">
        <v>26132</v>
      </c>
      <c r="D10" s="24"/>
      <c r="E10" s="28">
        <v>0</v>
      </c>
      <c r="F10" s="24"/>
      <c r="G10" s="28">
        <v>26132</v>
      </c>
      <c r="H10" s="24"/>
      <c r="I10" s="28">
        <v>302682</v>
      </c>
      <c r="J10" s="24"/>
      <c r="K10" s="28">
        <v>0</v>
      </c>
      <c r="L10" s="24"/>
      <c r="M10" s="28">
        <v>302682</v>
      </c>
    </row>
    <row r="11" spans="1:13" ht="21.75" customHeight="1" x14ac:dyDescent="0.2">
      <c r="A11" s="6" t="s">
        <v>74</v>
      </c>
      <c r="C11" s="28">
        <v>27608061</v>
      </c>
      <c r="D11" s="24"/>
      <c r="E11" s="28">
        <v>0</v>
      </c>
      <c r="F11" s="24"/>
      <c r="G11" s="28">
        <v>27608061</v>
      </c>
      <c r="H11" s="24"/>
      <c r="I11" s="28">
        <v>544728182</v>
      </c>
      <c r="J11" s="24"/>
      <c r="K11" s="28">
        <v>0</v>
      </c>
      <c r="L11" s="24"/>
      <c r="M11" s="28">
        <v>544728182</v>
      </c>
    </row>
    <row r="12" spans="1:13" ht="21.75" customHeight="1" x14ac:dyDescent="0.2">
      <c r="A12" s="7" t="s">
        <v>75</v>
      </c>
      <c r="C12" s="30">
        <v>44999</v>
      </c>
      <c r="D12" s="24"/>
      <c r="E12" s="30">
        <v>0</v>
      </c>
      <c r="F12" s="24"/>
      <c r="G12" s="30">
        <v>44999</v>
      </c>
      <c r="H12" s="24"/>
      <c r="I12" s="30">
        <v>476658</v>
      </c>
      <c r="J12" s="24"/>
      <c r="K12" s="30">
        <v>0</v>
      </c>
      <c r="L12" s="24"/>
      <c r="M12" s="30">
        <v>476658</v>
      </c>
    </row>
    <row r="13" spans="1:13" ht="21.75" customHeight="1" x14ac:dyDescent="0.2">
      <c r="A13" s="9" t="s">
        <v>51</v>
      </c>
      <c r="C13" s="31">
        <v>27743067</v>
      </c>
      <c r="D13" s="24"/>
      <c r="E13" s="31">
        <v>0</v>
      </c>
      <c r="F13" s="24"/>
      <c r="G13" s="31">
        <v>27743067</v>
      </c>
      <c r="H13" s="24"/>
      <c r="I13" s="31">
        <v>562636797</v>
      </c>
      <c r="J13" s="24"/>
      <c r="K13" s="31">
        <v>0</v>
      </c>
      <c r="L13" s="24"/>
      <c r="M13" s="31">
        <v>562636797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2025-10-26T09:33:27Z</dcterms:created>
  <dcterms:modified xsi:type="dcterms:W3CDTF">2025-10-26T12:17:40Z</dcterms:modified>
</cp:coreProperties>
</file>