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4\"/>
    </mc:Choice>
  </mc:AlternateContent>
  <xr:revisionPtr revIDLastSave="0" documentId="13_ncr:1_{BDB51A7E-E25F-41F4-9C36-DEF5DD568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مشتقه'!$A$1:$AX$48</definedName>
    <definedName name="_xlnm.Print_Area" localSheetId="3">درآمد!$A$1:$K$11</definedName>
    <definedName name="_xlnm.Print_Area" localSheetId="5">'درآمد سپرده بانکی'!$A$1:$K$13</definedName>
    <definedName name="_xlnm.Print_Area" localSheetId="4">'درآمد سرمایه گذاری در سهام'!$A$1:$X$76</definedName>
    <definedName name="_xlnm.Print_Area" localSheetId="7">'درآمد سود سهام'!$A$1:$T$41</definedName>
    <definedName name="_xlnm.Print_Area" localSheetId="10">'درآمد ناشی از تغییر قیمت اوراق'!$A$1:$S$40</definedName>
    <definedName name="_xlnm.Print_Area" localSheetId="9">'درآمد ناشی از فروش'!$A$1:$S$59</definedName>
    <definedName name="_xlnm.Print_Area" localSheetId="6">'سایر درآمدها'!$A$1:$G$11</definedName>
    <definedName name="_xlnm.Print_Area" localSheetId="2">سپرده!$A$1:$M$16</definedName>
    <definedName name="_xlnm.Print_Area" localSheetId="8">'سود سپرده بانکی'!$A$1:$N$13</definedName>
    <definedName name="_xlnm.Print_Area" localSheetId="0">سهام!$A$1:$AC$42</definedName>
  </definedNames>
  <calcPr calcId="191029"/>
</workbook>
</file>

<file path=xl/calcChain.xml><?xml version="1.0" encoding="utf-8"?>
<calcChain xmlns="http://schemas.openxmlformats.org/spreadsheetml/2006/main">
  <c r="L76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9" i="9"/>
  <c r="J11" i="8"/>
  <c r="J9" i="8"/>
  <c r="J10" i="8"/>
  <c r="J8" i="8"/>
  <c r="F11" i="8"/>
  <c r="H9" i="8"/>
  <c r="H10" i="8"/>
  <c r="H8" i="8"/>
  <c r="H11" i="8" s="1"/>
  <c r="F10" i="8"/>
  <c r="F9" i="8"/>
  <c r="F8" i="8"/>
  <c r="J76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9" i="9"/>
  <c r="H11" i="9"/>
  <c r="H76" i="9"/>
  <c r="H12" i="9"/>
  <c r="F76" i="9"/>
  <c r="I59" i="19"/>
  <c r="G59" i="19"/>
  <c r="E59" i="19"/>
  <c r="G10" i="19"/>
  <c r="E10" i="19"/>
  <c r="I10" i="19"/>
  <c r="I37" i="21"/>
  <c r="I40" i="21"/>
  <c r="W76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9" i="9"/>
  <c r="U76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9" i="9"/>
  <c r="Q76" i="9"/>
  <c r="N76" i="9"/>
  <c r="N12" i="9"/>
  <c r="S41" i="15"/>
  <c r="Q41" i="15"/>
  <c r="O41" i="15"/>
  <c r="S28" i="15"/>
  <c r="O28" i="15"/>
  <c r="Q40" i="21"/>
  <c r="J13" i="13"/>
  <c r="J9" i="13"/>
  <c r="J10" i="13"/>
  <c r="J11" i="13"/>
  <c r="J12" i="13"/>
  <c r="J8" i="13"/>
  <c r="F13" i="13"/>
  <c r="F9" i="13"/>
  <c r="F10" i="13"/>
  <c r="F11" i="13"/>
  <c r="F12" i="13"/>
  <c r="F8" i="13"/>
  <c r="L16" i="7"/>
  <c r="L10" i="7"/>
  <c r="L11" i="7"/>
  <c r="L12" i="7"/>
  <c r="L13" i="7"/>
  <c r="L14" i="7"/>
  <c r="L15" i="7"/>
  <c r="L9" i="7"/>
  <c r="J42" i="2"/>
  <c r="AB42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9" i="2"/>
  <c r="Z42" i="2"/>
</calcChain>
</file>

<file path=xl/sharedStrings.xml><?xml version="1.0" encoding="utf-8"?>
<sst xmlns="http://schemas.openxmlformats.org/spreadsheetml/2006/main" count="482" uniqueCount="182">
  <si>
    <t>صندوق سرمایه‌گذاری مشترک رشد سامان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</si>
  <si>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</si>
  <si>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</si>
  <si>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</si>
  <si>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</si>
  <si>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</si>
  <si>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</si>
  <si>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</si>
  <si>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</si>
  <si>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</si>
  <si>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</si>
  <si>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</si>
  <si>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</si>
  <si>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</si>
  <si>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</si>
  <si>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</si>
  <si>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</si>
  <si>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</si>
  <si>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</si>
  <si>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بندرعباس</t>
  </si>
  <si>
    <t>پالایش نفت تبریز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</si>
  <si>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</si>
  <si>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</si>
  <si>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</si>
  <si>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</si>
  <si>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</si>
  <si>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تولیدات پتروشیمی قائد بصیر</t>
  </si>
  <si>
    <t>ح . کاشی‌ الوند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</si>
  <si>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</si>
  <si>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</si>
  <si>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</si>
  <si>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</si>
  <si>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</si>
  <si>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</si>
  <si>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</si>
  <si>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</si>
  <si>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مس افق کرمان</t>
  </si>
  <si>
    <t>فجر انرژی خلیج فارس</t>
  </si>
  <si>
    <t>فولاد مبارکه اصفهان</t>
  </si>
  <si>
    <t>قند لرستان‌</t>
  </si>
  <si>
    <t>گروه مالی صبا تامین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</si>
  <si>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</si>
  <si>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</si>
  <si>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</si>
  <si>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</si>
  <si>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</si>
  <si>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</si>
  <si>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</si>
  <si>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</si>
  <si>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مدیریت نیروگاهی ایرانیان مپنا</t>
  </si>
  <si>
    <t>کشت و دامداری فکا</t>
  </si>
  <si>
    <t>پالایش نفت اصفهان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</si>
  <si>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</si>
  <si>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</si>
  <si>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</si>
  <si>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</si>
  <si>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</si>
  <si>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</si>
  <si>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</si>
  <si>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</si>
  <si>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</si>
  <si>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</si>
  <si>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</si>
  <si>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</si>
  <si>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</si>
  <si>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</si>
  <si>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</si>
  <si>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</si>
  <si>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</si>
  <si>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</si>
  <si>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</si>
  <si>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</si>
  <si>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</si>
  <si>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</si>
  <si>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سپرده کوتاه مدت بانک سامان ملاصدرا</t>
  </si>
  <si>
    <t>سپرده کوتاه مدت بانک تجارت مطهری مهرداد</t>
  </si>
  <si>
    <t>سپرده کوتاه مدت بانک سامان سرو</t>
  </si>
  <si>
    <t>حساب جاری بانک سامان جام جم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</si>
  <si>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</si>
  <si>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</si>
  <si>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</si>
  <si>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</si>
  <si>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</si>
  <si>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</si>
  <si>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</si>
  <si>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</si>
  <si>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</si>
  <si>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</si>
  <si>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</si>
  <si>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</si>
  <si>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</si>
  <si>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</si>
  <si>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</si>
  <si>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</si>
  <si>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</si>
  <si>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</si>
  <si>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</si>
  <si>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</si>
  <si>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</si>
  <si>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</si>
  <si>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بهمن  دیزل</t>
  </si>
  <si>
    <t>ح . صنایع مس افق کرمان</t>
  </si>
  <si>
    <t>بین المللی توسعه ص. معادن غدیر</t>
  </si>
  <si>
    <t>سرمایه‌گذاری صنایع پتروشیمی‌</t>
  </si>
  <si>
    <t>پتروشیمی فناوران</t>
  </si>
  <si>
    <t>کانی کربن طبس</t>
  </si>
  <si>
    <t>سرمایه‌گذاری‌ ملی‌ایران‌</t>
  </si>
  <si>
    <t>سرمایه گذاری سبحان</t>
  </si>
  <si>
    <t>سایپا</t>
  </si>
  <si>
    <t>بیمه کوثر</t>
  </si>
  <si>
    <t>ملی شیمی کشاورز</t>
  </si>
  <si>
    <t>پتروشیمی تندگویان</t>
  </si>
  <si>
    <t>بانک سامان</t>
  </si>
  <si>
    <t>بین المللی ساروج بوشهر</t>
  </si>
  <si>
    <t>ح.پست بانک ایران</t>
  </si>
  <si>
    <t>پتروشیمی جم پیلن</t>
  </si>
  <si>
    <t>ح. گسترش سوخت سبززاگرس(س. عام)</t>
  </si>
  <si>
    <t>ایمن خودرو شرق</t>
  </si>
  <si>
    <t>ایران خودرو دیزل</t>
  </si>
  <si>
    <t>ح . معدنی‌ املاح‌  ایران‌</t>
  </si>
  <si>
    <t>کویر تایر</t>
  </si>
  <si>
    <t>صنایع شیمیایی کیمیاگران امروز</t>
  </si>
  <si>
    <t>داروسازی‌ اکسیر</t>
  </si>
  <si>
    <t>گروه انتخاب الکترونیک آرمان</t>
  </si>
  <si>
    <t>صنایع الکترونیک مادیران</t>
  </si>
  <si>
    <t>نساجی بابکان</t>
  </si>
  <si>
    <t>سرمایه‌گذاری‌توکافولاد(هلدینگ</t>
  </si>
  <si>
    <t>تولیدی برنا باطری</t>
  </si>
  <si>
    <t>گسترش سوخت سبززاگرس(سهامی عام)</t>
  </si>
  <si>
    <t>بیمه اتکایی ایران معین</t>
  </si>
  <si>
    <t>سرمایه‌گذاری‌غدیر(هلدینگ‌</t>
  </si>
  <si>
    <t>گواهی سپرده کالایی شمش طلا غیرفعال</t>
  </si>
  <si>
    <t>مبین انرژی خلیج فارس</t>
  </si>
  <si>
    <t>پدیده شیمی قرن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</si>
  <si>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</si>
  <si>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</si>
  <si>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</si>
  <si>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</si>
  <si>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</si>
  <si>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</si>
  <si>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</si>
  <si>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</si>
  <si>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</si>
  <si>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</si>
  <si>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</si>
  <si>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</si>
  <si>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</si>
  <si>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</si>
  <si>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</si>
  <si>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</si>
  <si>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</si>
  <si>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</si>
  <si>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1404/05/12</t>
  </si>
  <si>
    <t>1404/04/31</t>
  </si>
  <si>
    <t>1404/03/06</t>
  </si>
  <si>
    <t>1404/02/13</t>
  </si>
  <si>
    <t>1403/11/20</t>
  </si>
  <si>
    <t>1403/08/26</t>
  </si>
  <si>
    <t>1404/05/13</t>
  </si>
  <si>
    <t>1404/02/22</t>
  </si>
  <si>
    <t>1404/05/04</t>
  </si>
  <si>
    <t>1404/03/12</t>
  </si>
  <si>
    <t>1404/04/29</t>
  </si>
  <si>
    <t>1403/11/25</t>
  </si>
  <si>
    <t>1404/05/08</t>
  </si>
  <si>
    <t>1404/06/23</t>
  </si>
  <si>
    <t>1404/03/03</t>
  </si>
  <si>
    <t>1404/03/01</t>
  </si>
  <si>
    <t>1404/02/31</t>
  </si>
  <si>
    <t>1404/06/17</t>
  </si>
  <si>
    <t>1403/12/27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</si>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</sst>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4"/>
  <sheetViews>
    <sheetView rightToLeft="1" tabSelected="1" workbookViewId="0">
      <selection activeCell="AB17" sqref="AB1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5703125" bestFit="1" customWidth="1"/>
    <col min="9" max="9" width="1.28515625" customWidth="1"/>
    <col min="10" max="10" width="17.4257812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30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30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30" ht="14.4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30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30" ht="14.45" customHeight="1" x14ac:dyDescent="0.2">
      <c r="F6" s="29" t="s">
        <v>7</v>
      </c>
      <c r="G6" s="29"/>
      <c r="H6" s="29"/>
      <c r="I6" s="29"/>
      <c r="J6" s="29"/>
      <c r="L6" s="29" t="s">
        <v>8</v>
      </c>
      <c r="M6" s="29"/>
      <c r="N6" s="29"/>
      <c r="O6" s="29"/>
      <c r="P6" s="29"/>
      <c r="Q6" s="29"/>
      <c r="R6" s="29"/>
      <c r="T6" s="29" t="s">
        <v>9</v>
      </c>
      <c r="U6" s="29"/>
      <c r="V6" s="29"/>
      <c r="W6" s="29"/>
      <c r="X6" s="29"/>
      <c r="Y6" s="29"/>
      <c r="Z6" s="29"/>
      <c r="AA6" s="29"/>
      <c r="AB6" s="29"/>
    </row>
    <row r="7" spans="1:30" ht="14.45" customHeight="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29" t="s">
        <v>12</v>
      </c>
      <c r="B8" s="29"/>
      <c r="C8" s="29"/>
      <c r="E8" s="29" t="s">
        <v>13</v>
      </c>
      <c r="F8" s="2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30" t="s">
        <v>19</v>
      </c>
      <c r="B9" s="30"/>
      <c r="C9" s="30"/>
      <c r="E9" s="31">
        <v>3744392</v>
      </c>
      <c r="F9" s="31"/>
      <c r="G9" s="12"/>
      <c r="H9" s="11">
        <v>40046270409</v>
      </c>
      <c r="I9" s="12"/>
      <c r="J9" s="11">
        <v>34429544025.300003</v>
      </c>
      <c r="K9" s="12"/>
      <c r="L9" s="11">
        <v>5936847</v>
      </c>
      <c r="M9" s="12"/>
      <c r="N9" s="11">
        <v>62035604932</v>
      </c>
      <c r="O9" s="12"/>
      <c r="P9" s="11">
        <v>0</v>
      </c>
      <c r="Q9" s="12"/>
      <c r="R9" s="11">
        <v>0</v>
      </c>
      <c r="S9" s="12"/>
      <c r="T9" s="11">
        <v>9681239</v>
      </c>
      <c r="U9" s="12"/>
      <c r="V9" s="11">
        <v>10200</v>
      </c>
      <c r="W9" s="12"/>
      <c r="X9" s="11">
        <v>102081875341</v>
      </c>
      <c r="Y9" s="12"/>
      <c r="Z9" s="11">
        <v>98161083405.089996</v>
      </c>
      <c r="AA9" s="12"/>
      <c r="AB9" s="13">
        <f>Z9/3225965711239*100</f>
        <v>3.0428433589081507</v>
      </c>
      <c r="AC9" s="12"/>
      <c r="AD9" s="12"/>
    </row>
    <row r="10" spans="1:30" ht="21.75" customHeight="1" x14ac:dyDescent="0.2">
      <c r="A10" s="28" t="s">
        <v>20</v>
      </c>
      <c r="B10" s="28"/>
      <c r="C10" s="28"/>
      <c r="E10" s="26">
        <v>11200000</v>
      </c>
      <c r="F10" s="26"/>
      <c r="G10" s="12"/>
      <c r="H10" s="14">
        <v>142001655017</v>
      </c>
      <c r="I10" s="12"/>
      <c r="J10" s="14">
        <v>182364436800</v>
      </c>
      <c r="K10" s="12"/>
      <c r="L10" s="14">
        <v>0</v>
      </c>
      <c r="M10" s="12"/>
      <c r="N10" s="14">
        <v>0</v>
      </c>
      <c r="O10" s="12"/>
      <c r="P10" s="14">
        <v>-11200000</v>
      </c>
      <c r="Q10" s="12"/>
      <c r="R10" s="14">
        <v>199551893339</v>
      </c>
      <c r="S10" s="12"/>
      <c r="T10" s="14">
        <v>0</v>
      </c>
      <c r="U10" s="12"/>
      <c r="V10" s="14">
        <v>0</v>
      </c>
      <c r="W10" s="12"/>
      <c r="X10" s="14">
        <v>0</v>
      </c>
      <c r="Y10" s="12"/>
      <c r="Z10" s="14">
        <v>0</v>
      </c>
      <c r="AA10" s="12"/>
      <c r="AB10" s="15">
        <f t="shared" ref="AB10:AB41" si="0">Z10/3225965711239*100</f>
        <v>0</v>
      </c>
      <c r="AC10" s="12"/>
      <c r="AD10" s="12"/>
    </row>
    <row r="11" spans="1:30" ht="21.75" customHeight="1" x14ac:dyDescent="0.2">
      <c r="A11" s="28" t="s">
        <v>21</v>
      </c>
      <c r="B11" s="28"/>
      <c r="C11" s="28"/>
      <c r="E11" s="26">
        <v>865000</v>
      </c>
      <c r="F11" s="26"/>
      <c r="G11" s="12"/>
      <c r="H11" s="14">
        <v>147353489935</v>
      </c>
      <c r="I11" s="12"/>
      <c r="J11" s="14">
        <v>231360713977.5</v>
      </c>
      <c r="K11" s="12"/>
      <c r="L11" s="14">
        <v>0</v>
      </c>
      <c r="M11" s="12"/>
      <c r="N11" s="14">
        <v>0</v>
      </c>
      <c r="O11" s="12"/>
      <c r="P11" s="14">
        <v>-167913</v>
      </c>
      <c r="Q11" s="12"/>
      <c r="R11" s="14">
        <v>40976874642</v>
      </c>
      <c r="S11" s="12"/>
      <c r="T11" s="14">
        <v>697087</v>
      </c>
      <c r="U11" s="12"/>
      <c r="V11" s="14">
        <v>250640</v>
      </c>
      <c r="W11" s="12"/>
      <c r="X11" s="14">
        <v>118749366750</v>
      </c>
      <c r="Y11" s="12"/>
      <c r="Z11" s="14">
        <v>173678314260.20401</v>
      </c>
      <c r="AA11" s="12"/>
      <c r="AB11" s="15">
        <f t="shared" si="0"/>
        <v>5.3837619431329662</v>
      </c>
      <c r="AC11" s="12"/>
      <c r="AD11" s="12"/>
    </row>
    <row r="12" spans="1:30" ht="21.75" customHeight="1" x14ac:dyDescent="0.2">
      <c r="A12" s="28" t="s">
        <v>22</v>
      </c>
      <c r="B12" s="28"/>
      <c r="C12" s="28"/>
      <c r="E12" s="26">
        <v>1256666</v>
      </c>
      <c r="F12" s="26"/>
      <c r="G12" s="12"/>
      <c r="H12" s="14">
        <v>55738084046</v>
      </c>
      <c r="I12" s="12"/>
      <c r="J12" s="14">
        <v>44820895482.323997</v>
      </c>
      <c r="K12" s="12"/>
      <c r="L12" s="14">
        <v>2123979</v>
      </c>
      <c r="M12" s="12"/>
      <c r="N12" s="14">
        <v>73548144566</v>
      </c>
      <c r="O12" s="12"/>
      <c r="P12" s="14">
        <v>0</v>
      </c>
      <c r="Q12" s="12"/>
      <c r="R12" s="14">
        <v>0</v>
      </c>
      <c r="S12" s="12"/>
      <c r="T12" s="14">
        <v>3380645</v>
      </c>
      <c r="U12" s="12"/>
      <c r="V12" s="14">
        <v>34640</v>
      </c>
      <c r="W12" s="12"/>
      <c r="X12" s="14">
        <v>129286228612</v>
      </c>
      <c r="Y12" s="12"/>
      <c r="Z12" s="14">
        <v>116408764820.34</v>
      </c>
      <c r="AA12" s="12"/>
      <c r="AB12" s="15">
        <f t="shared" si="0"/>
        <v>3.6084935563568266</v>
      </c>
      <c r="AC12" s="12"/>
      <c r="AD12" s="12"/>
    </row>
    <row r="13" spans="1:30" ht="21.75" customHeight="1" x14ac:dyDescent="0.2">
      <c r="A13" s="28" t="s">
        <v>23</v>
      </c>
      <c r="B13" s="28"/>
      <c r="C13" s="28"/>
      <c r="E13" s="26">
        <v>34319631</v>
      </c>
      <c r="F13" s="26"/>
      <c r="G13" s="12"/>
      <c r="H13" s="14">
        <v>176982108707</v>
      </c>
      <c r="I13" s="12"/>
      <c r="J13" s="14">
        <v>200257569377.879</v>
      </c>
      <c r="K13" s="12"/>
      <c r="L13" s="14">
        <v>0</v>
      </c>
      <c r="M13" s="12"/>
      <c r="N13" s="14">
        <v>0</v>
      </c>
      <c r="O13" s="12"/>
      <c r="P13" s="14">
        <v>0</v>
      </c>
      <c r="Q13" s="12"/>
      <c r="R13" s="14">
        <v>0</v>
      </c>
      <c r="S13" s="12"/>
      <c r="T13" s="14">
        <v>34319631</v>
      </c>
      <c r="U13" s="12"/>
      <c r="V13" s="14">
        <v>5750</v>
      </c>
      <c r="W13" s="12"/>
      <c r="X13" s="14">
        <v>176982108707</v>
      </c>
      <c r="Y13" s="12"/>
      <c r="Z13" s="14">
        <v>196163717874.41299</v>
      </c>
      <c r="AA13" s="12"/>
      <c r="AB13" s="15">
        <f t="shared" si="0"/>
        <v>6.0807750432992727</v>
      </c>
      <c r="AC13" s="12"/>
      <c r="AD13" s="12"/>
    </row>
    <row r="14" spans="1:30" ht="21.75" customHeight="1" x14ac:dyDescent="0.2">
      <c r="A14" s="28" t="s">
        <v>24</v>
      </c>
      <c r="B14" s="28"/>
      <c r="C14" s="28"/>
      <c r="E14" s="26">
        <v>100000</v>
      </c>
      <c r="F14" s="26"/>
      <c r="G14" s="12"/>
      <c r="H14" s="14">
        <v>2712460682</v>
      </c>
      <c r="I14" s="12"/>
      <c r="J14" s="14">
        <v>3136227750</v>
      </c>
      <c r="K14" s="12"/>
      <c r="L14" s="14">
        <v>0</v>
      </c>
      <c r="M14" s="12"/>
      <c r="N14" s="14">
        <v>0</v>
      </c>
      <c r="O14" s="12"/>
      <c r="P14" s="14">
        <v>0</v>
      </c>
      <c r="Q14" s="12"/>
      <c r="R14" s="14">
        <v>0</v>
      </c>
      <c r="S14" s="12"/>
      <c r="T14" s="14">
        <v>100000</v>
      </c>
      <c r="U14" s="12"/>
      <c r="V14" s="14">
        <v>28750</v>
      </c>
      <c r="W14" s="12"/>
      <c r="X14" s="14">
        <v>2712460682</v>
      </c>
      <c r="Y14" s="12"/>
      <c r="Z14" s="14">
        <v>2857893750</v>
      </c>
      <c r="AA14" s="12"/>
      <c r="AB14" s="15">
        <f t="shared" si="0"/>
        <v>8.8590332502398658E-2</v>
      </c>
      <c r="AC14" s="12"/>
      <c r="AD14" s="12"/>
    </row>
    <row r="15" spans="1:30" ht="21.75" customHeight="1" x14ac:dyDescent="0.2">
      <c r="A15" s="28" t="s">
        <v>25</v>
      </c>
      <c r="B15" s="28"/>
      <c r="C15" s="28"/>
      <c r="E15" s="26">
        <v>18248372</v>
      </c>
      <c r="F15" s="26"/>
      <c r="G15" s="12"/>
      <c r="H15" s="14">
        <v>101539478885</v>
      </c>
      <c r="I15" s="12"/>
      <c r="J15" s="14">
        <v>130243722259.78799</v>
      </c>
      <c r="K15" s="12"/>
      <c r="L15" s="14">
        <v>0</v>
      </c>
      <c r="M15" s="12"/>
      <c r="N15" s="14">
        <v>0</v>
      </c>
      <c r="O15" s="12"/>
      <c r="P15" s="14">
        <v>0</v>
      </c>
      <c r="Q15" s="12"/>
      <c r="R15" s="14">
        <v>0</v>
      </c>
      <c r="S15" s="12"/>
      <c r="T15" s="14">
        <v>18248372</v>
      </c>
      <c r="U15" s="12"/>
      <c r="V15" s="14">
        <v>6720</v>
      </c>
      <c r="W15" s="12"/>
      <c r="X15" s="14">
        <v>101539478885</v>
      </c>
      <c r="Y15" s="12"/>
      <c r="Z15" s="14">
        <v>121899416933.952</v>
      </c>
      <c r="AA15" s="12"/>
      <c r="AB15" s="15">
        <f t="shared" si="0"/>
        <v>3.7786953689329188</v>
      </c>
      <c r="AC15" s="12"/>
      <c r="AD15" s="12"/>
    </row>
    <row r="16" spans="1:30" ht="21.75" customHeight="1" x14ac:dyDescent="0.2">
      <c r="A16" s="28" t="s">
        <v>26</v>
      </c>
      <c r="B16" s="28"/>
      <c r="C16" s="28"/>
      <c r="E16" s="26">
        <v>7211111</v>
      </c>
      <c r="F16" s="26"/>
      <c r="G16" s="12"/>
      <c r="H16" s="14">
        <v>91153593948</v>
      </c>
      <c r="I16" s="12"/>
      <c r="J16" s="14">
        <v>69029813086.366501</v>
      </c>
      <c r="K16" s="12"/>
      <c r="L16" s="14">
        <v>0</v>
      </c>
      <c r="M16" s="12"/>
      <c r="N16" s="14">
        <v>0</v>
      </c>
      <c r="O16" s="12"/>
      <c r="P16" s="14">
        <v>0</v>
      </c>
      <c r="Q16" s="12"/>
      <c r="R16" s="14">
        <v>0</v>
      </c>
      <c r="S16" s="12"/>
      <c r="T16" s="14">
        <v>7211111</v>
      </c>
      <c r="U16" s="12"/>
      <c r="V16" s="14">
        <v>9490</v>
      </c>
      <c r="W16" s="12"/>
      <c r="X16" s="14">
        <v>91153593948</v>
      </c>
      <c r="Y16" s="12"/>
      <c r="Z16" s="14">
        <v>68026264401.829498</v>
      </c>
      <c r="AA16" s="12"/>
      <c r="AB16" s="15">
        <f t="shared" si="0"/>
        <v>2.1087100884188437</v>
      </c>
      <c r="AC16" s="12"/>
      <c r="AD16" s="12"/>
    </row>
    <row r="17" spans="1:30" ht="21.75" customHeight="1" x14ac:dyDescent="0.2">
      <c r="A17" s="28" t="s">
        <v>27</v>
      </c>
      <c r="B17" s="28"/>
      <c r="C17" s="28"/>
      <c r="E17" s="26">
        <v>6516805</v>
      </c>
      <c r="F17" s="26"/>
      <c r="G17" s="12"/>
      <c r="H17" s="14">
        <v>18012449020</v>
      </c>
      <c r="I17" s="12"/>
      <c r="J17" s="14">
        <v>16687405306.403999</v>
      </c>
      <c r="K17" s="12"/>
      <c r="L17" s="14">
        <v>0</v>
      </c>
      <c r="M17" s="12"/>
      <c r="N17" s="14">
        <v>0</v>
      </c>
      <c r="O17" s="12"/>
      <c r="P17" s="14">
        <v>0</v>
      </c>
      <c r="Q17" s="12"/>
      <c r="R17" s="14">
        <v>0</v>
      </c>
      <c r="S17" s="12"/>
      <c r="T17" s="14">
        <v>6516805</v>
      </c>
      <c r="U17" s="12"/>
      <c r="V17" s="14">
        <v>2279</v>
      </c>
      <c r="W17" s="12"/>
      <c r="X17" s="14">
        <v>18012449020</v>
      </c>
      <c r="Y17" s="12"/>
      <c r="Z17" s="14">
        <v>14763430393.3598</v>
      </c>
      <c r="AA17" s="12"/>
      <c r="AB17" s="15">
        <f t="shared" si="0"/>
        <v>0.4576437481007693</v>
      </c>
      <c r="AC17" s="12"/>
      <c r="AD17" s="12"/>
    </row>
    <row r="18" spans="1:30" ht="21.75" customHeight="1" x14ac:dyDescent="0.2">
      <c r="A18" s="28" t="s">
        <v>28</v>
      </c>
      <c r="B18" s="28"/>
      <c r="C18" s="28"/>
      <c r="E18" s="26">
        <v>17231359</v>
      </c>
      <c r="F18" s="26"/>
      <c r="G18" s="12"/>
      <c r="H18" s="14">
        <v>95210492929</v>
      </c>
      <c r="I18" s="12"/>
      <c r="J18" s="14">
        <v>83759990504.2155</v>
      </c>
      <c r="K18" s="12"/>
      <c r="L18" s="14">
        <v>0</v>
      </c>
      <c r="M18" s="12"/>
      <c r="N18" s="14">
        <v>0</v>
      </c>
      <c r="O18" s="12"/>
      <c r="P18" s="14">
        <v>0</v>
      </c>
      <c r="Q18" s="12"/>
      <c r="R18" s="14">
        <v>0</v>
      </c>
      <c r="S18" s="12"/>
      <c r="T18" s="14">
        <v>17231359</v>
      </c>
      <c r="U18" s="12"/>
      <c r="V18" s="14">
        <v>4297</v>
      </c>
      <c r="W18" s="12"/>
      <c r="X18" s="14">
        <v>95210492929</v>
      </c>
      <c r="Y18" s="12"/>
      <c r="Z18" s="14">
        <v>73602592882.743103</v>
      </c>
      <c r="AA18" s="12"/>
      <c r="AB18" s="15">
        <f t="shared" si="0"/>
        <v>2.2815677372613634</v>
      </c>
      <c r="AC18" s="12"/>
      <c r="AD18" s="12"/>
    </row>
    <row r="19" spans="1:30" ht="21.75" customHeight="1" x14ac:dyDescent="0.2">
      <c r="A19" s="28" t="s">
        <v>29</v>
      </c>
      <c r="B19" s="28"/>
      <c r="C19" s="28"/>
      <c r="E19" s="26">
        <v>14770141</v>
      </c>
      <c r="F19" s="26"/>
      <c r="G19" s="12"/>
      <c r="H19" s="14">
        <v>73016695835</v>
      </c>
      <c r="I19" s="12"/>
      <c r="J19" s="14">
        <v>151520909382.03601</v>
      </c>
      <c r="K19" s="12"/>
      <c r="L19" s="14">
        <v>0</v>
      </c>
      <c r="M19" s="12"/>
      <c r="N19" s="14">
        <v>0</v>
      </c>
      <c r="O19" s="12"/>
      <c r="P19" s="14">
        <v>0</v>
      </c>
      <c r="Q19" s="12"/>
      <c r="R19" s="14">
        <v>0</v>
      </c>
      <c r="S19" s="12"/>
      <c r="T19" s="14">
        <v>14770141</v>
      </c>
      <c r="U19" s="12"/>
      <c r="V19" s="14">
        <v>9310</v>
      </c>
      <c r="W19" s="12"/>
      <c r="X19" s="14">
        <v>73016695835</v>
      </c>
      <c r="Y19" s="12"/>
      <c r="Z19" s="14">
        <v>136691828134.37601</v>
      </c>
      <c r="AA19" s="12"/>
      <c r="AB19" s="15">
        <f t="shared" si="0"/>
        <v>4.2372374777001776</v>
      </c>
      <c r="AC19" s="12"/>
      <c r="AD19" s="12"/>
    </row>
    <row r="20" spans="1:30" ht="21.75" customHeight="1" x14ac:dyDescent="0.2">
      <c r="A20" s="28" t="s">
        <v>30</v>
      </c>
      <c r="B20" s="28"/>
      <c r="C20" s="28"/>
      <c r="E20" s="26">
        <v>14065343</v>
      </c>
      <c r="F20" s="26"/>
      <c r="G20" s="12"/>
      <c r="H20" s="14">
        <v>74539327325</v>
      </c>
      <c r="I20" s="12"/>
      <c r="J20" s="14">
        <v>91579835069.932495</v>
      </c>
      <c r="K20" s="12"/>
      <c r="L20" s="14">
        <v>0</v>
      </c>
      <c r="M20" s="12"/>
      <c r="N20" s="14">
        <v>0</v>
      </c>
      <c r="O20" s="12"/>
      <c r="P20" s="14">
        <v>0</v>
      </c>
      <c r="Q20" s="12"/>
      <c r="R20" s="14">
        <v>0</v>
      </c>
      <c r="S20" s="12"/>
      <c r="T20" s="14">
        <v>14065343</v>
      </c>
      <c r="U20" s="12"/>
      <c r="V20" s="14">
        <v>6220</v>
      </c>
      <c r="W20" s="12"/>
      <c r="X20" s="14">
        <v>74539327325</v>
      </c>
      <c r="Y20" s="12"/>
      <c r="Z20" s="14">
        <v>86965889180.912994</v>
      </c>
      <c r="AA20" s="12"/>
      <c r="AB20" s="15">
        <f t="shared" si="0"/>
        <v>2.6958094711896958</v>
      </c>
      <c r="AC20" s="12"/>
      <c r="AD20" s="12"/>
    </row>
    <row r="21" spans="1:30" ht="21.75" customHeight="1" x14ac:dyDescent="0.2">
      <c r="A21" s="28" t="s">
        <v>31</v>
      </c>
      <c r="B21" s="28"/>
      <c r="C21" s="28"/>
      <c r="E21" s="26">
        <v>21172000</v>
      </c>
      <c r="F21" s="26"/>
      <c r="G21" s="12"/>
      <c r="H21" s="14">
        <v>119459280940</v>
      </c>
      <c r="I21" s="12"/>
      <c r="J21" s="14">
        <v>96706492227</v>
      </c>
      <c r="K21" s="12"/>
      <c r="L21" s="14">
        <v>0</v>
      </c>
      <c r="M21" s="12"/>
      <c r="N21" s="14">
        <v>0</v>
      </c>
      <c r="O21" s="12"/>
      <c r="P21" s="14">
        <v>0</v>
      </c>
      <c r="Q21" s="12"/>
      <c r="R21" s="14">
        <v>0</v>
      </c>
      <c r="S21" s="12"/>
      <c r="T21" s="14">
        <v>21172000</v>
      </c>
      <c r="U21" s="12"/>
      <c r="V21" s="14">
        <v>5300</v>
      </c>
      <c r="W21" s="12"/>
      <c r="X21" s="14">
        <v>119459280940</v>
      </c>
      <c r="Y21" s="12"/>
      <c r="Z21" s="14">
        <v>111543940980</v>
      </c>
      <c r="AA21" s="12"/>
      <c r="AB21" s="15">
        <f t="shared" si="0"/>
        <v>3.4576914624786634</v>
      </c>
      <c r="AC21" s="12"/>
      <c r="AD21" s="12"/>
    </row>
    <row r="22" spans="1:30" ht="21.75" customHeight="1" x14ac:dyDescent="0.2">
      <c r="A22" s="28" t="s">
        <v>32</v>
      </c>
      <c r="B22" s="28"/>
      <c r="C22" s="28"/>
      <c r="E22" s="26">
        <v>6869795</v>
      </c>
      <c r="F22" s="26"/>
      <c r="G22" s="12"/>
      <c r="H22" s="14">
        <v>136886132718</v>
      </c>
      <c r="I22" s="12"/>
      <c r="J22" s="14">
        <v>97380395203.634995</v>
      </c>
      <c r="K22" s="12"/>
      <c r="L22" s="14">
        <v>0</v>
      </c>
      <c r="M22" s="12"/>
      <c r="N22" s="14">
        <v>0</v>
      </c>
      <c r="O22" s="12"/>
      <c r="P22" s="14">
        <v>-1513423</v>
      </c>
      <c r="Q22" s="12"/>
      <c r="R22" s="14">
        <v>19467369491</v>
      </c>
      <c r="S22" s="12"/>
      <c r="T22" s="14">
        <v>5356372</v>
      </c>
      <c r="U22" s="12"/>
      <c r="V22" s="14">
        <v>12980</v>
      </c>
      <c r="W22" s="12"/>
      <c r="X22" s="14">
        <v>106729974982</v>
      </c>
      <c r="Y22" s="12"/>
      <c r="Z22" s="14">
        <v>69112030594.067993</v>
      </c>
      <c r="AA22" s="12"/>
      <c r="AB22" s="15">
        <f t="shared" si="0"/>
        <v>2.142367178711396</v>
      </c>
      <c r="AC22" s="12"/>
      <c r="AD22" s="12"/>
    </row>
    <row r="23" spans="1:30" ht="21.75" customHeight="1" x14ac:dyDescent="0.2">
      <c r="A23" s="28" t="s">
        <v>33</v>
      </c>
      <c r="B23" s="28"/>
      <c r="C23" s="28"/>
      <c r="E23" s="26">
        <v>1290000</v>
      </c>
      <c r="F23" s="26"/>
      <c r="G23" s="12"/>
      <c r="H23" s="14">
        <v>49756136592</v>
      </c>
      <c r="I23" s="12"/>
      <c r="J23" s="14">
        <v>138555162225</v>
      </c>
      <c r="K23" s="12"/>
      <c r="L23" s="14">
        <v>0</v>
      </c>
      <c r="M23" s="12"/>
      <c r="N23" s="14">
        <v>0</v>
      </c>
      <c r="O23" s="12"/>
      <c r="P23" s="14">
        <v>0</v>
      </c>
      <c r="Q23" s="12"/>
      <c r="R23" s="14">
        <v>0</v>
      </c>
      <c r="S23" s="12"/>
      <c r="T23" s="14">
        <v>1290000</v>
      </c>
      <c r="U23" s="12"/>
      <c r="V23" s="14">
        <v>115090</v>
      </c>
      <c r="W23" s="12"/>
      <c r="X23" s="14">
        <v>49756136592</v>
      </c>
      <c r="Y23" s="12"/>
      <c r="Z23" s="14">
        <v>147582726705</v>
      </c>
      <c r="AA23" s="12"/>
      <c r="AB23" s="15">
        <f t="shared" si="0"/>
        <v>4.5748386658554328</v>
      </c>
      <c r="AC23" s="12"/>
      <c r="AD23" s="12"/>
    </row>
    <row r="24" spans="1:30" ht="21.75" customHeight="1" x14ac:dyDescent="0.2">
      <c r="A24" s="28" t="s">
        <v>34</v>
      </c>
      <c r="B24" s="28"/>
      <c r="C24" s="28"/>
      <c r="E24" s="26">
        <v>1525737</v>
      </c>
      <c r="F24" s="26"/>
      <c r="G24" s="12"/>
      <c r="H24" s="14">
        <v>98989363425</v>
      </c>
      <c r="I24" s="12"/>
      <c r="J24" s="14">
        <v>161160170978.961</v>
      </c>
      <c r="K24" s="12"/>
      <c r="L24" s="14">
        <v>0</v>
      </c>
      <c r="M24" s="12"/>
      <c r="N24" s="14">
        <v>0</v>
      </c>
      <c r="O24" s="12"/>
      <c r="P24" s="14">
        <v>0</v>
      </c>
      <c r="Q24" s="12"/>
      <c r="R24" s="14">
        <v>0</v>
      </c>
      <c r="S24" s="12"/>
      <c r="T24" s="14">
        <v>1525737</v>
      </c>
      <c r="U24" s="12"/>
      <c r="V24" s="14">
        <v>118680</v>
      </c>
      <c r="W24" s="12"/>
      <c r="X24" s="14">
        <v>98989363425</v>
      </c>
      <c r="Y24" s="12"/>
      <c r="Z24" s="14">
        <v>179997074080.39801</v>
      </c>
      <c r="AA24" s="12"/>
      <c r="AB24" s="15">
        <f t="shared" si="0"/>
        <v>5.579633827269241</v>
      </c>
      <c r="AC24" s="12"/>
      <c r="AD24" s="12"/>
    </row>
    <row r="25" spans="1:30" ht="21.75" customHeight="1" x14ac:dyDescent="0.2">
      <c r="A25" s="28" t="s">
        <v>35</v>
      </c>
      <c r="B25" s="28"/>
      <c r="C25" s="28"/>
      <c r="E25" s="26">
        <v>28816665</v>
      </c>
      <c r="F25" s="26"/>
      <c r="G25" s="12"/>
      <c r="H25" s="14">
        <v>68875984199</v>
      </c>
      <c r="I25" s="12"/>
      <c r="J25" s="14">
        <v>76740506454.066696</v>
      </c>
      <c r="K25" s="12"/>
      <c r="L25" s="14">
        <v>0</v>
      </c>
      <c r="M25" s="12"/>
      <c r="N25" s="14">
        <v>0</v>
      </c>
      <c r="O25" s="12"/>
      <c r="P25" s="14">
        <v>0</v>
      </c>
      <c r="Q25" s="12"/>
      <c r="R25" s="14">
        <v>0</v>
      </c>
      <c r="S25" s="12"/>
      <c r="T25" s="14">
        <v>28816665</v>
      </c>
      <c r="U25" s="12"/>
      <c r="V25" s="14">
        <v>2697</v>
      </c>
      <c r="W25" s="12"/>
      <c r="X25" s="14">
        <v>68875984199</v>
      </c>
      <c r="Y25" s="12"/>
      <c r="Z25" s="14">
        <v>77256120159.2453</v>
      </c>
      <c r="AA25" s="12"/>
      <c r="AB25" s="15">
        <f t="shared" si="0"/>
        <v>2.394821491440263</v>
      </c>
      <c r="AC25" s="12"/>
      <c r="AD25" s="12"/>
    </row>
    <row r="26" spans="1:30" ht="21.75" customHeight="1" x14ac:dyDescent="0.2">
      <c r="A26" s="28" t="s">
        <v>36</v>
      </c>
      <c r="B26" s="28"/>
      <c r="C26" s="28"/>
      <c r="E26" s="26">
        <v>10351688</v>
      </c>
      <c r="F26" s="26"/>
      <c r="G26" s="12"/>
      <c r="H26" s="14">
        <v>68116376393</v>
      </c>
      <c r="I26" s="12"/>
      <c r="J26" s="14">
        <v>58036138374.096001</v>
      </c>
      <c r="K26" s="12"/>
      <c r="L26" s="14">
        <v>0</v>
      </c>
      <c r="M26" s="12"/>
      <c r="N26" s="14">
        <v>0</v>
      </c>
      <c r="O26" s="12"/>
      <c r="P26" s="14">
        <v>-575815</v>
      </c>
      <c r="Q26" s="12"/>
      <c r="R26" s="14">
        <v>2982146200</v>
      </c>
      <c r="S26" s="12"/>
      <c r="T26" s="14">
        <v>9775873</v>
      </c>
      <c r="U26" s="12"/>
      <c r="V26" s="14">
        <v>4910</v>
      </c>
      <c r="W26" s="12"/>
      <c r="X26" s="14">
        <v>64327387461</v>
      </c>
      <c r="Y26" s="12"/>
      <c r="Z26" s="14">
        <v>47713939188.241501</v>
      </c>
      <c r="AA26" s="12"/>
      <c r="AB26" s="15">
        <f t="shared" si="0"/>
        <v>1.4790590929720688</v>
      </c>
      <c r="AC26" s="12"/>
      <c r="AD26" s="12"/>
    </row>
    <row r="27" spans="1:30" ht="21.75" customHeight="1" x14ac:dyDescent="0.2">
      <c r="A27" s="28" t="s">
        <v>37</v>
      </c>
      <c r="B27" s="28"/>
      <c r="C27" s="28"/>
      <c r="E27" s="26">
        <v>3131631</v>
      </c>
      <c r="F27" s="26"/>
      <c r="G27" s="12"/>
      <c r="H27" s="14">
        <v>38392108062</v>
      </c>
      <c r="I27" s="12"/>
      <c r="J27" s="14">
        <v>36017384494.513496</v>
      </c>
      <c r="K27" s="12"/>
      <c r="L27" s="14">
        <v>197341</v>
      </c>
      <c r="M27" s="12"/>
      <c r="N27" s="14">
        <v>2145112055</v>
      </c>
      <c r="O27" s="12"/>
      <c r="P27" s="14">
        <v>0</v>
      </c>
      <c r="Q27" s="12"/>
      <c r="R27" s="14">
        <v>0</v>
      </c>
      <c r="S27" s="12"/>
      <c r="T27" s="14">
        <v>3328972</v>
      </c>
      <c r="U27" s="12"/>
      <c r="V27" s="14">
        <v>11290</v>
      </c>
      <c r="W27" s="12"/>
      <c r="X27" s="14">
        <v>40537220117</v>
      </c>
      <c r="Y27" s="12"/>
      <c r="Z27" s="14">
        <v>37360468521.414001</v>
      </c>
      <c r="AA27" s="12"/>
      <c r="AB27" s="15">
        <f t="shared" si="0"/>
        <v>1.1581173473497623</v>
      </c>
      <c r="AC27" s="12"/>
      <c r="AD27" s="12"/>
    </row>
    <row r="28" spans="1:30" ht="21.75" customHeight="1" x14ac:dyDescent="0.2">
      <c r="A28" s="28" t="s">
        <v>38</v>
      </c>
      <c r="B28" s="28"/>
      <c r="C28" s="28"/>
      <c r="E28" s="26">
        <v>63233333</v>
      </c>
      <c r="F28" s="26"/>
      <c r="G28" s="12"/>
      <c r="H28" s="14">
        <v>136988831552</v>
      </c>
      <c r="I28" s="12"/>
      <c r="J28" s="14">
        <v>134891325158.923</v>
      </c>
      <c r="K28" s="12"/>
      <c r="L28" s="14">
        <v>0</v>
      </c>
      <c r="M28" s="12"/>
      <c r="N28" s="14">
        <v>0</v>
      </c>
      <c r="O28" s="12"/>
      <c r="P28" s="14">
        <v>0</v>
      </c>
      <c r="Q28" s="12"/>
      <c r="R28" s="14">
        <v>0</v>
      </c>
      <c r="S28" s="12"/>
      <c r="T28" s="14">
        <v>63233333</v>
      </c>
      <c r="U28" s="12"/>
      <c r="V28" s="14">
        <v>2228</v>
      </c>
      <c r="W28" s="12"/>
      <c r="X28" s="14">
        <v>136988831552</v>
      </c>
      <c r="Y28" s="12"/>
      <c r="Z28" s="14">
        <v>140045606921.75201</v>
      </c>
      <c r="AA28" s="12"/>
      <c r="AB28" s="15">
        <f t="shared" si="0"/>
        <v>4.3411994874540856</v>
      </c>
      <c r="AC28" s="12"/>
      <c r="AD28" s="12"/>
    </row>
    <row r="29" spans="1:30" ht="21.75" customHeight="1" x14ac:dyDescent="0.2">
      <c r="A29" s="28" t="s">
        <v>39</v>
      </c>
      <c r="B29" s="28"/>
      <c r="C29" s="28"/>
      <c r="E29" s="26">
        <v>5762928</v>
      </c>
      <c r="F29" s="26"/>
      <c r="G29" s="12"/>
      <c r="H29" s="14">
        <v>53707308112</v>
      </c>
      <c r="I29" s="12"/>
      <c r="J29" s="14">
        <v>40959765835.559998</v>
      </c>
      <c r="K29" s="12"/>
      <c r="L29" s="14">
        <v>0</v>
      </c>
      <c r="M29" s="12"/>
      <c r="N29" s="14">
        <v>0</v>
      </c>
      <c r="O29" s="12"/>
      <c r="P29" s="14">
        <v>0</v>
      </c>
      <c r="Q29" s="12"/>
      <c r="R29" s="14">
        <v>0</v>
      </c>
      <c r="S29" s="12"/>
      <c r="T29" s="14">
        <v>5762928</v>
      </c>
      <c r="U29" s="12"/>
      <c r="V29" s="14">
        <v>7320</v>
      </c>
      <c r="W29" s="12"/>
      <c r="X29" s="14">
        <v>53707308112</v>
      </c>
      <c r="Y29" s="12"/>
      <c r="Z29" s="14">
        <v>41933634393.888</v>
      </c>
      <c r="AA29" s="12"/>
      <c r="AB29" s="15">
        <f t="shared" si="0"/>
        <v>1.2998784905801899</v>
      </c>
      <c r="AC29" s="12"/>
      <c r="AD29" s="12"/>
    </row>
    <row r="30" spans="1:30" ht="21.75" customHeight="1" x14ac:dyDescent="0.2">
      <c r="A30" s="28" t="s">
        <v>40</v>
      </c>
      <c r="B30" s="28"/>
      <c r="C30" s="28"/>
      <c r="E30" s="26">
        <v>31000000</v>
      </c>
      <c r="F30" s="26"/>
      <c r="G30" s="12"/>
      <c r="H30" s="14">
        <v>123884896046</v>
      </c>
      <c r="I30" s="12"/>
      <c r="J30" s="14">
        <v>89334279450</v>
      </c>
      <c r="K30" s="12"/>
      <c r="L30" s="14">
        <v>0</v>
      </c>
      <c r="M30" s="12"/>
      <c r="N30" s="14">
        <v>0</v>
      </c>
      <c r="O30" s="12"/>
      <c r="P30" s="14">
        <v>0</v>
      </c>
      <c r="Q30" s="12"/>
      <c r="R30" s="14">
        <v>0</v>
      </c>
      <c r="S30" s="12"/>
      <c r="T30" s="14">
        <v>31000000</v>
      </c>
      <c r="U30" s="12"/>
      <c r="V30" s="14">
        <v>2717</v>
      </c>
      <c r="W30" s="12"/>
      <c r="X30" s="14">
        <v>123884896046</v>
      </c>
      <c r="Y30" s="12"/>
      <c r="Z30" s="14">
        <v>83725849350</v>
      </c>
      <c r="AA30" s="12"/>
      <c r="AB30" s="15">
        <f t="shared" si="0"/>
        <v>2.5953731950189676</v>
      </c>
      <c r="AC30" s="12"/>
      <c r="AD30" s="12"/>
    </row>
    <row r="31" spans="1:30" ht="21.75" customHeight="1" x14ac:dyDescent="0.2">
      <c r="A31" s="28" t="s">
        <v>41</v>
      </c>
      <c r="B31" s="28"/>
      <c r="C31" s="28"/>
      <c r="E31" s="26">
        <v>34817960</v>
      </c>
      <c r="F31" s="26"/>
      <c r="G31" s="12"/>
      <c r="H31" s="14">
        <v>68300088790</v>
      </c>
      <c r="I31" s="12"/>
      <c r="J31" s="14">
        <v>49666488153.029999</v>
      </c>
      <c r="K31" s="12"/>
      <c r="L31" s="14">
        <v>16000000</v>
      </c>
      <c r="M31" s="12"/>
      <c r="N31" s="14">
        <v>23365662988</v>
      </c>
      <c r="O31" s="12"/>
      <c r="P31" s="14">
        <v>0</v>
      </c>
      <c r="Q31" s="12"/>
      <c r="R31" s="14">
        <v>0</v>
      </c>
      <c r="S31" s="12"/>
      <c r="T31" s="14">
        <v>50817960</v>
      </c>
      <c r="U31" s="12"/>
      <c r="V31" s="14">
        <v>1461</v>
      </c>
      <c r="W31" s="12"/>
      <c r="X31" s="14">
        <v>91665751778</v>
      </c>
      <c r="Y31" s="12"/>
      <c r="Z31" s="14">
        <v>73803281574.617996</v>
      </c>
      <c r="AA31" s="12"/>
      <c r="AB31" s="15">
        <f t="shared" si="0"/>
        <v>2.2877887795736145</v>
      </c>
      <c r="AC31" s="12"/>
      <c r="AD31" s="12"/>
    </row>
    <row r="32" spans="1:30" ht="21.75" customHeight="1" x14ac:dyDescent="0.2">
      <c r="A32" s="28" t="s">
        <v>42</v>
      </c>
      <c r="B32" s="28"/>
      <c r="C32" s="28"/>
      <c r="E32" s="26">
        <v>6000000</v>
      </c>
      <c r="F32" s="26"/>
      <c r="G32" s="12"/>
      <c r="H32" s="14">
        <v>102036088662</v>
      </c>
      <c r="I32" s="12"/>
      <c r="J32" s="14">
        <v>109504548000</v>
      </c>
      <c r="K32" s="12"/>
      <c r="L32" s="14">
        <v>0</v>
      </c>
      <c r="M32" s="12"/>
      <c r="N32" s="14">
        <v>0</v>
      </c>
      <c r="O32" s="12"/>
      <c r="P32" s="14">
        <v>0</v>
      </c>
      <c r="Q32" s="12"/>
      <c r="R32" s="14">
        <v>0</v>
      </c>
      <c r="S32" s="12"/>
      <c r="T32" s="14">
        <v>6000000</v>
      </c>
      <c r="U32" s="12"/>
      <c r="V32" s="14">
        <v>18867</v>
      </c>
      <c r="W32" s="12"/>
      <c r="X32" s="14">
        <v>102036088662</v>
      </c>
      <c r="Y32" s="12"/>
      <c r="Z32" s="14">
        <v>112528448100</v>
      </c>
      <c r="AA32" s="12"/>
      <c r="AB32" s="15">
        <f t="shared" si="0"/>
        <v>3.4882096764996637</v>
      </c>
      <c r="AC32" s="12"/>
      <c r="AD32" s="12"/>
    </row>
    <row r="33" spans="1:30" ht="21.75" customHeight="1" x14ac:dyDescent="0.2">
      <c r="A33" s="28" t="s">
        <v>43</v>
      </c>
      <c r="B33" s="28"/>
      <c r="C33" s="28"/>
      <c r="E33" s="26">
        <v>2638762</v>
      </c>
      <c r="F33" s="26"/>
      <c r="G33" s="12"/>
      <c r="H33" s="14">
        <v>29041931544</v>
      </c>
      <c r="I33" s="12"/>
      <c r="J33" s="14">
        <v>33601416099.741001</v>
      </c>
      <c r="K33" s="12"/>
      <c r="L33" s="14">
        <v>2515669</v>
      </c>
      <c r="M33" s="12"/>
      <c r="N33" s="14">
        <v>33280456247</v>
      </c>
      <c r="O33" s="12"/>
      <c r="P33" s="14">
        <v>0</v>
      </c>
      <c r="Q33" s="12"/>
      <c r="R33" s="14">
        <v>0</v>
      </c>
      <c r="S33" s="12"/>
      <c r="T33" s="14">
        <v>5154431</v>
      </c>
      <c r="U33" s="12"/>
      <c r="V33" s="14">
        <v>13290</v>
      </c>
      <c r="W33" s="12"/>
      <c r="X33" s="14">
        <v>62322387791</v>
      </c>
      <c r="Y33" s="12"/>
      <c r="Z33" s="14">
        <v>68094798781.459503</v>
      </c>
      <c r="AA33" s="12"/>
      <c r="AB33" s="15">
        <f t="shared" si="0"/>
        <v>2.1108345493017118</v>
      </c>
      <c r="AC33" s="12"/>
      <c r="AD33" s="12"/>
    </row>
    <row r="34" spans="1:30" ht="21.75" customHeight="1" x14ac:dyDescent="0.2">
      <c r="A34" s="28" t="s">
        <v>44</v>
      </c>
      <c r="B34" s="28"/>
      <c r="C34" s="28"/>
      <c r="E34" s="26">
        <v>30999999</v>
      </c>
      <c r="F34" s="26"/>
      <c r="G34" s="12"/>
      <c r="H34" s="14">
        <v>113890699921</v>
      </c>
      <c r="I34" s="12"/>
      <c r="J34" s="14">
        <v>167636586581</v>
      </c>
      <c r="K34" s="12"/>
      <c r="L34" s="14">
        <v>0</v>
      </c>
      <c r="M34" s="12"/>
      <c r="N34" s="14">
        <v>0</v>
      </c>
      <c r="O34" s="12"/>
      <c r="P34" s="14">
        <v>-2387622</v>
      </c>
      <c r="Q34" s="12"/>
      <c r="R34" s="14">
        <v>13575937611</v>
      </c>
      <c r="S34" s="12"/>
      <c r="T34" s="14">
        <v>28612377</v>
      </c>
      <c r="U34" s="12"/>
      <c r="V34" s="14">
        <v>5860</v>
      </c>
      <c r="W34" s="12"/>
      <c r="X34" s="14">
        <v>105118830583</v>
      </c>
      <c r="Y34" s="12"/>
      <c r="Z34" s="14">
        <v>166670901471.14099</v>
      </c>
      <c r="AA34" s="12"/>
      <c r="AB34" s="15">
        <f t="shared" si="0"/>
        <v>5.1665428708827639</v>
      </c>
      <c r="AC34" s="12"/>
      <c r="AD34" s="12"/>
    </row>
    <row r="35" spans="1:30" ht="21.75" customHeight="1" x14ac:dyDescent="0.2">
      <c r="A35" s="28" t="s">
        <v>45</v>
      </c>
      <c r="B35" s="28"/>
      <c r="C35" s="28"/>
      <c r="E35" s="26">
        <v>5524430</v>
      </c>
      <c r="F35" s="26"/>
      <c r="G35" s="12"/>
      <c r="H35" s="14">
        <v>61369594882</v>
      </c>
      <c r="I35" s="12"/>
      <c r="J35" s="14">
        <v>71445190935.914993</v>
      </c>
      <c r="K35" s="12"/>
      <c r="L35" s="14">
        <v>0</v>
      </c>
      <c r="M35" s="12"/>
      <c r="N35" s="14">
        <v>0</v>
      </c>
      <c r="O35" s="12"/>
      <c r="P35" s="14">
        <v>0</v>
      </c>
      <c r="Q35" s="12"/>
      <c r="R35" s="14">
        <v>0</v>
      </c>
      <c r="S35" s="12"/>
      <c r="T35" s="14">
        <v>5524430</v>
      </c>
      <c r="U35" s="12"/>
      <c r="V35" s="14">
        <v>14340</v>
      </c>
      <c r="W35" s="12"/>
      <c r="X35" s="14">
        <v>61369594882</v>
      </c>
      <c r="Y35" s="12"/>
      <c r="Z35" s="14">
        <v>78748965259.110001</v>
      </c>
      <c r="AA35" s="12"/>
      <c r="AB35" s="15">
        <f t="shared" si="0"/>
        <v>2.4410974048718206</v>
      </c>
      <c r="AC35" s="12"/>
      <c r="AD35" s="12"/>
    </row>
    <row r="36" spans="1:30" ht="21.75" customHeight="1" x14ac:dyDescent="0.2">
      <c r="A36" s="28" t="s">
        <v>46</v>
      </c>
      <c r="B36" s="28"/>
      <c r="C36" s="28"/>
      <c r="E36" s="26">
        <v>4398461</v>
      </c>
      <c r="F36" s="26"/>
      <c r="G36" s="12"/>
      <c r="H36" s="14">
        <v>45356143453</v>
      </c>
      <c r="I36" s="12"/>
      <c r="J36" s="14">
        <v>41230696180.981499</v>
      </c>
      <c r="K36" s="12"/>
      <c r="L36" s="14">
        <v>4427541</v>
      </c>
      <c r="M36" s="12"/>
      <c r="N36" s="14">
        <v>43775338661</v>
      </c>
      <c r="O36" s="12"/>
      <c r="P36" s="14">
        <v>0</v>
      </c>
      <c r="Q36" s="12"/>
      <c r="R36" s="14">
        <v>0</v>
      </c>
      <c r="S36" s="12"/>
      <c r="T36" s="14">
        <v>8826002</v>
      </c>
      <c r="U36" s="12"/>
      <c r="V36" s="14">
        <v>10700</v>
      </c>
      <c r="W36" s="12"/>
      <c r="X36" s="14">
        <v>89131482114</v>
      </c>
      <c r="Y36" s="12"/>
      <c r="Z36" s="14">
        <v>93876313982.669998</v>
      </c>
      <c r="AA36" s="12"/>
      <c r="AB36" s="15">
        <f t="shared" si="0"/>
        <v>2.9100220642647443</v>
      </c>
      <c r="AC36" s="12"/>
      <c r="AD36" s="12"/>
    </row>
    <row r="37" spans="1:30" ht="21.75" customHeight="1" x14ac:dyDescent="0.2">
      <c r="A37" s="28" t="s">
        <v>47</v>
      </c>
      <c r="B37" s="28"/>
      <c r="C37" s="28"/>
      <c r="E37" s="26">
        <v>16700000</v>
      </c>
      <c r="F37" s="26"/>
      <c r="G37" s="12"/>
      <c r="H37" s="14">
        <v>62877041160</v>
      </c>
      <c r="I37" s="12"/>
      <c r="J37" s="14">
        <v>59363870760</v>
      </c>
      <c r="K37" s="12"/>
      <c r="L37" s="14">
        <v>0</v>
      </c>
      <c r="M37" s="12"/>
      <c r="N37" s="14">
        <v>0</v>
      </c>
      <c r="O37" s="12"/>
      <c r="P37" s="14">
        <v>-8334849</v>
      </c>
      <c r="Q37" s="12"/>
      <c r="R37" s="14">
        <v>29048007387</v>
      </c>
      <c r="S37" s="12"/>
      <c r="T37" s="14">
        <v>8365151</v>
      </c>
      <c r="U37" s="12"/>
      <c r="V37" s="14">
        <v>3279</v>
      </c>
      <c r="W37" s="12"/>
      <c r="X37" s="14">
        <v>31495565494</v>
      </c>
      <c r="Y37" s="12"/>
      <c r="Z37" s="14">
        <v>27266125614.732399</v>
      </c>
      <c r="AA37" s="12"/>
      <c r="AB37" s="15">
        <f t="shared" si="0"/>
        <v>0.84520816572040591</v>
      </c>
      <c r="AC37" s="12"/>
      <c r="AD37" s="12"/>
    </row>
    <row r="38" spans="1:30" ht="21.75" customHeight="1" x14ac:dyDescent="0.2">
      <c r="A38" s="28" t="s">
        <v>48</v>
      </c>
      <c r="B38" s="28"/>
      <c r="C38" s="28"/>
      <c r="E38" s="26">
        <v>9360000</v>
      </c>
      <c r="F38" s="26"/>
      <c r="G38" s="12"/>
      <c r="H38" s="14">
        <v>46112155830</v>
      </c>
      <c r="I38" s="12"/>
      <c r="J38" s="14">
        <v>54895417200</v>
      </c>
      <c r="K38" s="12"/>
      <c r="L38" s="14">
        <v>0</v>
      </c>
      <c r="M38" s="12"/>
      <c r="N38" s="14">
        <v>0</v>
      </c>
      <c r="O38" s="12"/>
      <c r="P38" s="14">
        <v>0</v>
      </c>
      <c r="Q38" s="12"/>
      <c r="R38" s="14">
        <v>0</v>
      </c>
      <c r="S38" s="12"/>
      <c r="T38" s="14">
        <v>9360000</v>
      </c>
      <c r="U38" s="12"/>
      <c r="V38" s="14">
        <v>5890</v>
      </c>
      <c r="W38" s="12"/>
      <c r="X38" s="14">
        <v>46112155830</v>
      </c>
      <c r="Y38" s="12"/>
      <c r="Z38" s="14">
        <v>54802374120</v>
      </c>
      <c r="AA38" s="12"/>
      <c r="AB38" s="15">
        <f t="shared" si="0"/>
        <v>1.6987897276487789</v>
      </c>
      <c r="AC38" s="12"/>
      <c r="AD38" s="12"/>
    </row>
    <row r="39" spans="1:30" ht="21.75" customHeight="1" x14ac:dyDescent="0.2">
      <c r="A39" s="28" t="s">
        <v>49</v>
      </c>
      <c r="B39" s="28"/>
      <c r="C39" s="28"/>
      <c r="E39" s="26">
        <v>0</v>
      </c>
      <c r="F39" s="26"/>
      <c r="G39" s="12"/>
      <c r="H39" s="14">
        <v>0</v>
      </c>
      <c r="I39" s="12"/>
      <c r="J39" s="14">
        <v>0</v>
      </c>
      <c r="K39" s="12"/>
      <c r="L39" s="14">
        <v>4587659</v>
      </c>
      <c r="M39" s="12"/>
      <c r="N39" s="14">
        <v>67126483600</v>
      </c>
      <c r="O39" s="12"/>
      <c r="P39" s="14">
        <v>0</v>
      </c>
      <c r="Q39" s="12"/>
      <c r="R39" s="14">
        <v>0</v>
      </c>
      <c r="S39" s="12"/>
      <c r="T39" s="14">
        <v>4587659</v>
      </c>
      <c r="U39" s="12"/>
      <c r="V39" s="14">
        <v>14210</v>
      </c>
      <c r="W39" s="12"/>
      <c r="X39" s="14">
        <v>67126483600</v>
      </c>
      <c r="Y39" s="12"/>
      <c r="Z39" s="14">
        <v>64802750115.379501</v>
      </c>
      <c r="AA39" s="12"/>
      <c r="AB39" s="15">
        <f t="shared" si="0"/>
        <v>2.0087860788356191</v>
      </c>
      <c r="AC39" s="12"/>
      <c r="AD39" s="12"/>
    </row>
    <row r="40" spans="1:30" ht="21.75" customHeight="1" x14ac:dyDescent="0.2">
      <c r="A40" s="28" t="s">
        <v>50</v>
      </c>
      <c r="B40" s="28"/>
      <c r="C40" s="28"/>
      <c r="E40" s="26">
        <v>0</v>
      </c>
      <c r="F40" s="26"/>
      <c r="G40" s="12"/>
      <c r="H40" s="14">
        <v>0</v>
      </c>
      <c r="I40" s="12"/>
      <c r="J40" s="14">
        <v>0</v>
      </c>
      <c r="K40" s="12"/>
      <c r="L40" s="14">
        <v>13069848</v>
      </c>
      <c r="M40" s="12"/>
      <c r="N40" s="14">
        <v>44610927098</v>
      </c>
      <c r="O40" s="12"/>
      <c r="P40" s="14">
        <v>0</v>
      </c>
      <c r="Q40" s="12"/>
      <c r="R40" s="14">
        <v>0</v>
      </c>
      <c r="S40" s="12"/>
      <c r="T40" s="14">
        <v>13069848</v>
      </c>
      <c r="U40" s="12"/>
      <c r="V40" s="14">
        <v>3372</v>
      </c>
      <c r="W40" s="12"/>
      <c r="X40" s="14">
        <v>44610927098</v>
      </c>
      <c r="Y40" s="12"/>
      <c r="Z40" s="14">
        <v>43809301867.636803</v>
      </c>
      <c r="AA40" s="12"/>
      <c r="AB40" s="15">
        <f t="shared" si="0"/>
        <v>1.3580213117271764</v>
      </c>
      <c r="AC40" s="12"/>
      <c r="AD40" s="12"/>
    </row>
    <row r="41" spans="1:30" ht="21.75" customHeight="1" x14ac:dyDescent="0.2">
      <c r="A41" s="25" t="s">
        <v>51</v>
      </c>
      <c r="B41" s="25"/>
      <c r="C41" s="25"/>
      <c r="D41" s="8"/>
      <c r="E41" s="26">
        <v>0</v>
      </c>
      <c r="F41" s="26"/>
      <c r="G41" s="12"/>
      <c r="H41" s="16">
        <v>0</v>
      </c>
      <c r="I41" s="12"/>
      <c r="J41" s="16">
        <v>0</v>
      </c>
      <c r="K41" s="12"/>
      <c r="L41" s="14">
        <v>39130000</v>
      </c>
      <c r="M41" s="12"/>
      <c r="N41" s="16">
        <v>141358031562</v>
      </c>
      <c r="O41" s="12"/>
      <c r="P41" s="14">
        <v>0</v>
      </c>
      <c r="Q41" s="12"/>
      <c r="R41" s="16">
        <v>0</v>
      </c>
      <c r="S41" s="12"/>
      <c r="T41" s="16">
        <v>39130000</v>
      </c>
      <c r="U41" s="12"/>
      <c r="V41" s="14">
        <v>3476</v>
      </c>
      <c r="W41" s="12"/>
      <c r="X41" s="16">
        <v>141358031562</v>
      </c>
      <c r="Y41" s="12"/>
      <c r="Z41" s="16">
        <v>135206585502</v>
      </c>
      <c r="AA41" s="12"/>
      <c r="AB41" s="15">
        <f t="shared" si="0"/>
        <v>4.1911972291258817</v>
      </c>
      <c r="AC41" s="12"/>
      <c r="AD41" s="12"/>
    </row>
    <row r="42" spans="1:30" ht="21.75" customHeight="1" x14ac:dyDescent="0.2">
      <c r="A42" s="27" t="s">
        <v>52</v>
      </c>
      <c r="B42" s="27"/>
      <c r="C42" s="27"/>
      <c r="D42" s="27"/>
      <c r="E42" s="12"/>
      <c r="F42" s="14"/>
      <c r="G42" s="12"/>
      <c r="H42" s="17">
        <v>2442346269019</v>
      </c>
      <c r="I42" s="12"/>
      <c r="J42" s="17">
        <f>SUM(J9:J41)</f>
        <v>2756316897334.1685</v>
      </c>
      <c r="K42" s="12"/>
      <c r="L42" s="14"/>
      <c r="M42" s="12"/>
      <c r="N42" s="17">
        <v>491245761709</v>
      </c>
      <c r="O42" s="12"/>
      <c r="P42" s="14"/>
      <c r="Q42" s="12"/>
      <c r="R42" s="17">
        <v>305602228670</v>
      </c>
      <c r="S42" s="12"/>
      <c r="T42" s="17">
        <v>476931471</v>
      </c>
      <c r="U42" s="12"/>
      <c r="V42" s="14"/>
      <c r="W42" s="12"/>
      <c r="X42" s="17">
        <v>2688887760854</v>
      </c>
      <c r="Y42" s="12"/>
      <c r="Z42" s="17">
        <f>SUM(Z9:Z41)</f>
        <v>2945100433319.9736</v>
      </c>
      <c r="AA42" s="12"/>
      <c r="AB42" s="18">
        <f>SUM(AB9:AB41)</f>
        <v>91.293606223385609</v>
      </c>
      <c r="AC42" s="12"/>
      <c r="AD42" s="12"/>
    </row>
    <row r="43" spans="1:30" x14ac:dyDescent="0.2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x14ac:dyDescent="0.2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66"/>
  <sheetViews>
    <sheetView rightToLeft="1" topLeftCell="A25" workbookViewId="0">
      <selection activeCell="I10" sqref="I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5.42578125" customWidth="1"/>
    <col min="24" max="24" width="14.85546875" bestFit="1" customWidth="1"/>
  </cols>
  <sheetData>
    <row r="1" spans="1:24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4" ht="21.75" customHeight="1" x14ac:dyDescent="0.2">
      <c r="A2" s="33" t="s">
        <v>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4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4" ht="14.45" customHeight="1" x14ac:dyDescent="0.2"/>
    <row r="5" spans="1:24" ht="14.45" customHeight="1" x14ac:dyDescent="0.2">
      <c r="A5" s="34" t="s">
        <v>176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4" ht="14.45" customHeight="1" x14ac:dyDescent="0.2">
      <c r="A6" s="29" t="s">
        <v>82</v>
      </c>
      <c r="C6" s="29" t="s">
        <v>94</v>
      </c>
      <c r="D6" s="29"/>
      <c r="E6" s="29"/>
      <c r="F6" s="29"/>
      <c r="G6" s="29"/>
      <c r="H6" s="29"/>
      <c r="I6" s="29"/>
      <c r="K6" s="29" t="s">
        <v>95</v>
      </c>
      <c r="L6" s="29"/>
      <c r="M6" s="29"/>
      <c r="N6" s="29"/>
      <c r="O6" s="29"/>
      <c r="P6" s="29"/>
      <c r="Q6" s="29"/>
      <c r="R6" s="29"/>
    </row>
    <row r="7" spans="1:24" ht="45.75" customHeight="1" x14ac:dyDescent="0.2">
      <c r="A7" s="29"/>
      <c r="C7" s="10" t="s">
        <v>13</v>
      </c>
      <c r="D7" s="3"/>
      <c r="E7" s="10" t="s">
        <v>177</v>
      </c>
      <c r="F7" s="3"/>
      <c r="G7" s="10" t="s">
        <v>178</v>
      </c>
      <c r="H7" s="3"/>
      <c r="I7" s="10" t="s">
        <v>179</v>
      </c>
      <c r="K7" s="10" t="s">
        <v>13</v>
      </c>
      <c r="L7" s="3"/>
      <c r="M7" s="10" t="s">
        <v>177</v>
      </c>
      <c r="N7" s="3"/>
      <c r="O7" s="10" t="s">
        <v>178</v>
      </c>
      <c r="P7" s="3"/>
      <c r="Q7" s="39" t="s">
        <v>179</v>
      </c>
      <c r="R7" s="39"/>
    </row>
    <row r="8" spans="1:24" ht="21.75" customHeight="1" x14ac:dyDescent="0.2">
      <c r="A8" s="5" t="s">
        <v>32</v>
      </c>
      <c r="C8" s="11">
        <v>1513423</v>
      </c>
      <c r="D8" s="12"/>
      <c r="E8" s="11">
        <v>19467369491</v>
      </c>
      <c r="F8" s="12"/>
      <c r="G8" s="11">
        <v>30910984694</v>
      </c>
      <c r="H8" s="12"/>
      <c r="I8" s="11">
        <v>-11443615203</v>
      </c>
      <c r="J8" s="12"/>
      <c r="K8" s="11">
        <v>2213423</v>
      </c>
      <c r="L8" s="12"/>
      <c r="M8" s="11">
        <v>31604232524</v>
      </c>
      <c r="N8" s="12"/>
      <c r="O8" s="11">
        <v>42595457817</v>
      </c>
      <c r="P8" s="12"/>
      <c r="Q8" s="31">
        <v>-10991225293</v>
      </c>
      <c r="R8" s="31"/>
    </row>
    <row r="9" spans="1:24" ht="21.75" customHeight="1" x14ac:dyDescent="0.2">
      <c r="A9" s="6" t="s">
        <v>36</v>
      </c>
      <c r="C9" s="14">
        <v>575815</v>
      </c>
      <c r="D9" s="12"/>
      <c r="E9" s="14">
        <v>2982146200</v>
      </c>
      <c r="F9" s="12"/>
      <c r="G9" s="14">
        <v>3788988932</v>
      </c>
      <c r="H9" s="12"/>
      <c r="I9" s="14">
        <v>-806842732</v>
      </c>
      <c r="J9" s="12"/>
      <c r="K9" s="14">
        <v>575815</v>
      </c>
      <c r="L9" s="12"/>
      <c r="M9" s="14">
        <v>2982146200</v>
      </c>
      <c r="N9" s="12"/>
      <c r="O9" s="14">
        <v>3788988932</v>
      </c>
      <c r="P9" s="12"/>
      <c r="Q9" s="26">
        <v>-806842732</v>
      </c>
      <c r="R9" s="26"/>
    </row>
    <row r="10" spans="1:24" ht="21.75" customHeight="1" x14ac:dyDescent="0.2">
      <c r="A10" s="6" t="s">
        <v>20</v>
      </c>
      <c r="C10" s="14">
        <v>11200000</v>
      </c>
      <c r="D10" s="12"/>
      <c r="E10" s="14">
        <f>199551893339</f>
        <v>199551893339</v>
      </c>
      <c r="F10" s="12"/>
      <c r="G10" s="14">
        <f>117011613600+65352823200</f>
        <v>182364436800</v>
      </c>
      <c r="H10" s="12"/>
      <c r="I10" s="14">
        <f>82540279739-65352823200</f>
        <v>17187456539</v>
      </c>
      <c r="J10" s="12"/>
      <c r="K10" s="14">
        <v>11200000</v>
      </c>
      <c r="L10" s="12"/>
      <c r="M10" s="14">
        <v>199551893339</v>
      </c>
      <c r="N10" s="12"/>
      <c r="O10" s="14">
        <v>117011613600</v>
      </c>
      <c r="P10" s="12"/>
      <c r="Q10" s="26">
        <v>82540279739</v>
      </c>
      <c r="R10" s="26"/>
      <c r="V10" s="19"/>
      <c r="X10" s="19"/>
    </row>
    <row r="11" spans="1:24" ht="21.75" customHeight="1" x14ac:dyDescent="0.2">
      <c r="A11" s="6" t="s">
        <v>21</v>
      </c>
      <c r="C11" s="14">
        <v>167913</v>
      </c>
      <c r="D11" s="12"/>
      <c r="E11" s="14">
        <v>40976874642</v>
      </c>
      <c r="F11" s="12"/>
      <c r="G11" s="14">
        <v>34188161236</v>
      </c>
      <c r="H11" s="12"/>
      <c r="I11" s="14">
        <v>6788713406</v>
      </c>
      <c r="J11" s="12"/>
      <c r="K11" s="14">
        <v>217913</v>
      </c>
      <c r="L11" s="12"/>
      <c r="M11" s="14">
        <v>53039671397</v>
      </c>
      <c r="N11" s="12"/>
      <c r="O11" s="14">
        <v>44368481174</v>
      </c>
      <c r="P11" s="12"/>
      <c r="Q11" s="26">
        <v>8671190223</v>
      </c>
      <c r="R11" s="26"/>
      <c r="V11" s="19"/>
      <c r="X11" s="19"/>
    </row>
    <row r="12" spans="1:24" ht="21.75" customHeight="1" x14ac:dyDescent="0.2">
      <c r="A12" s="6" t="s">
        <v>44</v>
      </c>
      <c r="C12" s="14">
        <v>2387622</v>
      </c>
      <c r="D12" s="12"/>
      <c r="E12" s="14">
        <v>13575937611</v>
      </c>
      <c r="F12" s="12"/>
      <c r="G12" s="14">
        <v>10155506503</v>
      </c>
      <c r="H12" s="12"/>
      <c r="I12" s="14">
        <v>3420431108</v>
      </c>
      <c r="J12" s="12"/>
      <c r="K12" s="14">
        <v>6387623</v>
      </c>
      <c r="L12" s="12"/>
      <c r="M12" s="14">
        <v>37735328912</v>
      </c>
      <c r="N12" s="12"/>
      <c r="O12" s="14">
        <v>27169102524</v>
      </c>
      <c r="P12" s="12"/>
      <c r="Q12" s="26">
        <v>10566226388</v>
      </c>
      <c r="R12" s="26"/>
      <c r="V12" s="19"/>
      <c r="X12" s="19"/>
    </row>
    <row r="13" spans="1:24" ht="21.75" customHeight="1" x14ac:dyDescent="0.2">
      <c r="A13" s="6" t="s">
        <v>47</v>
      </c>
      <c r="C13" s="14">
        <v>8334849</v>
      </c>
      <c r="D13" s="12"/>
      <c r="E13" s="14">
        <v>29048007387</v>
      </c>
      <c r="F13" s="12"/>
      <c r="G13" s="14">
        <v>31509728101</v>
      </c>
      <c r="H13" s="12"/>
      <c r="I13" s="14">
        <v>-2461720714</v>
      </c>
      <c r="J13" s="12"/>
      <c r="K13" s="14">
        <v>8334849</v>
      </c>
      <c r="L13" s="12"/>
      <c r="M13" s="14">
        <v>29048007387</v>
      </c>
      <c r="N13" s="12"/>
      <c r="O13" s="14">
        <v>31509728101</v>
      </c>
      <c r="P13" s="12"/>
      <c r="Q13" s="26">
        <v>-2461720714</v>
      </c>
      <c r="R13" s="26"/>
      <c r="X13" s="19"/>
    </row>
    <row r="14" spans="1:24" ht="21.75" customHeight="1" x14ac:dyDescent="0.2">
      <c r="A14" s="6" t="s">
        <v>100</v>
      </c>
      <c r="C14" s="14">
        <v>0</v>
      </c>
      <c r="D14" s="12"/>
      <c r="E14" s="14">
        <v>0</v>
      </c>
      <c r="F14" s="12"/>
      <c r="G14" s="14">
        <v>0</v>
      </c>
      <c r="H14" s="12"/>
      <c r="I14" s="14">
        <v>0</v>
      </c>
      <c r="J14" s="12"/>
      <c r="K14" s="14">
        <v>12418268</v>
      </c>
      <c r="L14" s="12"/>
      <c r="M14" s="14">
        <v>34173538391</v>
      </c>
      <c r="N14" s="12"/>
      <c r="O14" s="14">
        <v>31934909263</v>
      </c>
      <c r="P14" s="12"/>
      <c r="Q14" s="26">
        <v>2238629128</v>
      </c>
      <c r="R14" s="26"/>
      <c r="V14" s="19"/>
    </row>
    <row r="15" spans="1:24" ht="21.75" customHeight="1" x14ac:dyDescent="0.2">
      <c r="A15" s="6" t="s">
        <v>43</v>
      </c>
      <c r="C15" s="14">
        <v>0</v>
      </c>
      <c r="D15" s="12"/>
      <c r="E15" s="14">
        <v>0</v>
      </c>
      <c r="F15" s="12"/>
      <c r="G15" s="14">
        <v>0</v>
      </c>
      <c r="H15" s="12"/>
      <c r="I15" s="14">
        <v>0</v>
      </c>
      <c r="J15" s="12"/>
      <c r="K15" s="14">
        <v>75068</v>
      </c>
      <c r="L15" s="12"/>
      <c r="M15" s="14">
        <v>1552269907</v>
      </c>
      <c r="N15" s="12"/>
      <c r="O15" s="14">
        <v>1518544354</v>
      </c>
      <c r="P15" s="12"/>
      <c r="Q15" s="26">
        <v>33725553</v>
      </c>
      <c r="R15" s="26"/>
      <c r="V15" s="19"/>
    </row>
    <row r="16" spans="1:24" ht="21.75" customHeight="1" x14ac:dyDescent="0.2">
      <c r="A16" s="6" t="s">
        <v>101</v>
      </c>
      <c r="C16" s="14">
        <v>0</v>
      </c>
      <c r="D16" s="12"/>
      <c r="E16" s="14">
        <v>0</v>
      </c>
      <c r="F16" s="12"/>
      <c r="G16" s="14">
        <v>0</v>
      </c>
      <c r="H16" s="12"/>
      <c r="I16" s="14">
        <v>0</v>
      </c>
      <c r="J16" s="12"/>
      <c r="K16" s="14">
        <v>1700000</v>
      </c>
      <c r="L16" s="12"/>
      <c r="M16" s="14">
        <v>5131054736</v>
      </c>
      <c r="N16" s="12"/>
      <c r="O16" s="14">
        <v>5118129762</v>
      </c>
      <c r="P16" s="12"/>
      <c r="Q16" s="26">
        <v>12924974</v>
      </c>
      <c r="R16" s="26"/>
      <c r="V16" s="19"/>
    </row>
    <row r="17" spans="1:18" ht="21.75" customHeight="1" x14ac:dyDescent="0.2">
      <c r="A17" s="6" t="s">
        <v>102</v>
      </c>
      <c r="C17" s="14">
        <v>0</v>
      </c>
      <c r="D17" s="12"/>
      <c r="E17" s="14">
        <v>0</v>
      </c>
      <c r="F17" s="12"/>
      <c r="G17" s="14">
        <v>0</v>
      </c>
      <c r="H17" s="12"/>
      <c r="I17" s="14">
        <v>0</v>
      </c>
      <c r="J17" s="12"/>
      <c r="K17" s="14">
        <v>16421217</v>
      </c>
      <c r="L17" s="12"/>
      <c r="M17" s="14">
        <v>86188136810</v>
      </c>
      <c r="N17" s="12"/>
      <c r="O17" s="14">
        <v>76443000883</v>
      </c>
      <c r="P17" s="12"/>
      <c r="Q17" s="26">
        <v>9745135927</v>
      </c>
      <c r="R17" s="26"/>
    </row>
    <row r="18" spans="1:18" ht="21.75" customHeight="1" x14ac:dyDescent="0.2">
      <c r="A18" s="6" t="s">
        <v>103</v>
      </c>
      <c r="C18" s="14">
        <v>0</v>
      </c>
      <c r="D18" s="12"/>
      <c r="E18" s="14">
        <v>0</v>
      </c>
      <c r="F18" s="12"/>
      <c r="G18" s="14">
        <v>0</v>
      </c>
      <c r="H18" s="12"/>
      <c r="I18" s="14">
        <v>0</v>
      </c>
      <c r="J18" s="12"/>
      <c r="K18" s="14">
        <v>1900000</v>
      </c>
      <c r="L18" s="12"/>
      <c r="M18" s="14">
        <v>80630252245</v>
      </c>
      <c r="N18" s="12"/>
      <c r="O18" s="14">
        <v>53034555600</v>
      </c>
      <c r="P18" s="12"/>
      <c r="Q18" s="26">
        <v>27595696645</v>
      </c>
      <c r="R18" s="26"/>
    </row>
    <row r="19" spans="1:18" ht="21.75" customHeight="1" x14ac:dyDescent="0.2">
      <c r="A19" s="6" t="s">
        <v>31</v>
      </c>
      <c r="C19" s="14">
        <v>0</v>
      </c>
      <c r="D19" s="12"/>
      <c r="E19" s="14">
        <v>0</v>
      </c>
      <c r="F19" s="12"/>
      <c r="G19" s="14">
        <v>0</v>
      </c>
      <c r="H19" s="12"/>
      <c r="I19" s="14">
        <v>0</v>
      </c>
      <c r="J19" s="12"/>
      <c r="K19" s="14">
        <v>4000000</v>
      </c>
      <c r="L19" s="12"/>
      <c r="M19" s="14">
        <v>21391956120</v>
      </c>
      <c r="N19" s="12"/>
      <c r="O19" s="14">
        <v>22569295478</v>
      </c>
      <c r="P19" s="12"/>
      <c r="Q19" s="26">
        <v>-1177339358</v>
      </c>
      <c r="R19" s="26"/>
    </row>
    <row r="20" spans="1:18" ht="21.75" customHeight="1" x14ac:dyDescent="0.2">
      <c r="A20" s="6" t="s">
        <v>29</v>
      </c>
      <c r="C20" s="14">
        <v>0</v>
      </c>
      <c r="D20" s="12"/>
      <c r="E20" s="14">
        <v>0</v>
      </c>
      <c r="F20" s="12"/>
      <c r="G20" s="14">
        <v>0</v>
      </c>
      <c r="H20" s="12"/>
      <c r="I20" s="14">
        <v>0</v>
      </c>
      <c r="J20" s="12"/>
      <c r="K20" s="14">
        <v>9729859</v>
      </c>
      <c r="L20" s="12"/>
      <c r="M20" s="14">
        <v>116129501505</v>
      </c>
      <c r="N20" s="12"/>
      <c r="O20" s="14">
        <v>87184205137</v>
      </c>
      <c r="P20" s="12"/>
      <c r="Q20" s="26">
        <v>28945296368</v>
      </c>
      <c r="R20" s="26"/>
    </row>
    <row r="21" spans="1:18" ht="21.75" customHeight="1" x14ac:dyDescent="0.2">
      <c r="A21" s="6" t="s">
        <v>104</v>
      </c>
      <c r="C21" s="14">
        <v>0</v>
      </c>
      <c r="D21" s="12"/>
      <c r="E21" s="14">
        <v>0</v>
      </c>
      <c r="F21" s="12"/>
      <c r="G21" s="14">
        <v>0</v>
      </c>
      <c r="H21" s="12"/>
      <c r="I21" s="14">
        <v>0</v>
      </c>
      <c r="J21" s="12"/>
      <c r="K21" s="14">
        <v>2342857</v>
      </c>
      <c r="L21" s="12"/>
      <c r="M21" s="14">
        <v>12389838506</v>
      </c>
      <c r="N21" s="12"/>
      <c r="O21" s="14">
        <v>16309119766</v>
      </c>
      <c r="P21" s="12"/>
      <c r="Q21" s="26">
        <v>-3919281260</v>
      </c>
      <c r="R21" s="26"/>
    </row>
    <row r="22" spans="1:18" ht="21.75" customHeight="1" x14ac:dyDescent="0.2">
      <c r="A22" s="6" t="s">
        <v>105</v>
      </c>
      <c r="C22" s="14">
        <v>0</v>
      </c>
      <c r="D22" s="12"/>
      <c r="E22" s="14">
        <v>0</v>
      </c>
      <c r="F22" s="12"/>
      <c r="G22" s="14">
        <v>0</v>
      </c>
      <c r="H22" s="12"/>
      <c r="I22" s="14">
        <v>0</v>
      </c>
      <c r="J22" s="12"/>
      <c r="K22" s="14">
        <v>500000</v>
      </c>
      <c r="L22" s="12"/>
      <c r="M22" s="14">
        <v>8086127027</v>
      </c>
      <c r="N22" s="12"/>
      <c r="O22" s="14">
        <v>6656038200</v>
      </c>
      <c r="P22" s="12"/>
      <c r="Q22" s="26">
        <v>1430088827</v>
      </c>
      <c r="R22" s="26"/>
    </row>
    <row r="23" spans="1:18" ht="21.75" customHeight="1" x14ac:dyDescent="0.2">
      <c r="A23" s="6" t="s">
        <v>106</v>
      </c>
      <c r="C23" s="14">
        <v>0</v>
      </c>
      <c r="D23" s="12"/>
      <c r="E23" s="14">
        <v>0</v>
      </c>
      <c r="F23" s="12"/>
      <c r="G23" s="14">
        <v>0</v>
      </c>
      <c r="H23" s="12"/>
      <c r="I23" s="14">
        <v>0</v>
      </c>
      <c r="J23" s="12"/>
      <c r="K23" s="14">
        <v>3000000</v>
      </c>
      <c r="L23" s="12"/>
      <c r="M23" s="14">
        <v>19890940500</v>
      </c>
      <c r="N23" s="12"/>
      <c r="O23" s="14">
        <v>19712011500</v>
      </c>
      <c r="P23" s="12"/>
      <c r="Q23" s="26">
        <v>178929000</v>
      </c>
      <c r="R23" s="26"/>
    </row>
    <row r="24" spans="1:18" ht="21.75" customHeight="1" x14ac:dyDescent="0.2">
      <c r="A24" s="6" t="s">
        <v>107</v>
      </c>
      <c r="C24" s="14">
        <v>0</v>
      </c>
      <c r="D24" s="12"/>
      <c r="E24" s="14">
        <v>0</v>
      </c>
      <c r="F24" s="12"/>
      <c r="G24" s="14">
        <v>0</v>
      </c>
      <c r="H24" s="12"/>
      <c r="I24" s="14">
        <v>0</v>
      </c>
      <c r="J24" s="12"/>
      <c r="K24" s="14">
        <v>45000007</v>
      </c>
      <c r="L24" s="12"/>
      <c r="M24" s="14">
        <v>107962219013</v>
      </c>
      <c r="N24" s="12"/>
      <c r="O24" s="14">
        <v>73674027210</v>
      </c>
      <c r="P24" s="12"/>
      <c r="Q24" s="26">
        <v>34288191803</v>
      </c>
      <c r="R24" s="26"/>
    </row>
    <row r="25" spans="1:18" ht="21.75" customHeight="1" x14ac:dyDescent="0.2">
      <c r="A25" s="6" t="s">
        <v>108</v>
      </c>
      <c r="C25" s="14">
        <v>0</v>
      </c>
      <c r="D25" s="12"/>
      <c r="E25" s="14">
        <v>0</v>
      </c>
      <c r="F25" s="12"/>
      <c r="G25" s="14">
        <v>0</v>
      </c>
      <c r="H25" s="12"/>
      <c r="I25" s="14">
        <v>0</v>
      </c>
      <c r="J25" s="12"/>
      <c r="K25" s="14">
        <v>17000000</v>
      </c>
      <c r="L25" s="12"/>
      <c r="M25" s="14">
        <v>51904744612</v>
      </c>
      <c r="N25" s="12"/>
      <c r="O25" s="14">
        <v>36214235550</v>
      </c>
      <c r="P25" s="12"/>
      <c r="Q25" s="26">
        <v>15690509062</v>
      </c>
      <c r="R25" s="26"/>
    </row>
    <row r="26" spans="1:18" ht="21.75" customHeight="1" x14ac:dyDescent="0.2">
      <c r="A26" s="6" t="s">
        <v>109</v>
      </c>
      <c r="C26" s="14">
        <v>0</v>
      </c>
      <c r="D26" s="12"/>
      <c r="E26" s="14">
        <v>0</v>
      </c>
      <c r="F26" s="12"/>
      <c r="G26" s="14">
        <v>0</v>
      </c>
      <c r="H26" s="12"/>
      <c r="I26" s="14">
        <v>0</v>
      </c>
      <c r="J26" s="12"/>
      <c r="K26" s="14">
        <v>32000000</v>
      </c>
      <c r="L26" s="12"/>
      <c r="M26" s="14">
        <v>76102193729</v>
      </c>
      <c r="N26" s="12"/>
      <c r="O26" s="14">
        <v>53090222400</v>
      </c>
      <c r="P26" s="12"/>
      <c r="Q26" s="26">
        <v>23011971329</v>
      </c>
      <c r="R26" s="26"/>
    </row>
    <row r="27" spans="1:18" ht="21.75" customHeight="1" x14ac:dyDescent="0.2">
      <c r="A27" s="6" t="s">
        <v>110</v>
      </c>
      <c r="C27" s="14">
        <v>0</v>
      </c>
      <c r="D27" s="12"/>
      <c r="E27" s="14">
        <v>0</v>
      </c>
      <c r="F27" s="12"/>
      <c r="G27" s="14">
        <v>0</v>
      </c>
      <c r="H27" s="12"/>
      <c r="I27" s="14">
        <v>0</v>
      </c>
      <c r="J27" s="12"/>
      <c r="K27" s="14">
        <v>4300000</v>
      </c>
      <c r="L27" s="12"/>
      <c r="M27" s="14">
        <v>24791607115</v>
      </c>
      <c r="N27" s="12"/>
      <c r="O27" s="14">
        <v>21671284050</v>
      </c>
      <c r="P27" s="12"/>
      <c r="Q27" s="26">
        <v>3120323065</v>
      </c>
      <c r="R27" s="26"/>
    </row>
    <row r="28" spans="1:18" ht="21.75" customHeight="1" x14ac:dyDescent="0.2">
      <c r="A28" s="6" t="s">
        <v>111</v>
      </c>
      <c r="C28" s="14">
        <v>0</v>
      </c>
      <c r="D28" s="12"/>
      <c r="E28" s="14">
        <v>0</v>
      </c>
      <c r="F28" s="12"/>
      <c r="G28" s="14">
        <v>0</v>
      </c>
      <c r="H28" s="12"/>
      <c r="I28" s="14">
        <v>0</v>
      </c>
      <c r="J28" s="12"/>
      <c r="K28" s="14">
        <v>4900000</v>
      </c>
      <c r="L28" s="12"/>
      <c r="M28" s="14">
        <v>54978427307</v>
      </c>
      <c r="N28" s="12"/>
      <c r="O28" s="14">
        <v>51679665450</v>
      </c>
      <c r="P28" s="12"/>
      <c r="Q28" s="26">
        <v>3298761857</v>
      </c>
      <c r="R28" s="26"/>
    </row>
    <row r="29" spans="1:18" ht="21.75" customHeight="1" x14ac:dyDescent="0.2">
      <c r="A29" s="6" t="s">
        <v>112</v>
      </c>
      <c r="C29" s="14">
        <v>0</v>
      </c>
      <c r="D29" s="12"/>
      <c r="E29" s="14">
        <v>0</v>
      </c>
      <c r="F29" s="12"/>
      <c r="G29" s="14">
        <v>0</v>
      </c>
      <c r="H29" s="12"/>
      <c r="I29" s="14">
        <v>0</v>
      </c>
      <c r="J29" s="12"/>
      <c r="K29" s="14">
        <v>110643444</v>
      </c>
      <c r="L29" s="12"/>
      <c r="M29" s="14">
        <v>212227993894</v>
      </c>
      <c r="N29" s="12"/>
      <c r="O29" s="14">
        <v>149899713282</v>
      </c>
      <c r="P29" s="12"/>
      <c r="Q29" s="26">
        <v>62328280612</v>
      </c>
      <c r="R29" s="26"/>
    </row>
    <row r="30" spans="1:18" ht="21.75" customHeight="1" x14ac:dyDescent="0.2">
      <c r="A30" s="6" t="s">
        <v>113</v>
      </c>
      <c r="C30" s="14">
        <v>0</v>
      </c>
      <c r="D30" s="12"/>
      <c r="E30" s="14">
        <v>0</v>
      </c>
      <c r="F30" s="12"/>
      <c r="G30" s="14">
        <v>0</v>
      </c>
      <c r="H30" s="12"/>
      <c r="I30" s="14">
        <v>0</v>
      </c>
      <c r="J30" s="12"/>
      <c r="K30" s="14">
        <v>1650000</v>
      </c>
      <c r="L30" s="12"/>
      <c r="M30" s="14">
        <v>63425606046</v>
      </c>
      <c r="N30" s="12"/>
      <c r="O30" s="14">
        <v>53059903875</v>
      </c>
      <c r="P30" s="12"/>
      <c r="Q30" s="26">
        <v>10365702171</v>
      </c>
      <c r="R30" s="26"/>
    </row>
    <row r="31" spans="1:18" ht="21.75" customHeight="1" x14ac:dyDescent="0.2">
      <c r="A31" s="6" t="s">
        <v>26</v>
      </c>
      <c r="C31" s="14">
        <v>0</v>
      </c>
      <c r="D31" s="12"/>
      <c r="E31" s="14">
        <v>0</v>
      </c>
      <c r="F31" s="12"/>
      <c r="G31" s="14">
        <v>0</v>
      </c>
      <c r="H31" s="12"/>
      <c r="I31" s="14">
        <v>0</v>
      </c>
      <c r="J31" s="12"/>
      <c r="K31" s="14">
        <v>500000</v>
      </c>
      <c r="L31" s="12"/>
      <c r="M31" s="14">
        <v>9562761116</v>
      </c>
      <c r="N31" s="12"/>
      <c r="O31" s="14">
        <v>6550789485</v>
      </c>
      <c r="P31" s="12"/>
      <c r="Q31" s="26">
        <v>3011971631</v>
      </c>
      <c r="R31" s="26"/>
    </row>
    <row r="32" spans="1:18" ht="21.75" customHeight="1" x14ac:dyDescent="0.2">
      <c r="A32" s="6" t="s">
        <v>114</v>
      </c>
      <c r="C32" s="14">
        <v>0</v>
      </c>
      <c r="D32" s="12"/>
      <c r="E32" s="14">
        <v>0</v>
      </c>
      <c r="F32" s="12"/>
      <c r="G32" s="14">
        <v>0</v>
      </c>
      <c r="H32" s="12"/>
      <c r="I32" s="14">
        <v>0</v>
      </c>
      <c r="J32" s="12"/>
      <c r="K32" s="14">
        <v>12400000</v>
      </c>
      <c r="L32" s="12"/>
      <c r="M32" s="14">
        <v>36970850013</v>
      </c>
      <c r="N32" s="12"/>
      <c r="O32" s="14">
        <v>36017214840</v>
      </c>
      <c r="P32" s="12"/>
      <c r="Q32" s="26">
        <v>953635173</v>
      </c>
      <c r="R32" s="26"/>
    </row>
    <row r="33" spans="1:18" ht="21.75" customHeight="1" x14ac:dyDescent="0.2">
      <c r="A33" s="6" t="s">
        <v>115</v>
      </c>
      <c r="C33" s="14">
        <v>0</v>
      </c>
      <c r="D33" s="12"/>
      <c r="E33" s="14">
        <v>0</v>
      </c>
      <c r="F33" s="12"/>
      <c r="G33" s="14">
        <v>0</v>
      </c>
      <c r="H33" s="12"/>
      <c r="I33" s="14">
        <v>0</v>
      </c>
      <c r="J33" s="12"/>
      <c r="K33" s="14">
        <v>185000</v>
      </c>
      <c r="L33" s="12"/>
      <c r="M33" s="14">
        <v>30918533585</v>
      </c>
      <c r="N33" s="12"/>
      <c r="O33" s="14">
        <v>30347054235</v>
      </c>
      <c r="P33" s="12"/>
      <c r="Q33" s="26">
        <v>571479350</v>
      </c>
      <c r="R33" s="26"/>
    </row>
    <row r="34" spans="1:18" ht="21.75" customHeight="1" x14ac:dyDescent="0.2">
      <c r="A34" s="6" t="s">
        <v>116</v>
      </c>
      <c r="C34" s="14">
        <v>0</v>
      </c>
      <c r="D34" s="12"/>
      <c r="E34" s="14">
        <v>0</v>
      </c>
      <c r="F34" s="12"/>
      <c r="G34" s="14">
        <v>0</v>
      </c>
      <c r="H34" s="12"/>
      <c r="I34" s="14">
        <v>0</v>
      </c>
      <c r="J34" s="12"/>
      <c r="K34" s="14">
        <v>27000000</v>
      </c>
      <c r="L34" s="12"/>
      <c r="M34" s="14">
        <v>40294358496</v>
      </c>
      <c r="N34" s="12"/>
      <c r="O34" s="14">
        <v>40294358496</v>
      </c>
      <c r="P34" s="12"/>
      <c r="Q34" s="26">
        <v>0</v>
      </c>
      <c r="R34" s="26"/>
    </row>
    <row r="35" spans="1:18" ht="21.75" customHeight="1" x14ac:dyDescent="0.2">
      <c r="A35" s="6" t="s">
        <v>117</v>
      </c>
      <c r="C35" s="14">
        <v>0</v>
      </c>
      <c r="D35" s="12"/>
      <c r="E35" s="14">
        <v>0</v>
      </c>
      <c r="F35" s="12"/>
      <c r="G35" s="14">
        <v>0</v>
      </c>
      <c r="H35" s="12"/>
      <c r="I35" s="14">
        <v>0</v>
      </c>
      <c r="J35" s="12"/>
      <c r="K35" s="14">
        <v>3500000</v>
      </c>
      <c r="L35" s="12"/>
      <c r="M35" s="14">
        <v>11280441662</v>
      </c>
      <c r="N35" s="12"/>
      <c r="O35" s="14">
        <v>7952214060</v>
      </c>
      <c r="P35" s="12"/>
      <c r="Q35" s="26">
        <v>3328227602</v>
      </c>
      <c r="R35" s="26"/>
    </row>
    <row r="36" spans="1:18" ht="21.75" customHeight="1" x14ac:dyDescent="0.2">
      <c r="A36" s="6" t="s">
        <v>118</v>
      </c>
      <c r="C36" s="14">
        <v>0</v>
      </c>
      <c r="D36" s="12"/>
      <c r="E36" s="14">
        <v>0</v>
      </c>
      <c r="F36" s="12"/>
      <c r="G36" s="14">
        <v>0</v>
      </c>
      <c r="H36" s="12"/>
      <c r="I36" s="14">
        <v>0</v>
      </c>
      <c r="J36" s="12"/>
      <c r="K36" s="14">
        <v>10000000</v>
      </c>
      <c r="L36" s="12"/>
      <c r="M36" s="14">
        <v>13567596222</v>
      </c>
      <c r="N36" s="12"/>
      <c r="O36" s="14">
        <v>14642356500</v>
      </c>
      <c r="P36" s="12"/>
      <c r="Q36" s="26">
        <v>-1074760278</v>
      </c>
      <c r="R36" s="26"/>
    </row>
    <row r="37" spans="1:18" ht="21.75" customHeight="1" x14ac:dyDescent="0.2">
      <c r="A37" s="6" t="s">
        <v>35</v>
      </c>
      <c r="C37" s="14">
        <v>0</v>
      </c>
      <c r="D37" s="12"/>
      <c r="E37" s="14">
        <v>0</v>
      </c>
      <c r="F37" s="12"/>
      <c r="G37" s="14">
        <v>0</v>
      </c>
      <c r="H37" s="12"/>
      <c r="I37" s="14">
        <v>0</v>
      </c>
      <c r="J37" s="12"/>
      <c r="K37" s="14">
        <v>2</v>
      </c>
      <c r="L37" s="12"/>
      <c r="M37" s="14">
        <v>2</v>
      </c>
      <c r="N37" s="12"/>
      <c r="O37" s="14">
        <v>4780</v>
      </c>
      <c r="P37" s="12"/>
      <c r="Q37" s="26">
        <v>-4778</v>
      </c>
      <c r="R37" s="26"/>
    </row>
    <row r="38" spans="1:18" ht="21.75" customHeight="1" x14ac:dyDescent="0.2">
      <c r="A38" s="6" t="s">
        <v>119</v>
      </c>
      <c r="C38" s="14">
        <v>0</v>
      </c>
      <c r="D38" s="12"/>
      <c r="E38" s="14">
        <v>0</v>
      </c>
      <c r="F38" s="12"/>
      <c r="G38" s="14">
        <v>0</v>
      </c>
      <c r="H38" s="12"/>
      <c r="I38" s="14">
        <v>0</v>
      </c>
      <c r="J38" s="12"/>
      <c r="K38" s="14">
        <v>802183</v>
      </c>
      <c r="L38" s="12"/>
      <c r="M38" s="14">
        <v>8025840915</v>
      </c>
      <c r="N38" s="12"/>
      <c r="O38" s="14">
        <v>8025840915</v>
      </c>
      <c r="P38" s="12"/>
      <c r="Q38" s="26">
        <v>0</v>
      </c>
      <c r="R38" s="26"/>
    </row>
    <row r="39" spans="1:18" ht="21.75" customHeight="1" x14ac:dyDescent="0.2">
      <c r="A39" s="6" t="s">
        <v>120</v>
      </c>
      <c r="C39" s="14">
        <v>0</v>
      </c>
      <c r="D39" s="12"/>
      <c r="E39" s="14">
        <v>0</v>
      </c>
      <c r="F39" s="12"/>
      <c r="G39" s="14">
        <v>0</v>
      </c>
      <c r="H39" s="12"/>
      <c r="I39" s="14">
        <v>0</v>
      </c>
      <c r="J39" s="12"/>
      <c r="K39" s="14">
        <v>3000000</v>
      </c>
      <c r="L39" s="12"/>
      <c r="M39" s="14">
        <v>16913928420</v>
      </c>
      <c r="N39" s="12"/>
      <c r="O39" s="14">
        <v>14612535000</v>
      </c>
      <c r="P39" s="12"/>
      <c r="Q39" s="26">
        <v>2301393420</v>
      </c>
      <c r="R39" s="26"/>
    </row>
    <row r="40" spans="1:18" ht="21.75" customHeight="1" x14ac:dyDescent="0.2">
      <c r="A40" s="6" t="s">
        <v>121</v>
      </c>
      <c r="C40" s="14">
        <v>0</v>
      </c>
      <c r="D40" s="12"/>
      <c r="E40" s="14">
        <v>0</v>
      </c>
      <c r="F40" s="12"/>
      <c r="G40" s="14">
        <v>0</v>
      </c>
      <c r="H40" s="12"/>
      <c r="I40" s="14">
        <v>0</v>
      </c>
      <c r="J40" s="12"/>
      <c r="K40" s="14">
        <v>28519481</v>
      </c>
      <c r="L40" s="12"/>
      <c r="M40" s="14">
        <v>79211241001</v>
      </c>
      <c r="N40" s="12"/>
      <c r="O40" s="14">
        <v>54609130800</v>
      </c>
      <c r="P40" s="12"/>
      <c r="Q40" s="26">
        <v>24602110201</v>
      </c>
      <c r="R40" s="26"/>
    </row>
    <row r="41" spans="1:18" ht="21.75" customHeight="1" x14ac:dyDescent="0.2">
      <c r="A41" s="6" t="s">
        <v>122</v>
      </c>
      <c r="C41" s="14">
        <v>0</v>
      </c>
      <c r="D41" s="12"/>
      <c r="E41" s="14">
        <v>0</v>
      </c>
      <c r="F41" s="12"/>
      <c r="G41" s="14">
        <v>0</v>
      </c>
      <c r="H41" s="12"/>
      <c r="I41" s="14">
        <v>0</v>
      </c>
      <c r="J41" s="12"/>
      <c r="K41" s="14">
        <v>2400000</v>
      </c>
      <c r="L41" s="12"/>
      <c r="M41" s="14">
        <v>84453865644</v>
      </c>
      <c r="N41" s="12"/>
      <c r="O41" s="14">
        <v>61074432000</v>
      </c>
      <c r="P41" s="12"/>
      <c r="Q41" s="26">
        <v>23379433644</v>
      </c>
      <c r="R41" s="26"/>
    </row>
    <row r="42" spans="1:18" ht="21.75" customHeight="1" x14ac:dyDescent="0.2">
      <c r="A42" s="6" t="s">
        <v>123</v>
      </c>
      <c r="C42" s="14">
        <v>0</v>
      </c>
      <c r="D42" s="12"/>
      <c r="E42" s="14">
        <v>0</v>
      </c>
      <c r="F42" s="12"/>
      <c r="G42" s="14">
        <v>0</v>
      </c>
      <c r="H42" s="12"/>
      <c r="I42" s="14">
        <v>0</v>
      </c>
      <c r="J42" s="12"/>
      <c r="K42" s="14">
        <v>46000000</v>
      </c>
      <c r="L42" s="12"/>
      <c r="M42" s="14">
        <v>55697856602</v>
      </c>
      <c r="N42" s="12"/>
      <c r="O42" s="14">
        <v>57203601300</v>
      </c>
      <c r="P42" s="12"/>
      <c r="Q42" s="26">
        <v>-1505744698</v>
      </c>
      <c r="R42" s="26"/>
    </row>
    <row r="43" spans="1:18" ht="21.75" customHeight="1" x14ac:dyDescent="0.2">
      <c r="A43" s="6" t="s">
        <v>37</v>
      </c>
      <c r="C43" s="14">
        <v>0</v>
      </c>
      <c r="D43" s="12"/>
      <c r="E43" s="14">
        <v>0</v>
      </c>
      <c r="F43" s="12"/>
      <c r="G43" s="14">
        <v>0</v>
      </c>
      <c r="H43" s="12"/>
      <c r="I43" s="14">
        <v>0</v>
      </c>
      <c r="J43" s="12"/>
      <c r="K43" s="14">
        <v>3131631</v>
      </c>
      <c r="L43" s="12"/>
      <c r="M43" s="14">
        <v>45399972963</v>
      </c>
      <c r="N43" s="12"/>
      <c r="O43" s="14">
        <v>31939357387</v>
      </c>
      <c r="P43" s="12"/>
      <c r="Q43" s="26">
        <v>13460615576</v>
      </c>
      <c r="R43" s="26"/>
    </row>
    <row r="44" spans="1:18" ht="21.75" customHeight="1" x14ac:dyDescent="0.2">
      <c r="A44" s="6" t="s">
        <v>38</v>
      </c>
      <c r="C44" s="14">
        <v>0</v>
      </c>
      <c r="D44" s="12"/>
      <c r="E44" s="14">
        <v>0</v>
      </c>
      <c r="F44" s="12"/>
      <c r="G44" s="14">
        <v>0</v>
      </c>
      <c r="H44" s="12"/>
      <c r="I44" s="14">
        <v>0</v>
      </c>
      <c r="J44" s="12"/>
      <c r="K44" s="14">
        <v>7600000</v>
      </c>
      <c r="L44" s="12"/>
      <c r="M44" s="14">
        <v>23798750007</v>
      </c>
      <c r="N44" s="12"/>
      <c r="O44" s="14">
        <v>20936410819</v>
      </c>
      <c r="P44" s="12"/>
      <c r="Q44" s="26">
        <v>2862339188</v>
      </c>
      <c r="R44" s="26"/>
    </row>
    <row r="45" spans="1:18" ht="21.75" customHeight="1" x14ac:dyDescent="0.2">
      <c r="A45" s="6" t="s">
        <v>124</v>
      </c>
      <c r="C45" s="14">
        <v>0</v>
      </c>
      <c r="D45" s="12"/>
      <c r="E45" s="14">
        <v>0</v>
      </c>
      <c r="F45" s="12"/>
      <c r="G45" s="14">
        <v>0</v>
      </c>
      <c r="H45" s="12"/>
      <c r="I45" s="14">
        <v>0</v>
      </c>
      <c r="J45" s="12"/>
      <c r="K45" s="14">
        <v>3000000</v>
      </c>
      <c r="L45" s="12"/>
      <c r="M45" s="14">
        <v>11175136463</v>
      </c>
      <c r="N45" s="12"/>
      <c r="O45" s="14">
        <v>7837109640</v>
      </c>
      <c r="P45" s="12"/>
      <c r="Q45" s="26">
        <v>3338026823</v>
      </c>
      <c r="R45" s="26"/>
    </row>
    <row r="46" spans="1:18" ht="21.75" customHeight="1" x14ac:dyDescent="0.2">
      <c r="A46" s="6" t="s">
        <v>125</v>
      </c>
      <c r="C46" s="14">
        <v>0</v>
      </c>
      <c r="D46" s="12"/>
      <c r="E46" s="14">
        <v>0</v>
      </c>
      <c r="F46" s="12"/>
      <c r="G46" s="14">
        <v>0</v>
      </c>
      <c r="H46" s="12"/>
      <c r="I46" s="14">
        <v>0</v>
      </c>
      <c r="J46" s="12"/>
      <c r="K46" s="14">
        <v>450000</v>
      </c>
      <c r="L46" s="12"/>
      <c r="M46" s="14">
        <v>4602948558</v>
      </c>
      <c r="N46" s="12"/>
      <c r="O46" s="14">
        <v>3098811168</v>
      </c>
      <c r="P46" s="12"/>
      <c r="Q46" s="26">
        <v>1504137390</v>
      </c>
      <c r="R46" s="26"/>
    </row>
    <row r="47" spans="1:18" ht="21.75" customHeight="1" x14ac:dyDescent="0.2">
      <c r="A47" s="6" t="s">
        <v>126</v>
      </c>
      <c r="C47" s="14">
        <v>0</v>
      </c>
      <c r="D47" s="12"/>
      <c r="E47" s="14">
        <v>0</v>
      </c>
      <c r="F47" s="12"/>
      <c r="G47" s="14">
        <v>0</v>
      </c>
      <c r="H47" s="12"/>
      <c r="I47" s="14">
        <v>0</v>
      </c>
      <c r="J47" s="12"/>
      <c r="K47" s="14">
        <v>6240000</v>
      </c>
      <c r="L47" s="12"/>
      <c r="M47" s="14">
        <v>21896138259</v>
      </c>
      <c r="N47" s="12"/>
      <c r="O47" s="14">
        <v>19352960640</v>
      </c>
      <c r="P47" s="12"/>
      <c r="Q47" s="26">
        <v>2543177619</v>
      </c>
      <c r="R47" s="26"/>
    </row>
    <row r="48" spans="1:18" ht="21.75" customHeight="1" x14ac:dyDescent="0.2">
      <c r="A48" s="6" t="s">
        <v>127</v>
      </c>
      <c r="C48" s="14">
        <v>0</v>
      </c>
      <c r="D48" s="12"/>
      <c r="E48" s="14">
        <v>0</v>
      </c>
      <c r="F48" s="12"/>
      <c r="G48" s="14">
        <v>0</v>
      </c>
      <c r="H48" s="12"/>
      <c r="I48" s="14">
        <v>0</v>
      </c>
      <c r="J48" s="12"/>
      <c r="K48" s="14">
        <v>2000000</v>
      </c>
      <c r="L48" s="12"/>
      <c r="M48" s="14">
        <v>14380132418</v>
      </c>
      <c r="N48" s="12"/>
      <c r="O48" s="14">
        <v>11370314880</v>
      </c>
      <c r="P48" s="12"/>
      <c r="Q48" s="26">
        <v>3009817538</v>
      </c>
      <c r="R48" s="26"/>
    </row>
    <row r="49" spans="1:22" ht="21.75" customHeight="1" x14ac:dyDescent="0.2">
      <c r="A49" s="6" t="s">
        <v>24</v>
      </c>
      <c r="C49" s="14">
        <v>0</v>
      </c>
      <c r="D49" s="12"/>
      <c r="E49" s="14">
        <v>0</v>
      </c>
      <c r="F49" s="12"/>
      <c r="G49" s="14">
        <v>0</v>
      </c>
      <c r="H49" s="12"/>
      <c r="I49" s="14">
        <v>0</v>
      </c>
      <c r="J49" s="12"/>
      <c r="K49" s="14">
        <v>100000</v>
      </c>
      <c r="L49" s="12"/>
      <c r="M49" s="14">
        <v>3480500084</v>
      </c>
      <c r="N49" s="12"/>
      <c r="O49" s="14">
        <v>2712460678</v>
      </c>
      <c r="P49" s="12"/>
      <c r="Q49" s="26">
        <v>768039406</v>
      </c>
      <c r="R49" s="26"/>
      <c r="V49" s="19"/>
    </row>
    <row r="50" spans="1:22" ht="21.75" customHeight="1" x14ac:dyDescent="0.2">
      <c r="A50" s="6" t="s">
        <v>128</v>
      </c>
      <c r="C50" s="14">
        <v>0</v>
      </c>
      <c r="D50" s="12"/>
      <c r="E50" s="14">
        <v>0</v>
      </c>
      <c r="F50" s="12"/>
      <c r="G50" s="14">
        <v>0</v>
      </c>
      <c r="H50" s="12"/>
      <c r="I50" s="14">
        <v>0</v>
      </c>
      <c r="J50" s="12"/>
      <c r="K50" s="14">
        <v>27000000</v>
      </c>
      <c r="L50" s="12"/>
      <c r="M50" s="14">
        <v>41493635100</v>
      </c>
      <c r="N50" s="12"/>
      <c r="O50" s="14">
        <v>40294358496</v>
      </c>
      <c r="P50" s="12"/>
      <c r="Q50" s="26">
        <v>1199276604</v>
      </c>
      <c r="R50" s="26"/>
      <c r="V50" s="19"/>
    </row>
    <row r="51" spans="1:22" ht="21.75" customHeight="1" x14ac:dyDescent="0.2">
      <c r="A51" s="6" t="s">
        <v>23</v>
      </c>
      <c r="C51" s="14">
        <v>0</v>
      </c>
      <c r="D51" s="12"/>
      <c r="E51" s="14">
        <v>0</v>
      </c>
      <c r="F51" s="12"/>
      <c r="G51" s="14">
        <v>0</v>
      </c>
      <c r="H51" s="12"/>
      <c r="I51" s="14">
        <v>0</v>
      </c>
      <c r="J51" s="12"/>
      <c r="K51" s="14">
        <v>2562894</v>
      </c>
      <c r="L51" s="12"/>
      <c r="M51" s="14">
        <v>18931258052</v>
      </c>
      <c r="N51" s="12"/>
      <c r="O51" s="14">
        <v>13216528594</v>
      </c>
      <c r="P51" s="12"/>
      <c r="Q51" s="26">
        <v>5714729458</v>
      </c>
      <c r="R51" s="26"/>
      <c r="V51" s="19"/>
    </row>
    <row r="52" spans="1:22" ht="21.75" customHeight="1" x14ac:dyDescent="0.2">
      <c r="A52" s="6" t="s">
        <v>129</v>
      </c>
      <c r="C52" s="14">
        <v>0</v>
      </c>
      <c r="D52" s="12"/>
      <c r="E52" s="14">
        <v>0</v>
      </c>
      <c r="F52" s="12"/>
      <c r="G52" s="14">
        <v>0</v>
      </c>
      <c r="H52" s="12"/>
      <c r="I52" s="14">
        <v>0</v>
      </c>
      <c r="J52" s="12"/>
      <c r="K52" s="14">
        <v>1562500</v>
      </c>
      <c r="L52" s="12"/>
      <c r="M52" s="14">
        <v>3333563398</v>
      </c>
      <c r="N52" s="12"/>
      <c r="O52" s="14">
        <v>3437238515</v>
      </c>
      <c r="P52" s="12"/>
      <c r="Q52" s="26">
        <v>-103675117</v>
      </c>
      <c r="R52" s="26"/>
      <c r="V52" s="19"/>
    </row>
    <row r="53" spans="1:22" ht="21.75" customHeight="1" x14ac:dyDescent="0.2">
      <c r="A53" s="6" t="s">
        <v>130</v>
      </c>
      <c r="C53" s="14">
        <v>0</v>
      </c>
      <c r="D53" s="12"/>
      <c r="E53" s="14">
        <v>0</v>
      </c>
      <c r="F53" s="12"/>
      <c r="G53" s="14">
        <v>0</v>
      </c>
      <c r="H53" s="12"/>
      <c r="I53" s="14">
        <v>0</v>
      </c>
      <c r="J53" s="12"/>
      <c r="K53" s="14">
        <v>4000000</v>
      </c>
      <c r="L53" s="12"/>
      <c r="M53" s="14">
        <v>35390317724</v>
      </c>
      <c r="N53" s="12"/>
      <c r="O53" s="14">
        <v>26998398000</v>
      </c>
      <c r="P53" s="12"/>
      <c r="Q53" s="26">
        <v>8391919724</v>
      </c>
      <c r="R53" s="26"/>
    </row>
    <row r="54" spans="1:22" ht="21.75" customHeight="1" x14ac:dyDescent="0.2">
      <c r="A54" s="6" t="s">
        <v>131</v>
      </c>
      <c r="C54" s="14">
        <v>0</v>
      </c>
      <c r="D54" s="12"/>
      <c r="E54" s="14">
        <v>0</v>
      </c>
      <c r="F54" s="12"/>
      <c r="G54" s="14">
        <v>0</v>
      </c>
      <c r="H54" s="12"/>
      <c r="I54" s="14">
        <v>0</v>
      </c>
      <c r="J54" s="12"/>
      <c r="K54" s="14">
        <v>23584</v>
      </c>
      <c r="L54" s="12"/>
      <c r="M54" s="14">
        <v>186969357508</v>
      </c>
      <c r="N54" s="12"/>
      <c r="O54" s="14">
        <v>136829020224</v>
      </c>
      <c r="P54" s="12"/>
      <c r="Q54" s="26">
        <v>50140337284</v>
      </c>
      <c r="R54" s="26"/>
    </row>
    <row r="55" spans="1:22" ht="21.75" customHeight="1" x14ac:dyDescent="0.2">
      <c r="A55" s="6" t="s">
        <v>132</v>
      </c>
      <c r="C55" s="14">
        <v>0</v>
      </c>
      <c r="D55" s="12"/>
      <c r="E55" s="14">
        <v>0</v>
      </c>
      <c r="F55" s="12"/>
      <c r="G55" s="14">
        <v>0</v>
      </c>
      <c r="H55" s="12"/>
      <c r="I55" s="14">
        <v>0</v>
      </c>
      <c r="J55" s="12"/>
      <c r="K55" s="14">
        <v>2800000</v>
      </c>
      <c r="L55" s="12"/>
      <c r="M55" s="14">
        <v>34513416162</v>
      </c>
      <c r="N55" s="12"/>
      <c r="O55" s="14">
        <v>20430942336</v>
      </c>
      <c r="P55" s="12"/>
      <c r="Q55" s="26">
        <v>14082473826</v>
      </c>
      <c r="R55" s="26"/>
    </row>
    <row r="56" spans="1:22" ht="21.75" customHeight="1" x14ac:dyDescent="0.2">
      <c r="A56" s="6" t="s">
        <v>133</v>
      </c>
      <c r="C56" s="14">
        <v>0</v>
      </c>
      <c r="D56" s="12"/>
      <c r="E56" s="14">
        <v>0</v>
      </c>
      <c r="F56" s="12"/>
      <c r="G56" s="14">
        <v>0</v>
      </c>
      <c r="H56" s="12"/>
      <c r="I56" s="14">
        <v>0</v>
      </c>
      <c r="J56" s="12"/>
      <c r="K56" s="14">
        <v>750000</v>
      </c>
      <c r="L56" s="12"/>
      <c r="M56" s="14">
        <v>9708987577</v>
      </c>
      <c r="N56" s="12"/>
      <c r="O56" s="14">
        <v>10021580562</v>
      </c>
      <c r="P56" s="12"/>
      <c r="Q56" s="26">
        <v>-312592985</v>
      </c>
      <c r="R56" s="26"/>
    </row>
    <row r="57" spans="1:22" ht="21.75" customHeight="1" x14ac:dyDescent="0.2">
      <c r="A57" s="6" t="s">
        <v>22</v>
      </c>
      <c r="C57" s="14">
        <v>0</v>
      </c>
      <c r="D57" s="12"/>
      <c r="E57" s="14">
        <v>0</v>
      </c>
      <c r="F57" s="12"/>
      <c r="G57" s="14">
        <v>0</v>
      </c>
      <c r="H57" s="12"/>
      <c r="I57" s="14">
        <v>0</v>
      </c>
      <c r="J57" s="12"/>
      <c r="K57" s="14">
        <v>1</v>
      </c>
      <c r="L57" s="12"/>
      <c r="M57" s="14">
        <v>1</v>
      </c>
      <c r="N57" s="12"/>
      <c r="O57" s="14">
        <v>37448</v>
      </c>
      <c r="P57" s="12"/>
      <c r="Q57" s="26">
        <v>-37447</v>
      </c>
      <c r="R57" s="26"/>
    </row>
    <row r="58" spans="1:22" ht="21.75" customHeight="1" x14ac:dyDescent="0.2">
      <c r="A58" s="7" t="s">
        <v>40</v>
      </c>
      <c r="C58" s="16">
        <v>0</v>
      </c>
      <c r="D58" s="12"/>
      <c r="E58" s="16">
        <v>0</v>
      </c>
      <c r="F58" s="12"/>
      <c r="G58" s="16">
        <v>0</v>
      </c>
      <c r="H58" s="12"/>
      <c r="I58" s="16">
        <v>0</v>
      </c>
      <c r="J58" s="12"/>
      <c r="K58" s="16">
        <v>3000000</v>
      </c>
      <c r="L58" s="12"/>
      <c r="M58" s="16">
        <v>7610446836</v>
      </c>
      <c r="N58" s="12"/>
      <c r="O58" s="16">
        <v>7843054501</v>
      </c>
      <c r="P58" s="12"/>
      <c r="Q58" s="37">
        <v>-232607665</v>
      </c>
      <c r="R58" s="37"/>
    </row>
    <row r="59" spans="1:22" ht="21.75" customHeight="1" x14ac:dyDescent="0.2">
      <c r="A59" s="9" t="s">
        <v>52</v>
      </c>
      <c r="C59" s="17">
        <v>24179622</v>
      </c>
      <c r="D59" s="12"/>
      <c r="E59" s="17">
        <f>SUM(E8:E58)</f>
        <v>305602228670</v>
      </c>
      <c r="F59" s="12"/>
      <c r="G59" s="17">
        <f>SUM(G8:G58)</f>
        <v>292917806266</v>
      </c>
      <c r="H59" s="12"/>
      <c r="I59" s="17">
        <f>SUM(I8:I58)</f>
        <v>12684422404</v>
      </c>
      <c r="J59" s="12"/>
      <c r="K59" s="17">
        <v>495037619</v>
      </c>
      <c r="L59" s="12"/>
      <c r="M59" s="17">
        <v>2180499522010</v>
      </c>
      <c r="N59" s="12"/>
      <c r="O59" s="17">
        <v>1713860350207</v>
      </c>
      <c r="P59" s="12"/>
      <c r="Q59" s="38">
        <v>466639171803</v>
      </c>
      <c r="R59" s="38"/>
    </row>
    <row r="61" spans="1:22" x14ac:dyDescent="0.2">
      <c r="I61" s="19"/>
    </row>
    <row r="62" spans="1:22" x14ac:dyDescent="0.2">
      <c r="I62" s="19"/>
    </row>
    <row r="63" spans="1:22" x14ac:dyDescent="0.2">
      <c r="I63" s="19"/>
    </row>
    <row r="64" spans="1:22" x14ac:dyDescent="0.2">
      <c r="I64" s="19"/>
    </row>
    <row r="65" spans="5:9" x14ac:dyDescent="0.2">
      <c r="E65" s="19"/>
    </row>
    <row r="66" spans="5:9" x14ac:dyDescent="0.2">
      <c r="I66" s="19"/>
    </row>
  </sheetData>
  <mergeCells count="6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53:R53"/>
    <mergeCell ref="Q54:R54"/>
    <mergeCell ref="Q55:R55"/>
    <mergeCell ref="Q56:R56"/>
    <mergeCell ref="Q57:R5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workbookViewId="0">
      <selection activeCell="I42" sqref="I42:I46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34" t="s">
        <v>180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29" t="s">
        <v>82</v>
      </c>
      <c r="C6" s="29" t="s">
        <v>94</v>
      </c>
      <c r="D6" s="29"/>
      <c r="E6" s="29"/>
      <c r="F6" s="29"/>
      <c r="G6" s="29"/>
      <c r="H6" s="29"/>
      <c r="I6" s="29"/>
      <c r="K6" s="29" t="s">
        <v>95</v>
      </c>
      <c r="L6" s="29"/>
      <c r="M6" s="29"/>
      <c r="N6" s="29"/>
      <c r="O6" s="29"/>
      <c r="P6" s="29"/>
      <c r="Q6" s="29"/>
      <c r="R6" s="29"/>
    </row>
    <row r="7" spans="1:18" ht="42.75" customHeight="1" x14ac:dyDescent="0.2">
      <c r="A7" s="29"/>
      <c r="C7" s="10" t="s">
        <v>13</v>
      </c>
      <c r="D7" s="3"/>
      <c r="E7" s="10" t="s">
        <v>15</v>
      </c>
      <c r="F7" s="3"/>
      <c r="G7" s="10" t="s">
        <v>178</v>
      </c>
      <c r="H7" s="3"/>
      <c r="I7" s="10" t="s">
        <v>181</v>
      </c>
      <c r="K7" s="10" t="s">
        <v>13</v>
      </c>
      <c r="L7" s="3"/>
      <c r="M7" s="10" t="s">
        <v>15</v>
      </c>
      <c r="N7" s="3"/>
      <c r="O7" s="10" t="s">
        <v>178</v>
      </c>
      <c r="P7" s="3"/>
      <c r="Q7" s="39" t="s">
        <v>181</v>
      </c>
      <c r="R7" s="39"/>
    </row>
    <row r="8" spans="1:18" ht="21.75" customHeight="1" x14ac:dyDescent="0.2">
      <c r="A8" s="5" t="s">
        <v>37</v>
      </c>
      <c r="C8" s="11">
        <v>3328972</v>
      </c>
      <c r="D8" s="12"/>
      <c r="E8" s="11">
        <v>37360468521</v>
      </c>
      <c r="F8" s="12"/>
      <c r="G8" s="11">
        <v>38162496549</v>
      </c>
      <c r="H8" s="12"/>
      <c r="I8" s="11">
        <v>-802028027</v>
      </c>
      <c r="J8" s="12"/>
      <c r="K8" s="11">
        <v>3328972</v>
      </c>
      <c r="L8" s="12"/>
      <c r="M8" s="11">
        <v>37360468521</v>
      </c>
      <c r="N8" s="12"/>
      <c r="O8" s="11">
        <v>34084469432</v>
      </c>
      <c r="P8" s="12"/>
      <c r="Q8" s="31">
        <v>3275999089</v>
      </c>
      <c r="R8" s="31"/>
    </row>
    <row r="9" spans="1:18" ht="21.75" customHeight="1" x14ac:dyDescent="0.2">
      <c r="A9" s="6" t="s">
        <v>50</v>
      </c>
      <c r="C9" s="14">
        <v>13069848</v>
      </c>
      <c r="D9" s="12"/>
      <c r="E9" s="14">
        <v>43809301867</v>
      </c>
      <c r="F9" s="12"/>
      <c r="G9" s="14">
        <v>44610927098</v>
      </c>
      <c r="H9" s="12"/>
      <c r="I9" s="14">
        <v>-801625230</v>
      </c>
      <c r="J9" s="12"/>
      <c r="K9" s="14">
        <v>13069848</v>
      </c>
      <c r="L9" s="12"/>
      <c r="M9" s="14">
        <v>43809301867</v>
      </c>
      <c r="N9" s="12"/>
      <c r="O9" s="14">
        <v>44610927098</v>
      </c>
      <c r="P9" s="12"/>
      <c r="Q9" s="26">
        <v>-801625230</v>
      </c>
      <c r="R9" s="26"/>
    </row>
    <row r="10" spans="1:18" ht="21.75" customHeight="1" x14ac:dyDescent="0.2">
      <c r="A10" s="6" t="s">
        <v>22</v>
      </c>
      <c r="C10" s="14">
        <v>3380645</v>
      </c>
      <c r="D10" s="12"/>
      <c r="E10" s="14">
        <v>116408764820</v>
      </c>
      <c r="F10" s="12"/>
      <c r="G10" s="14">
        <v>118369040048</v>
      </c>
      <c r="H10" s="12"/>
      <c r="I10" s="14">
        <v>-1960275227</v>
      </c>
      <c r="J10" s="12"/>
      <c r="K10" s="14">
        <v>3380645</v>
      </c>
      <c r="L10" s="12"/>
      <c r="M10" s="14">
        <v>116408764820</v>
      </c>
      <c r="N10" s="12"/>
      <c r="O10" s="14">
        <v>129286228612</v>
      </c>
      <c r="P10" s="12"/>
      <c r="Q10" s="26">
        <v>-12877463791</v>
      </c>
      <c r="R10" s="26"/>
    </row>
    <row r="11" spans="1:18" ht="21.75" customHeight="1" x14ac:dyDescent="0.2">
      <c r="A11" s="6" t="s">
        <v>31</v>
      </c>
      <c r="C11" s="14">
        <v>21172000</v>
      </c>
      <c r="D11" s="12"/>
      <c r="E11" s="14">
        <v>111543940980</v>
      </c>
      <c r="F11" s="12"/>
      <c r="G11" s="14">
        <v>96706492227</v>
      </c>
      <c r="H11" s="12"/>
      <c r="I11" s="14">
        <v>14837448752</v>
      </c>
      <c r="J11" s="12"/>
      <c r="K11" s="14">
        <v>21172000</v>
      </c>
      <c r="L11" s="12"/>
      <c r="M11" s="14">
        <v>111543940980</v>
      </c>
      <c r="N11" s="12"/>
      <c r="O11" s="14">
        <v>119459280940</v>
      </c>
      <c r="P11" s="12"/>
      <c r="Q11" s="26">
        <v>-7915339960</v>
      </c>
      <c r="R11" s="26"/>
    </row>
    <row r="12" spans="1:18" ht="21.75" customHeight="1" x14ac:dyDescent="0.2">
      <c r="A12" s="6" t="s">
        <v>33</v>
      </c>
      <c r="C12" s="14">
        <v>1290000</v>
      </c>
      <c r="D12" s="12"/>
      <c r="E12" s="14">
        <v>147582726705</v>
      </c>
      <c r="F12" s="12"/>
      <c r="G12" s="14">
        <v>138555162225</v>
      </c>
      <c r="H12" s="12"/>
      <c r="I12" s="14">
        <v>9027564479</v>
      </c>
      <c r="J12" s="12"/>
      <c r="K12" s="14">
        <v>1290000</v>
      </c>
      <c r="L12" s="12"/>
      <c r="M12" s="14">
        <v>147582726705</v>
      </c>
      <c r="N12" s="12"/>
      <c r="O12" s="14">
        <v>62874468512</v>
      </c>
      <c r="P12" s="12"/>
      <c r="Q12" s="26">
        <v>84708258193</v>
      </c>
      <c r="R12" s="26"/>
    </row>
    <row r="13" spans="1:18" ht="21.75" customHeight="1" x14ac:dyDescent="0.2">
      <c r="A13" s="6" t="s">
        <v>21</v>
      </c>
      <c r="C13" s="14">
        <v>697087</v>
      </c>
      <c r="D13" s="12"/>
      <c r="E13" s="14">
        <v>173678314260</v>
      </c>
      <c r="F13" s="12"/>
      <c r="G13" s="14">
        <v>197172552741</v>
      </c>
      <c r="H13" s="12"/>
      <c r="I13" s="14">
        <v>-23494238480</v>
      </c>
      <c r="J13" s="12"/>
      <c r="K13" s="14">
        <v>697087</v>
      </c>
      <c r="L13" s="12"/>
      <c r="M13" s="14">
        <v>173678314260</v>
      </c>
      <c r="N13" s="12"/>
      <c r="O13" s="14">
        <v>141931373692</v>
      </c>
      <c r="P13" s="12"/>
      <c r="Q13" s="26">
        <v>31746940568</v>
      </c>
      <c r="R13" s="26"/>
    </row>
    <row r="14" spans="1:18" ht="21.75" customHeight="1" x14ac:dyDescent="0.2">
      <c r="A14" s="6" t="s">
        <v>44</v>
      </c>
      <c r="C14" s="14">
        <v>28612377</v>
      </c>
      <c r="D14" s="12"/>
      <c r="E14" s="14">
        <v>166670901471</v>
      </c>
      <c r="F14" s="12"/>
      <c r="G14" s="14">
        <v>157481080089</v>
      </c>
      <c r="H14" s="12"/>
      <c r="I14" s="14">
        <v>9189821382</v>
      </c>
      <c r="J14" s="12"/>
      <c r="K14" s="14">
        <v>28612377</v>
      </c>
      <c r="L14" s="12"/>
      <c r="M14" s="14">
        <v>166670901471</v>
      </c>
      <c r="N14" s="12"/>
      <c r="O14" s="14">
        <v>121699825476</v>
      </c>
      <c r="P14" s="12"/>
      <c r="Q14" s="26">
        <v>44971075995</v>
      </c>
      <c r="R14" s="26"/>
    </row>
    <row r="15" spans="1:18" ht="21.75" customHeight="1" x14ac:dyDescent="0.2">
      <c r="A15" s="6" t="s">
        <v>51</v>
      </c>
      <c r="C15" s="14">
        <v>39130000</v>
      </c>
      <c r="D15" s="12"/>
      <c r="E15" s="14">
        <v>135206585514</v>
      </c>
      <c r="F15" s="12"/>
      <c r="G15" s="14">
        <v>141358031562</v>
      </c>
      <c r="H15" s="12"/>
      <c r="I15" s="14">
        <v>-6151446048</v>
      </c>
      <c r="J15" s="12"/>
      <c r="K15" s="14">
        <v>39130000</v>
      </c>
      <c r="L15" s="12"/>
      <c r="M15" s="14">
        <v>135206585514</v>
      </c>
      <c r="N15" s="12"/>
      <c r="O15" s="14">
        <v>141358031562</v>
      </c>
      <c r="P15" s="12"/>
      <c r="Q15" s="26">
        <v>-6151446048</v>
      </c>
      <c r="R15" s="26"/>
    </row>
    <row r="16" spans="1:18" ht="21.75" customHeight="1" x14ac:dyDescent="0.2">
      <c r="A16" s="6" t="s">
        <v>48</v>
      </c>
      <c r="C16" s="14">
        <v>9360000</v>
      </c>
      <c r="D16" s="12"/>
      <c r="E16" s="14">
        <v>54802374120</v>
      </c>
      <c r="F16" s="12"/>
      <c r="G16" s="14">
        <v>54895417200</v>
      </c>
      <c r="H16" s="12"/>
      <c r="I16" s="14">
        <v>-93043080</v>
      </c>
      <c r="J16" s="12"/>
      <c r="K16" s="14">
        <v>9360000</v>
      </c>
      <c r="L16" s="12"/>
      <c r="M16" s="14">
        <v>54802374120</v>
      </c>
      <c r="N16" s="12"/>
      <c r="O16" s="14">
        <v>69037965360</v>
      </c>
      <c r="P16" s="12"/>
      <c r="Q16" s="26">
        <v>-14235591240</v>
      </c>
      <c r="R16" s="26"/>
    </row>
    <row r="17" spans="1:18" ht="21.75" customHeight="1" x14ac:dyDescent="0.2">
      <c r="A17" s="6" t="s">
        <v>19</v>
      </c>
      <c r="C17" s="14">
        <v>9681239</v>
      </c>
      <c r="D17" s="12"/>
      <c r="E17" s="14">
        <v>98161083405</v>
      </c>
      <c r="F17" s="12"/>
      <c r="G17" s="14">
        <v>96465148957</v>
      </c>
      <c r="H17" s="12"/>
      <c r="I17" s="14">
        <v>1695934448</v>
      </c>
      <c r="J17" s="12"/>
      <c r="K17" s="14">
        <v>9681239</v>
      </c>
      <c r="L17" s="12"/>
      <c r="M17" s="14">
        <v>98161083405</v>
      </c>
      <c r="N17" s="12"/>
      <c r="O17" s="14">
        <v>102081875341</v>
      </c>
      <c r="P17" s="12"/>
      <c r="Q17" s="26">
        <v>-3920791935</v>
      </c>
      <c r="R17" s="26"/>
    </row>
    <row r="18" spans="1:18" ht="21.75" customHeight="1" x14ac:dyDescent="0.2">
      <c r="A18" s="6" t="s">
        <v>26</v>
      </c>
      <c r="C18" s="14">
        <v>7211111</v>
      </c>
      <c r="D18" s="12"/>
      <c r="E18" s="14">
        <v>68026264401</v>
      </c>
      <c r="F18" s="12"/>
      <c r="G18" s="14">
        <v>69029813086</v>
      </c>
      <c r="H18" s="12"/>
      <c r="I18" s="14">
        <v>-1003548684</v>
      </c>
      <c r="J18" s="12"/>
      <c r="K18" s="14">
        <v>7211111</v>
      </c>
      <c r="L18" s="12"/>
      <c r="M18" s="14">
        <v>68026264401</v>
      </c>
      <c r="N18" s="12"/>
      <c r="O18" s="14">
        <v>82839383835</v>
      </c>
      <c r="P18" s="12"/>
      <c r="Q18" s="26">
        <v>-14813119433</v>
      </c>
      <c r="R18" s="26"/>
    </row>
    <row r="19" spans="1:18" ht="21.75" customHeight="1" x14ac:dyDescent="0.2">
      <c r="A19" s="6" t="s">
        <v>42</v>
      </c>
      <c r="C19" s="14">
        <v>6000000</v>
      </c>
      <c r="D19" s="12"/>
      <c r="E19" s="14">
        <v>112528448100</v>
      </c>
      <c r="F19" s="12"/>
      <c r="G19" s="14">
        <v>109504548000</v>
      </c>
      <c r="H19" s="12"/>
      <c r="I19" s="14">
        <v>3023900099</v>
      </c>
      <c r="J19" s="12"/>
      <c r="K19" s="14">
        <v>6000000</v>
      </c>
      <c r="L19" s="12"/>
      <c r="M19" s="14">
        <v>112528448100</v>
      </c>
      <c r="N19" s="12"/>
      <c r="O19" s="14">
        <v>102036088662</v>
      </c>
      <c r="P19" s="12"/>
      <c r="Q19" s="26">
        <v>10492359437</v>
      </c>
      <c r="R19" s="26"/>
    </row>
    <row r="20" spans="1:18" ht="21.75" customHeight="1" x14ac:dyDescent="0.2">
      <c r="A20" s="6" t="s">
        <v>36</v>
      </c>
      <c r="C20" s="14">
        <v>9775873</v>
      </c>
      <c r="D20" s="12"/>
      <c r="E20" s="14">
        <v>47713939188</v>
      </c>
      <c r="F20" s="12"/>
      <c r="G20" s="14">
        <v>54247149442</v>
      </c>
      <c r="H20" s="12"/>
      <c r="I20" s="14">
        <v>-6533210253</v>
      </c>
      <c r="J20" s="12"/>
      <c r="K20" s="14">
        <v>9775873</v>
      </c>
      <c r="L20" s="12"/>
      <c r="M20" s="14">
        <v>47713939188</v>
      </c>
      <c r="N20" s="12"/>
      <c r="O20" s="14">
        <v>64327387461</v>
      </c>
      <c r="P20" s="12"/>
      <c r="Q20" s="26">
        <v>-16613448272</v>
      </c>
      <c r="R20" s="26"/>
    </row>
    <row r="21" spans="1:18" ht="21.75" customHeight="1" x14ac:dyDescent="0.2">
      <c r="A21" s="6" t="s">
        <v>49</v>
      </c>
      <c r="C21" s="14">
        <v>4587659</v>
      </c>
      <c r="D21" s="12"/>
      <c r="E21" s="14">
        <v>64802750115</v>
      </c>
      <c r="F21" s="12"/>
      <c r="G21" s="14">
        <v>67126483600</v>
      </c>
      <c r="H21" s="12"/>
      <c r="I21" s="14">
        <v>-2323733484</v>
      </c>
      <c r="J21" s="12"/>
      <c r="K21" s="14">
        <v>4587659</v>
      </c>
      <c r="L21" s="12"/>
      <c r="M21" s="14">
        <v>64802750115</v>
      </c>
      <c r="N21" s="12"/>
      <c r="O21" s="14">
        <v>67126483600</v>
      </c>
      <c r="P21" s="12"/>
      <c r="Q21" s="26">
        <v>-2323733484</v>
      </c>
      <c r="R21" s="26"/>
    </row>
    <row r="22" spans="1:18" ht="21.75" customHeight="1" x14ac:dyDescent="0.2">
      <c r="A22" s="6" t="s">
        <v>24</v>
      </c>
      <c r="C22" s="14">
        <v>100000</v>
      </c>
      <c r="D22" s="12"/>
      <c r="E22" s="14">
        <v>2857893750</v>
      </c>
      <c r="F22" s="12"/>
      <c r="G22" s="14">
        <v>3136227750</v>
      </c>
      <c r="H22" s="12"/>
      <c r="I22" s="14">
        <v>-278334000</v>
      </c>
      <c r="J22" s="12"/>
      <c r="K22" s="14">
        <v>100000</v>
      </c>
      <c r="L22" s="12"/>
      <c r="M22" s="14">
        <v>2857893750</v>
      </c>
      <c r="N22" s="12"/>
      <c r="O22" s="14">
        <v>2712460682</v>
      </c>
      <c r="P22" s="12"/>
      <c r="Q22" s="26">
        <v>145433067</v>
      </c>
      <c r="R22" s="26"/>
    </row>
    <row r="23" spans="1:18" ht="21.75" customHeight="1" x14ac:dyDescent="0.2">
      <c r="A23" s="6" t="s">
        <v>45</v>
      </c>
      <c r="C23" s="14">
        <v>5524430</v>
      </c>
      <c r="D23" s="12"/>
      <c r="E23" s="14">
        <v>78748965259</v>
      </c>
      <c r="F23" s="12"/>
      <c r="G23" s="14">
        <v>71445190935</v>
      </c>
      <c r="H23" s="12"/>
      <c r="I23" s="14">
        <v>7303774324</v>
      </c>
      <c r="J23" s="12"/>
      <c r="K23" s="14">
        <v>5524430</v>
      </c>
      <c r="L23" s="12"/>
      <c r="M23" s="14">
        <v>78748965259</v>
      </c>
      <c r="N23" s="12"/>
      <c r="O23" s="14">
        <v>67934562987</v>
      </c>
      <c r="P23" s="12"/>
      <c r="Q23" s="26">
        <v>10814402272</v>
      </c>
      <c r="R23" s="26"/>
    </row>
    <row r="24" spans="1:18" ht="21.75" customHeight="1" x14ac:dyDescent="0.2">
      <c r="A24" s="6" t="s">
        <v>29</v>
      </c>
      <c r="C24" s="14">
        <v>14770141</v>
      </c>
      <c r="D24" s="12"/>
      <c r="E24" s="14">
        <v>136691828134</v>
      </c>
      <c r="F24" s="12"/>
      <c r="G24" s="14">
        <v>151520909382</v>
      </c>
      <c r="H24" s="12"/>
      <c r="I24" s="14">
        <v>-14829081247</v>
      </c>
      <c r="J24" s="12"/>
      <c r="K24" s="14">
        <v>14770141</v>
      </c>
      <c r="L24" s="12"/>
      <c r="M24" s="14">
        <v>136691828134</v>
      </c>
      <c r="N24" s="12"/>
      <c r="O24" s="14">
        <v>132490904363</v>
      </c>
      <c r="P24" s="12"/>
      <c r="Q24" s="26">
        <v>4200923771</v>
      </c>
      <c r="R24" s="26"/>
    </row>
    <row r="25" spans="1:18" ht="21.75" customHeight="1" x14ac:dyDescent="0.2">
      <c r="A25" s="6" t="s">
        <v>38</v>
      </c>
      <c r="C25" s="14">
        <v>63233333</v>
      </c>
      <c r="D25" s="12"/>
      <c r="E25" s="14">
        <v>140045606921</v>
      </c>
      <c r="F25" s="12"/>
      <c r="G25" s="14">
        <v>134891325158</v>
      </c>
      <c r="H25" s="12"/>
      <c r="I25" s="14">
        <v>5154281763</v>
      </c>
      <c r="J25" s="12"/>
      <c r="K25" s="14">
        <v>63233333</v>
      </c>
      <c r="L25" s="12"/>
      <c r="M25" s="14">
        <v>140045606921</v>
      </c>
      <c r="N25" s="12"/>
      <c r="O25" s="14">
        <v>174194610131</v>
      </c>
      <c r="P25" s="12"/>
      <c r="Q25" s="26">
        <v>-34149003209</v>
      </c>
      <c r="R25" s="26"/>
    </row>
    <row r="26" spans="1:18" ht="21.75" customHeight="1" x14ac:dyDescent="0.2">
      <c r="A26" s="6" t="s">
        <v>35</v>
      </c>
      <c r="C26" s="14">
        <v>28816665</v>
      </c>
      <c r="D26" s="12"/>
      <c r="E26" s="14">
        <v>77256120159</v>
      </c>
      <c r="F26" s="12"/>
      <c r="G26" s="14">
        <v>76740506454</v>
      </c>
      <c r="H26" s="12"/>
      <c r="I26" s="14">
        <v>515613705</v>
      </c>
      <c r="J26" s="12"/>
      <c r="K26" s="14">
        <v>28816665</v>
      </c>
      <c r="L26" s="12"/>
      <c r="M26" s="14">
        <v>77256120159</v>
      </c>
      <c r="N26" s="12"/>
      <c r="O26" s="14">
        <v>68875984199</v>
      </c>
      <c r="P26" s="12"/>
      <c r="Q26" s="26">
        <v>8380135960</v>
      </c>
      <c r="R26" s="26"/>
    </row>
    <row r="27" spans="1:18" ht="21.75" customHeight="1" x14ac:dyDescent="0.2">
      <c r="A27" s="6" t="s">
        <v>40</v>
      </c>
      <c r="C27" s="14">
        <v>31000000</v>
      </c>
      <c r="D27" s="12"/>
      <c r="E27" s="14">
        <v>83725849350</v>
      </c>
      <c r="F27" s="12"/>
      <c r="G27" s="14">
        <v>89334279450</v>
      </c>
      <c r="H27" s="12"/>
      <c r="I27" s="14">
        <v>-5608430100</v>
      </c>
      <c r="J27" s="12"/>
      <c r="K27" s="14">
        <v>31000000</v>
      </c>
      <c r="L27" s="12"/>
      <c r="M27" s="14">
        <v>83725849350</v>
      </c>
      <c r="N27" s="12"/>
      <c r="O27" s="14">
        <v>117840343067</v>
      </c>
      <c r="P27" s="12"/>
      <c r="Q27" s="26">
        <v>-34114493717</v>
      </c>
      <c r="R27" s="26"/>
    </row>
    <row r="28" spans="1:18" ht="21.75" customHeight="1" x14ac:dyDescent="0.2">
      <c r="A28" s="6" t="s">
        <v>28</v>
      </c>
      <c r="C28" s="14">
        <v>17231359</v>
      </c>
      <c r="D28" s="12"/>
      <c r="E28" s="14">
        <v>73602592882</v>
      </c>
      <c r="F28" s="12"/>
      <c r="G28" s="14">
        <v>83759990504</v>
      </c>
      <c r="H28" s="12"/>
      <c r="I28" s="14">
        <v>-10157397621</v>
      </c>
      <c r="J28" s="12"/>
      <c r="K28" s="14">
        <v>17231359</v>
      </c>
      <c r="L28" s="12"/>
      <c r="M28" s="14">
        <v>73602592882</v>
      </c>
      <c r="N28" s="12"/>
      <c r="O28" s="14">
        <v>95210492929</v>
      </c>
      <c r="P28" s="12"/>
      <c r="Q28" s="26">
        <v>-21607900046</v>
      </c>
      <c r="R28" s="26"/>
    </row>
    <row r="29" spans="1:18" ht="21.75" customHeight="1" x14ac:dyDescent="0.2">
      <c r="A29" s="6" t="s">
        <v>27</v>
      </c>
      <c r="C29" s="14">
        <v>6516805</v>
      </c>
      <c r="D29" s="12"/>
      <c r="E29" s="14">
        <v>14763430393</v>
      </c>
      <c r="F29" s="12"/>
      <c r="G29" s="14">
        <v>16687405306</v>
      </c>
      <c r="H29" s="12"/>
      <c r="I29" s="14">
        <v>-1923974912</v>
      </c>
      <c r="J29" s="12"/>
      <c r="K29" s="14">
        <v>6516805</v>
      </c>
      <c r="L29" s="12"/>
      <c r="M29" s="14">
        <v>14763430393</v>
      </c>
      <c r="N29" s="12"/>
      <c r="O29" s="14">
        <v>18012449020</v>
      </c>
      <c r="P29" s="12"/>
      <c r="Q29" s="26">
        <v>-3249018626</v>
      </c>
      <c r="R29" s="26"/>
    </row>
    <row r="30" spans="1:18" ht="21.75" customHeight="1" x14ac:dyDescent="0.2">
      <c r="A30" s="6" t="s">
        <v>43</v>
      </c>
      <c r="C30" s="14">
        <v>5154431</v>
      </c>
      <c r="D30" s="12"/>
      <c r="E30" s="14">
        <v>68094798781</v>
      </c>
      <c r="F30" s="12"/>
      <c r="G30" s="14">
        <v>66881872346</v>
      </c>
      <c r="H30" s="12"/>
      <c r="I30" s="14">
        <v>1212926435</v>
      </c>
      <c r="J30" s="12"/>
      <c r="K30" s="14">
        <v>5154431</v>
      </c>
      <c r="L30" s="12"/>
      <c r="M30" s="14">
        <v>68094798781</v>
      </c>
      <c r="N30" s="12"/>
      <c r="O30" s="14">
        <v>62907471143</v>
      </c>
      <c r="P30" s="12"/>
      <c r="Q30" s="26">
        <v>5187327638</v>
      </c>
      <c r="R30" s="26"/>
    </row>
    <row r="31" spans="1:18" ht="21.75" customHeight="1" x14ac:dyDescent="0.2">
      <c r="A31" s="6" t="s">
        <v>32</v>
      </c>
      <c r="C31" s="14">
        <v>5356372</v>
      </c>
      <c r="D31" s="12"/>
      <c r="E31" s="14">
        <v>69112030594</v>
      </c>
      <c r="F31" s="12"/>
      <c r="G31" s="14">
        <v>66469410509</v>
      </c>
      <c r="H31" s="12"/>
      <c r="I31" s="14">
        <v>2642620085</v>
      </c>
      <c r="J31" s="12"/>
      <c r="K31" s="14">
        <v>5356372</v>
      </c>
      <c r="L31" s="12"/>
      <c r="M31" s="14">
        <v>69112030594</v>
      </c>
      <c r="N31" s="12"/>
      <c r="O31" s="14">
        <v>109401491137</v>
      </c>
      <c r="P31" s="12"/>
      <c r="Q31" s="26">
        <v>-40289460542</v>
      </c>
      <c r="R31" s="26"/>
    </row>
    <row r="32" spans="1:18" ht="21.75" customHeight="1" x14ac:dyDescent="0.2">
      <c r="A32" s="6" t="s">
        <v>41</v>
      </c>
      <c r="C32" s="14">
        <v>50817960</v>
      </c>
      <c r="D32" s="12"/>
      <c r="E32" s="14">
        <v>73803281574</v>
      </c>
      <c r="F32" s="12"/>
      <c r="G32" s="14">
        <v>73032151141</v>
      </c>
      <c r="H32" s="12"/>
      <c r="I32" s="14">
        <v>771130433</v>
      </c>
      <c r="J32" s="12"/>
      <c r="K32" s="14">
        <v>50817960</v>
      </c>
      <c r="L32" s="12"/>
      <c r="M32" s="14">
        <v>73803281574</v>
      </c>
      <c r="N32" s="12"/>
      <c r="O32" s="14">
        <v>91665751778</v>
      </c>
      <c r="P32" s="12"/>
      <c r="Q32" s="26">
        <v>-17862470203</v>
      </c>
      <c r="R32" s="26"/>
    </row>
    <row r="33" spans="1:18" ht="21.75" customHeight="1" x14ac:dyDescent="0.2">
      <c r="A33" s="6" t="s">
        <v>46</v>
      </c>
      <c r="C33" s="14">
        <v>8826002</v>
      </c>
      <c r="D33" s="12"/>
      <c r="E33" s="14">
        <v>93876313982</v>
      </c>
      <c r="F33" s="12"/>
      <c r="G33" s="14">
        <v>85006034841</v>
      </c>
      <c r="H33" s="12"/>
      <c r="I33" s="14">
        <v>8870279141</v>
      </c>
      <c r="J33" s="12"/>
      <c r="K33" s="14">
        <v>8826002</v>
      </c>
      <c r="L33" s="12"/>
      <c r="M33" s="14">
        <v>93876313982</v>
      </c>
      <c r="N33" s="12"/>
      <c r="O33" s="14">
        <v>87996720865</v>
      </c>
      <c r="P33" s="12"/>
      <c r="Q33" s="26">
        <v>5879593117</v>
      </c>
      <c r="R33" s="26"/>
    </row>
    <row r="34" spans="1:18" ht="21.75" customHeight="1" x14ac:dyDescent="0.2">
      <c r="A34" s="6" t="s">
        <v>25</v>
      </c>
      <c r="C34" s="14">
        <v>18248372</v>
      </c>
      <c r="D34" s="12"/>
      <c r="E34" s="14">
        <v>121899416933</v>
      </c>
      <c r="F34" s="12"/>
      <c r="G34" s="14">
        <v>130243722259</v>
      </c>
      <c r="H34" s="12"/>
      <c r="I34" s="14">
        <v>-8344305325</v>
      </c>
      <c r="J34" s="12"/>
      <c r="K34" s="14">
        <v>18248372</v>
      </c>
      <c r="L34" s="12"/>
      <c r="M34" s="14">
        <v>121899416933</v>
      </c>
      <c r="N34" s="12"/>
      <c r="O34" s="14">
        <v>108074119025</v>
      </c>
      <c r="P34" s="12"/>
      <c r="Q34" s="26">
        <v>13825297908</v>
      </c>
      <c r="R34" s="26"/>
    </row>
    <row r="35" spans="1:18" ht="21.75" customHeight="1" x14ac:dyDescent="0.2">
      <c r="A35" s="6" t="s">
        <v>30</v>
      </c>
      <c r="C35" s="14">
        <v>14065343</v>
      </c>
      <c r="D35" s="12"/>
      <c r="E35" s="14">
        <v>86965889180</v>
      </c>
      <c r="F35" s="12"/>
      <c r="G35" s="14">
        <v>91579835069</v>
      </c>
      <c r="H35" s="12"/>
      <c r="I35" s="14">
        <v>-4613945888</v>
      </c>
      <c r="J35" s="12"/>
      <c r="K35" s="14">
        <v>14065343</v>
      </c>
      <c r="L35" s="12"/>
      <c r="M35" s="14">
        <v>86965889180</v>
      </c>
      <c r="N35" s="12"/>
      <c r="O35" s="14">
        <v>68491414637</v>
      </c>
      <c r="P35" s="12"/>
      <c r="Q35" s="26">
        <v>18474474543</v>
      </c>
      <c r="R35" s="26"/>
    </row>
    <row r="36" spans="1:18" ht="21.75" customHeight="1" x14ac:dyDescent="0.2">
      <c r="A36" s="6" t="s">
        <v>34</v>
      </c>
      <c r="C36" s="14">
        <v>1525737</v>
      </c>
      <c r="D36" s="12"/>
      <c r="E36" s="14">
        <v>179997074080</v>
      </c>
      <c r="F36" s="12"/>
      <c r="G36" s="14">
        <v>161160170978</v>
      </c>
      <c r="H36" s="12"/>
      <c r="I36" s="14">
        <v>18836903102</v>
      </c>
      <c r="J36" s="12"/>
      <c r="K36" s="14">
        <v>1525737</v>
      </c>
      <c r="L36" s="12"/>
      <c r="M36" s="14">
        <v>179997074080</v>
      </c>
      <c r="N36" s="12"/>
      <c r="O36" s="14">
        <v>96667768881</v>
      </c>
      <c r="P36" s="12"/>
      <c r="Q36" s="26">
        <v>83329305188</v>
      </c>
      <c r="R36" s="26"/>
    </row>
    <row r="37" spans="1:18" ht="21.75" customHeight="1" x14ac:dyDescent="0.2">
      <c r="A37" s="6" t="s">
        <v>39</v>
      </c>
      <c r="C37" s="14">
        <v>5762928</v>
      </c>
      <c r="D37" s="12"/>
      <c r="E37" s="14">
        <v>41933634393</v>
      </c>
      <c r="F37" s="12"/>
      <c r="G37" s="14">
        <v>40959765835</v>
      </c>
      <c r="H37" s="12"/>
      <c r="I37" s="14">
        <f>973868558-11</f>
        <v>973868547</v>
      </c>
      <c r="J37" s="12"/>
      <c r="K37" s="14">
        <v>5762928</v>
      </c>
      <c r="L37" s="12"/>
      <c r="M37" s="14">
        <v>41933634393</v>
      </c>
      <c r="N37" s="12"/>
      <c r="O37" s="14">
        <v>50628087089</v>
      </c>
      <c r="P37" s="12"/>
      <c r="Q37" s="26">
        <v>-8694452695</v>
      </c>
      <c r="R37" s="26"/>
    </row>
    <row r="38" spans="1:18" ht="21.75" customHeight="1" x14ac:dyDescent="0.2">
      <c r="A38" s="6" t="s">
        <v>47</v>
      </c>
      <c r="C38" s="14">
        <v>8365151</v>
      </c>
      <c r="D38" s="12"/>
      <c r="E38" s="14">
        <v>27266125614</v>
      </c>
      <c r="F38" s="12"/>
      <c r="G38" s="14">
        <v>27854142659</v>
      </c>
      <c r="H38" s="12"/>
      <c r="I38" s="14">
        <v>-588017044</v>
      </c>
      <c r="J38" s="12"/>
      <c r="K38" s="14">
        <v>8365151</v>
      </c>
      <c r="L38" s="12"/>
      <c r="M38" s="14">
        <v>27266125614</v>
      </c>
      <c r="N38" s="12"/>
      <c r="O38" s="14">
        <v>31624284169</v>
      </c>
      <c r="P38" s="12"/>
      <c r="Q38" s="26">
        <v>-4358158554</v>
      </c>
      <c r="R38" s="26"/>
    </row>
    <row r="39" spans="1:18" ht="21.75" customHeight="1" x14ac:dyDescent="0.2">
      <c r="A39" s="7" t="s">
        <v>23</v>
      </c>
      <c r="C39" s="16">
        <v>34319631</v>
      </c>
      <c r="D39" s="12"/>
      <c r="E39" s="16">
        <v>196163717874</v>
      </c>
      <c r="F39" s="12"/>
      <c r="G39" s="16">
        <v>200257569377</v>
      </c>
      <c r="H39" s="12"/>
      <c r="I39" s="16">
        <v>-4093851502</v>
      </c>
      <c r="J39" s="12"/>
      <c r="K39" s="16">
        <v>34319631</v>
      </c>
      <c r="L39" s="12"/>
      <c r="M39" s="16">
        <v>196163717874</v>
      </c>
      <c r="N39" s="12"/>
      <c r="O39" s="16">
        <v>176982108707</v>
      </c>
      <c r="P39" s="12"/>
      <c r="Q39" s="37">
        <v>19181609167</v>
      </c>
      <c r="R39" s="37"/>
    </row>
    <row r="40" spans="1:18" ht="21.75" customHeight="1" x14ac:dyDescent="0.2">
      <c r="A40" s="9" t="s">
        <v>52</v>
      </c>
      <c r="C40" s="17">
        <v>476931471</v>
      </c>
      <c r="D40" s="12"/>
      <c r="E40" s="17">
        <v>2945100433320</v>
      </c>
      <c r="F40" s="12"/>
      <c r="G40" s="17">
        <v>2954644852777</v>
      </c>
      <c r="H40" s="12"/>
      <c r="I40" s="17">
        <f>SUM(I8:I39)</f>
        <v>-9544419457</v>
      </c>
      <c r="J40" s="12"/>
      <c r="K40" s="17">
        <v>476931471</v>
      </c>
      <c r="L40" s="12"/>
      <c r="M40" s="17">
        <v>2945100433320</v>
      </c>
      <c r="N40" s="12"/>
      <c r="O40" s="17">
        <v>2844464814392</v>
      </c>
      <c r="P40" s="12"/>
      <c r="Q40" s="38">
        <f t="shared" ref="Q40" si="0">SUM(Q8:R39)</f>
        <v>100635618928</v>
      </c>
      <c r="R40" s="38"/>
    </row>
    <row r="42" spans="1:18" x14ac:dyDescent="0.2">
      <c r="I42" s="19"/>
    </row>
    <row r="44" spans="1:18" x14ac:dyDescent="0.2">
      <c r="I44" s="19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8"/>
  <sheetViews>
    <sheetView rightToLeft="1" workbookViewId="0">
      <selection activeCell="AO18" sqref="AO18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</row>
    <row r="2" spans="1:49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4" spans="1:49" ht="14.45" customHeight="1" x14ac:dyDescent="0.2"/>
    <row r="5" spans="1:49" ht="14.45" customHeight="1" x14ac:dyDescent="0.2">
      <c r="A5" s="34" t="s">
        <v>53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49" ht="14.45" customHeight="1" x14ac:dyDescent="0.2">
      <c r="I6" s="29" t="s">
        <v>7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C6" s="29" t="s">
        <v>9</v>
      </c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9" t="s">
        <v>54</v>
      </c>
      <c r="B8" s="29"/>
      <c r="C8" s="29"/>
      <c r="D8" s="29"/>
      <c r="E8" s="29"/>
      <c r="F8" s="29"/>
      <c r="G8" s="29"/>
      <c r="I8" s="29" t="s">
        <v>55</v>
      </c>
      <c r="J8" s="29"/>
      <c r="K8" s="29"/>
      <c r="M8" s="29" t="s">
        <v>56</v>
      </c>
      <c r="N8" s="29"/>
      <c r="O8" s="29"/>
      <c r="Q8" s="29" t="s">
        <v>57</v>
      </c>
      <c r="R8" s="29"/>
      <c r="S8" s="29"/>
      <c r="T8" s="29"/>
      <c r="U8" s="29"/>
      <c r="W8" s="29" t="s">
        <v>58</v>
      </c>
      <c r="X8" s="29"/>
      <c r="Y8" s="29"/>
      <c r="Z8" s="29"/>
      <c r="AA8" s="29"/>
      <c r="AC8" s="29" t="s">
        <v>55</v>
      </c>
      <c r="AD8" s="29"/>
      <c r="AE8" s="29"/>
      <c r="AF8" s="29"/>
      <c r="AG8" s="29"/>
      <c r="AI8" s="29" t="s">
        <v>56</v>
      </c>
      <c r="AJ8" s="29"/>
      <c r="AK8" s="29"/>
      <c r="AM8" s="29" t="s">
        <v>57</v>
      </c>
      <c r="AN8" s="29"/>
      <c r="AO8" s="29"/>
      <c r="AQ8" s="29" t="s">
        <v>58</v>
      </c>
      <c r="AR8" s="29"/>
      <c r="AS8" s="29"/>
    </row>
    <row r="9" spans="1:49" ht="21.75" customHeight="1" x14ac:dyDescent="0.2">
      <c r="A9" s="30" t="s">
        <v>59</v>
      </c>
      <c r="B9" s="30"/>
      <c r="C9" s="30"/>
      <c r="D9" s="30"/>
      <c r="E9" s="30"/>
      <c r="F9" s="30"/>
      <c r="G9" s="30"/>
      <c r="I9" s="31">
        <v>6000000</v>
      </c>
      <c r="J9" s="31"/>
      <c r="K9" s="31"/>
      <c r="L9" s="12"/>
      <c r="M9" s="31">
        <v>27554</v>
      </c>
      <c r="N9" s="31"/>
      <c r="O9" s="31"/>
      <c r="P9" s="12"/>
      <c r="Q9" s="41" t="s">
        <v>60</v>
      </c>
      <c r="R9" s="41"/>
      <c r="S9" s="41"/>
      <c r="T9" s="41"/>
      <c r="U9" s="41"/>
      <c r="V9" s="12"/>
      <c r="W9" s="42">
        <v>0.378147424074392</v>
      </c>
      <c r="X9" s="42"/>
      <c r="Y9" s="42"/>
      <c r="Z9" s="42"/>
      <c r="AA9" s="42"/>
      <c r="AB9" s="12"/>
      <c r="AC9" s="31">
        <v>6000000</v>
      </c>
      <c r="AD9" s="31"/>
      <c r="AE9" s="31"/>
      <c r="AF9" s="31"/>
      <c r="AG9" s="31"/>
      <c r="AH9" s="12"/>
      <c r="AI9" s="31">
        <v>27554</v>
      </c>
      <c r="AJ9" s="31"/>
      <c r="AK9" s="31"/>
      <c r="AL9" s="12"/>
      <c r="AM9" s="41" t="s">
        <v>60</v>
      </c>
      <c r="AN9" s="41"/>
      <c r="AO9" s="41"/>
      <c r="AP9" s="12"/>
      <c r="AQ9" s="42">
        <v>0.378147424074392</v>
      </c>
      <c r="AR9" s="42"/>
      <c r="AS9" s="42"/>
    </row>
    <row r="10" spans="1:49" ht="14.45" customHeight="1" x14ac:dyDescent="0.2">
      <c r="A10" s="34" t="s">
        <v>61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</row>
    <row r="11" spans="1:49" ht="14.45" customHeight="1" x14ac:dyDescent="0.2">
      <c r="C11" s="29" t="s">
        <v>7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Y11" s="29" t="s">
        <v>9</v>
      </c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</row>
    <row r="12" spans="1:49" ht="14.45" customHeight="1" x14ac:dyDescent="0.2">
      <c r="A12" s="2" t="s">
        <v>54</v>
      </c>
      <c r="C12" s="4" t="s">
        <v>62</v>
      </c>
      <c r="D12" s="3"/>
      <c r="E12" s="4" t="s">
        <v>63</v>
      </c>
      <c r="F12" s="3"/>
      <c r="G12" s="32" t="s">
        <v>64</v>
      </c>
      <c r="H12" s="32"/>
      <c r="I12" s="32"/>
      <c r="J12" s="3"/>
      <c r="K12" s="32" t="s">
        <v>65</v>
      </c>
      <c r="L12" s="32"/>
      <c r="M12" s="32"/>
      <c r="N12" s="3"/>
      <c r="O12" s="32" t="s">
        <v>56</v>
      </c>
      <c r="P12" s="32"/>
      <c r="Q12" s="32"/>
      <c r="R12" s="3"/>
      <c r="S12" s="32" t="s">
        <v>57</v>
      </c>
      <c r="T12" s="32"/>
      <c r="U12" s="32"/>
      <c r="V12" s="32"/>
      <c r="W12" s="32"/>
      <c r="Y12" s="32" t="s">
        <v>62</v>
      </c>
      <c r="Z12" s="32"/>
      <c r="AA12" s="32"/>
      <c r="AB12" s="32"/>
      <c r="AC12" s="32"/>
      <c r="AD12" s="3"/>
      <c r="AE12" s="32" t="s">
        <v>63</v>
      </c>
      <c r="AF12" s="32"/>
      <c r="AG12" s="32"/>
      <c r="AH12" s="32"/>
      <c r="AI12" s="32"/>
      <c r="AJ12" s="3"/>
      <c r="AK12" s="32" t="s">
        <v>64</v>
      </c>
      <c r="AL12" s="32"/>
      <c r="AM12" s="32"/>
      <c r="AN12" s="3"/>
      <c r="AO12" s="32" t="s">
        <v>65</v>
      </c>
      <c r="AP12" s="32"/>
      <c r="AQ12" s="32"/>
      <c r="AR12" s="3"/>
      <c r="AS12" s="32" t="s">
        <v>56</v>
      </c>
      <c r="AT12" s="32"/>
      <c r="AU12" s="3"/>
      <c r="AV12" s="4" t="s">
        <v>57</v>
      </c>
    </row>
    <row r="13" spans="1:49" ht="14.45" customHeight="1" x14ac:dyDescent="0.2">
      <c r="A13" s="34" t="s">
        <v>66</v>
      </c>
      <c r="B13" s="34"/>
      <c r="C13" s="35"/>
      <c r="D13" s="34"/>
      <c r="E13" s="35"/>
      <c r="F13" s="34"/>
      <c r="G13" s="35"/>
      <c r="H13" s="35"/>
      <c r="I13" s="35"/>
      <c r="J13" s="34"/>
      <c r="K13" s="35"/>
      <c r="L13" s="35"/>
      <c r="M13" s="35"/>
      <c r="N13" s="34"/>
      <c r="O13" s="35"/>
      <c r="P13" s="35"/>
      <c r="Q13" s="35"/>
      <c r="R13" s="34"/>
      <c r="S13" s="35"/>
      <c r="T13" s="35"/>
      <c r="U13" s="35"/>
      <c r="V13" s="35"/>
      <c r="W13" s="35"/>
      <c r="X13" s="34"/>
      <c r="Y13" s="35"/>
      <c r="Z13" s="35"/>
      <c r="AA13" s="35"/>
      <c r="AB13" s="35"/>
      <c r="AC13" s="35"/>
      <c r="AD13" s="34"/>
      <c r="AE13" s="35"/>
      <c r="AF13" s="35"/>
      <c r="AG13" s="35"/>
      <c r="AH13" s="35"/>
      <c r="AI13" s="35"/>
      <c r="AJ13" s="34"/>
      <c r="AK13" s="35"/>
      <c r="AL13" s="35"/>
      <c r="AM13" s="35"/>
      <c r="AN13" s="34"/>
      <c r="AO13" s="35"/>
      <c r="AP13" s="35"/>
      <c r="AQ13" s="35"/>
      <c r="AR13" s="34"/>
      <c r="AS13" s="35"/>
      <c r="AT13" s="35"/>
      <c r="AU13" s="34"/>
      <c r="AV13" s="35"/>
      <c r="AW13" s="34"/>
    </row>
    <row r="14" spans="1:49" ht="14.45" customHeight="1" x14ac:dyDescent="0.2">
      <c r="C14" s="29" t="s">
        <v>7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O14" s="29" t="s">
        <v>9</v>
      </c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</row>
    <row r="15" spans="1:49" ht="14.45" customHeight="1" x14ac:dyDescent="0.2">
      <c r="A15" s="2" t="s">
        <v>54</v>
      </c>
      <c r="C15" s="4" t="s">
        <v>63</v>
      </c>
      <c r="D15" s="3"/>
      <c r="E15" s="4" t="s">
        <v>65</v>
      </c>
      <c r="F15" s="3"/>
      <c r="G15" s="32" t="s">
        <v>56</v>
      </c>
      <c r="H15" s="32"/>
      <c r="I15" s="32"/>
      <c r="J15" s="3"/>
      <c r="K15" s="32" t="s">
        <v>57</v>
      </c>
      <c r="L15" s="32"/>
      <c r="M15" s="32"/>
      <c r="O15" s="32" t="s">
        <v>63</v>
      </c>
      <c r="P15" s="32"/>
      <c r="Q15" s="32"/>
      <c r="R15" s="32"/>
      <c r="S15" s="32"/>
      <c r="T15" s="3"/>
      <c r="U15" s="32" t="s">
        <v>65</v>
      </c>
      <c r="V15" s="32"/>
      <c r="W15" s="32"/>
      <c r="X15" s="32"/>
      <c r="Y15" s="32"/>
      <c r="Z15" s="3"/>
      <c r="AA15" s="32" t="s">
        <v>56</v>
      </c>
      <c r="AB15" s="32"/>
      <c r="AC15" s="32"/>
      <c r="AD15" s="32"/>
      <c r="AE15" s="32"/>
      <c r="AF15" s="3"/>
      <c r="AG15" s="32" t="s">
        <v>57</v>
      </c>
      <c r="AH15" s="32"/>
      <c r="AI15" s="32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</sheetData>
  <mergeCells count="45"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4.45" customHeight="1" x14ac:dyDescent="0.2"/>
    <row r="5" spans="1:12" ht="14.45" customHeight="1" x14ac:dyDescent="0.2">
      <c r="A5" s="1" t="s">
        <v>67</v>
      </c>
      <c r="B5" s="34" t="s">
        <v>68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14.45" customHeight="1" x14ac:dyDescent="0.2">
      <c r="D6" s="2" t="s">
        <v>7</v>
      </c>
      <c r="F6" s="29" t="s">
        <v>8</v>
      </c>
      <c r="G6" s="29"/>
      <c r="H6" s="29"/>
      <c r="J6" s="36" t="s">
        <v>9</v>
      </c>
      <c r="K6" s="36"/>
      <c r="L6" s="36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29" t="s">
        <v>69</v>
      </c>
      <c r="B8" s="29"/>
      <c r="D8" s="2" t="s">
        <v>70</v>
      </c>
      <c r="F8" s="2" t="s">
        <v>71</v>
      </c>
      <c r="H8" s="2" t="s">
        <v>72</v>
      </c>
      <c r="J8" s="2" t="s">
        <v>70</v>
      </c>
      <c r="L8" s="2" t="s">
        <v>18</v>
      </c>
    </row>
    <row r="9" spans="1:12" ht="21.75" customHeight="1" x14ac:dyDescent="0.2">
      <c r="A9" s="30" t="s">
        <v>73</v>
      </c>
      <c r="B9" s="30"/>
      <c r="D9" s="11">
        <v>992646305</v>
      </c>
      <c r="E9" s="12"/>
      <c r="F9" s="11">
        <v>4952445572</v>
      </c>
      <c r="G9" s="12"/>
      <c r="H9" s="11">
        <v>4531218300</v>
      </c>
      <c r="I9" s="12"/>
      <c r="J9" s="11">
        <v>1413873577</v>
      </c>
      <c r="K9" s="12"/>
      <c r="L9" s="13">
        <f>J9/3225965711239*100</f>
        <v>4.382791708151703E-2</v>
      </c>
    </row>
    <row r="10" spans="1:12" ht="21.75" customHeight="1" x14ac:dyDescent="0.2">
      <c r="A10" s="28" t="s">
        <v>73</v>
      </c>
      <c r="B10" s="28"/>
      <c r="D10" s="14">
        <v>5906995</v>
      </c>
      <c r="E10" s="12"/>
      <c r="F10" s="14">
        <v>24979</v>
      </c>
      <c r="G10" s="12"/>
      <c r="H10" s="14">
        <v>0</v>
      </c>
      <c r="I10" s="12"/>
      <c r="J10" s="14">
        <v>5931974</v>
      </c>
      <c r="K10" s="12"/>
      <c r="L10" s="15">
        <f t="shared" ref="L10:L15" si="0">J10/3225965711239*100</f>
        <v>1.838821156509348E-4</v>
      </c>
    </row>
    <row r="11" spans="1:12" ht="21.75" customHeight="1" x14ac:dyDescent="0.2">
      <c r="A11" s="28" t="s">
        <v>74</v>
      </c>
      <c r="B11" s="28"/>
      <c r="D11" s="14">
        <v>42816023634</v>
      </c>
      <c r="E11" s="12"/>
      <c r="F11" s="14">
        <v>23560846716</v>
      </c>
      <c r="G11" s="12"/>
      <c r="H11" s="14">
        <v>66370700000</v>
      </c>
      <c r="I11" s="12"/>
      <c r="J11" s="14">
        <v>6170350</v>
      </c>
      <c r="K11" s="12"/>
      <c r="L11" s="15">
        <f t="shared" si="0"/>
        <v>1.9127140683805182E-4</v>
      </c>
    </row>
    <row r="12" spans="1:12" ht="21.75" customHeight="1" x14ac:dyDescent="0.2">
      <c r="A12" s="28" t="s">
        <v>75</v>
      </c>
      <c r="B12" s="28"/>
      <c r="D12" s="14">
        <v>190969971789</v>
      </c>
      <c r="E12" s="12"/>
      <c r="F12" s="14">
        <v>107187685936</v>
      </c>
      <c r="G12" s="12"/>
      <c r="H12" s="14">
        <v>248368451829</v>
      </c>
      <c r="I12" s="12"/>
      <c r="J12" s="14">
        <v>49789205896</v>
      </c>
      <c r="K12" s="12"/>
      <c r="L12" s="15">
        <f t="shared" si="0"/>
        <v>1.543389184904802</v>
      </c>
    </row>
    <row r="13" spans="1:12" ht="21.75" customHeight="1" x14ac:dyDescent="0.2">
      <c r="A13" s="28" t="s">
        <v>76</v>
      </c>
      <c r="B13" s="28"/>
      <c r="D13" s="14">
        <v>10596529</v>
      </c>
      <c r="E13" s="12"/>
      <c r="F13" s="14">
        <v>44809</v>
      </c>
      <c r="G13" s="12"/>
      <c r="H13" s="14">
        <v>0</v>
      </c>
      <c r="I13" s="12"/>
      <c r="J13" s="14">
        <v>10641338</v>
      </c>
      <c r="K13" s="12"/>
      <c r="L13" s="15">
        <f t="shared" si="0"/>
        <v>3.29865192395767E-4</v>
      </c>
    </row>
    <row r="14" spans="1:12" ht="21.75" customHeight="1" x14ac:dyDescent="0.2">
      <c r="A14" s="28" t="s">
        <v>77</v>
      </c>
      <c r="B14" s="28"/>
      <c r="D14" s="14">
        <v>1070000000</v>
      </c>
      <c r="E14" s="12"/>
      <c r="F14" s="14">
        <v>0</v>
      </c>
      <c r="G14" s="12"/>
      <c r="H14" s="14">
        <v>1000200000</v>
      </c>
      <c r="I14" s="12"/>
      <c r="J14" s="14">
        <v>69800000</v>
      </c>
      <c r="K14" s="12"/>
      <c r="L14" s="15">
        <f t="shared" si="0"/>
        <v>2.1636931774204086E-3</v>
      </c>
    </row>
    <row r="15" spans="1:12" ht="21.75" customHeight="1" x14ac:dyDescent="0.2">
      <c r="A15" s="25" t="s">
        <v>78</v>
      </c>
      <c r="B15" s="25"/>
      <c r="D15" s="16">
        <v>5530500</v>
      </c>
      <c r="E15" s="12"/>
      <c r="F15" s="16">
        <v>0</v>
      </c>
      <c r="G15" s="12"/>
      <c r="H15" s="16">
        <v>0</v>
      </c>
      <c r="I15" s="12"/>
      <c r="J15" s="16">
        <v>5530500</v>
      </c>
      <c r="K15" s="12"/>
      <c r="L15" s="15">
        <f t="shared" si="0"/>
        <v>1.7143703607053824E-4</v>
      </c>
    </row>
    <row r="16" spans="1:12" ht="21.75" customHeight="1" x14ac:dyDescent="0.2">
      <c r="A16" s="27" t="s">
        <v>52</v>
      </c>
      <c r="B16" s="27"/>
      <c r="D16" s="17">
        <v>235870675752</v>
      </c>
      <c r="E16" s="12"/>
      <c r="F16" s="17">
        <v>135701048012</v>
      </c>
      <c r="G16" s="12"/>
      <c r="H16" s="17">
        <v>320270570129</v>
      </c>
      <c r="I16" s="12"/>
      <c r="J16" s="17">
        <v>51301153635</v>
      </c>
      <c r="K16" s="12"/>
      <c r="L16" s="18">
        <f>SUM(L9:L15)</f>
        <v>1.5902572509146948</v>
      </c>
    </row>
    <row r="17" spans="4:12" x14ac:dyDescent="0.2">
      <c r="D17" s="12"/>
      <c r="E17" s="12"/>
      <c r="F17" s="12"/>
      <c r="G17" s="12"/>
      <c r="H17" s="12"/>
      <c r="I17" s="12"/>
      <c r="J17" s="12"/>
      <c r="K17" s="12"/>
      <c r="L17" s="12"/>
    </row>
    <row r="18" spans="4:12" x14ac:dyDescent="0.2">
      <c r="D18" s="12"/>
      <c r="E18" s="12"/>
      <c r="F18" s="12"/>
      <c r="G18" s="12"/>
      <c r="H18" s="12"/>
      <c r="I18" s="12"/>
      <c r="J18" s="12"/>
      <c r="K18" s="12"/>
      <c r="L18" s="12"/>
    </row>
    <row r="19" spans="4:12" x14ac:dyDescent="0.2">
      <c r="D19" s="12"/>
      <c r="E19" s="12"/>
      <c r="F19" s="12"/>
      <c r="G19" s="12"/>
      <c r="H19" s="12"/>
      <c r="I19" s="12"/>
      <c r="J19" s="12"/>
      <c r="K19" s="12"/>
      <c r="L19" s="12"/>
    </row>
    <row r="20" spans="4:12" x14ac:dyDescent="0.2"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5">
    <mergeCell ref="A1:L1"/>
    <mergeCell ref="A2:L2"/>
    <mergeCell ref="A3:L3"/>
    <mergeCell ref="B5:L5"/>
    <mergeCell ref="F6:H6"/>
    <mergeCell ref="A13:B13"/>
    <mergeCell ref="A14:B14"/>
    <mergeCell ref="A15:B15"/>
    <mergeCell ref="A16:B16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7"/>
  <sheetViews>
    <sheetView rightToLeft="1" topLeftCell="A4" workbookViewId="0">
      <selection activeCell="F11" sqref="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4" max="14" width="16.140625" bestFit="1" customWidth="1"/>
    <col min="15" max="15" width="16.42578125" bestFit="1" customWidth="1"/>
  </cols>
  <sheetData>
    <row r="1" spans="1:1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5" ht="21.75" customHeight="1" x14ac:dyDescent="0.2">
      <c r="A2" s="33" t="s">
        <v>79</v>
      </c>
      <c r="B2" s="33"/>
      <c r="C2" s="33"/>
      <c r="D2" s="33"/>
      <c r="E2" s="33"/>
      <c r="F2" s="33"/>
      <c r="G2" s="33"/>
      <c r="H2" s="33"/>
      <c r="I2" s="33"/>
      <c r="J2" s="33"/>
    </row>
    <row r="3" spans="1:1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5" ht="14.45" customHeight="1" x14ac:dyDescent="0.2"/>
    <row r="5" spans="1:15" ht="29.1" customHeight="1" x14ac:dyDescent="0.2">
      <c r="A5" s="1" t="s">
        <v>80</v>
      </c>
      <c r="B5" s="34" t="s">
        <v>81</v>
      </c>
      <c r="C5" s="34"/>
      <c r="D5" s="34"/>
      <c r="E5" s="34"/>
      <c r="F5" s="34"/>
      <c r="G5" s="34"/>
      <c r="H5" s="34"/>
      <c r="I5" s="34"/>
      <c r="J5" s="34"/>
    </row>
    <row r="6" spans="1:15" ht="14.45" customHeight="1" x14ac:dyDescent="0.2"/>
    <row r="7" spans="1:15" ht="14.45" customHeight="1" x14ac:dyDescent="0.2">
      <c r="A7" s="29" t="s">
        <v>82</v>
      </c>
      <c r="B7" s="29"/>
      <c r="D7" s="2" t="s">
        <v>83</v>
      </c>
      <c r="F7" s="2" t="s">
        <v>70</v>
      </c>
      <c r="H7" s="2" t="s">
        <v>84</v>
      </c>
      <c r="J7" s="2" t="s">
        <v>85</v>
      </c>
    </row>
    <row r="8" spans="1:15" ht="21.75" customHeight="1" x14ac:dyDescent="0.2">
      <c r="A8" s="30" t="s">
        <v>86</v>
      </c>
      <c r="B8" s="30"/>
      <c r="D8" s="21" t="s">
        <v>87</v>
      </c>
      <c r="E8" s="12"/>
      <c r="F8" s="11">
        <f>'درآمد سرمایه گذاری در سهام'!J76</f>
        <v>62828268464</v>
      </c>
      <c r="G8" s="12"/>
      <c r="H8" s="13">
        <f>F8/F$11*100</f>
        <v>99.824813939064455</v>
      </c>
      <c r="I8" s="12"/>
      <c r="J8" s="13">
        <f>F8/3225965711239*100</f>
        <v>1.9475801694082324</v>
      </c>
      <c r="K8" s="12"/>
      <c r="L8" s="12"/>
      <c r="M8" s="12"/>
      <c r="N8" s="24"/>
      <c r="O8" s="19"/>
    </row>
    <row r="9" spans="1:15" ht="21.75" customHeight="1" x14ac:dyDescent="0.2">
      <c r="A9" s="28" t="s">
        <v>88</v>
      </c>
      <c r="B9" s="28"/>
      <c r="D9" s="22" t="s">
        <v>89</v>
      </c>
      <c r="E9" s="12"/>
      <c r="F9" s="14">
        <f>'سود سپرده بانکی'!G13</f>
        <v>3454175</v>
      </c>
      <c r="G9" s="12"/>
      <c r="H9" s="40">
        <f t="shared" ref="H9:H10" si="0">F9/F$11*100</f>
        <v>5.4881725235757881E-3</v>
      </c>
      <c r="I9" s="12"/>
      <c r="J9" s="40">
        <f t="shared" ref="J9:J10" si="1">F9/3225965711239*100</f>
        <v>1.0707413869793897E-4</v>
      </c>
      <c r="K9" s="12"/>
      <c r="L9" s="12"/>
      <c r="M9" s="12"/>
      <c r="N9" s="24"/>
      <c r="O9" s="19"/>
    </row>
    <row r="10" spans="1:15" ht="21.75" customHeight="1" x14ac:dyDescent="0.2">
      <c r="A10" s="25" t="s">
        <v>90</v>
      </c>
      <c r="B10" s="25"/>
      <c r="D10" s="23" t="s">
        <v>91</v>
      </c>
      <c r="E10" s="12"/>
      <c r="F10" s="16">
        <f>'سایر درآمدها'!D11</f>
        <v>106805353</v>
      </c>
      <c r="G10" s="12"/>
      <c r="H10" s="40">
        <f t="shared" si="0"/>
        <v>0.16969788841196895</v>
      </c>
      <c r="I10" s="12"/>
      <c r="J10" s="40">
        <f t="shared" si="1"/>
        <v>3.3108024870784863E-3</v>
      </c>
      <c r="K10" s="12"/>
      <c r="L10" s="12"/>
      <c r="M10" s="12"/>
      <c r="N10" s="24"/>
      <c r="O10" s="19"/>
    </row>
    <row r="11" spans="1:15" ht="21.75" customHeight="1" x14ac:dyDescent="0.2">
      <c r="A11" s="27" t="s">
        <v>52</v>
      </c>
      <c r="B11" s="27"/>
      <c r="D11" s="17"/>
      <c r="E11" s="12"/>
      <c r="F11" s="17">
        <f>SUM(F8:F10)</f>
        <v>62938527992</v>
      </c>
      <c r="G11" s="12"/>
      <c r="H11" s="18">
        <f>SUM(H8:H10)</f>
        <v>100</v>
      </c>
      <c r="I11" s="12"/>
      <c r="J11" s="18">
        <f>SUM(J8:J10)</f>
        <v>1.9509980460340088</v>
      </c>
      <c r="K11" s="12"/>
      <c r="L11" s="12"/>
      <c r="M11" s="12"/>
      <c r="N11" s="24"/>
      <c r="O11" s="19"/>
    </row>
    <row r="12" spans="1:15" x14ac:dyDescent="0.2"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24"/>
      <c r="O12" s="19"/>
    </row>
    <row r="13" spans="1:15" x14ac:dyDescent="0.2"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9"/>
    </row>
    <row r="14" spans="1:15" x14ac:dyDescent="0.2"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4"/>
    </row>
    <row r="15" spans="1:15" x14ac:dyDescent="0.2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4"/>
    </row>
    <row r="16" spans="1:15" x14ac:dyDescent="0.2"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24"/>
    </row>
    <row r="17" spans="14:14" x14ac:dyDescent="0.2">
      <c r="N17" s="1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81"/>
  <sheetViews>
    <sheetView rightToLeft="1" workbookViewId="0">
      <selection activeCell="Z8" sqref="Z8:Z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5.71093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5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  <col min="26" max="26" width="19.5703125" customWidth="1"/>
  </cols>
  <sheetData>
    <row r="1" spans="1:2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7" ht="21.75" customHeight="1" x14ac:dyDescent="0.2">
      <c r="A2" s="33" t="s">
        <v>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7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7" ht="14.45" customHeight="1" x14ac:dyDescent="0.2"/>
    <row r="5" spans="1:27" ht="14.45" customHeight="1" x14ac:dyDescent="0.2">
      <c r="A5" s="1" t="s">
        <v>92</v>
      </c>
      <c r="B5" s="34" t="s">
        <v>93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7" ht="14.45" customHeight="1" x14ac:dyDescent="0.2">
      <c r="D6" s="29" t="s">
        <v>94</v>
      </c>
      <c r="E6" s="29"/>
      <c r="F6" s="29"/>
      <c r="G6" s="29"/>
      <c r="H6" s="29"/>
      <c r="I6" s="29"/>
      <c r="J6" s="29"/>
      <c r="K6" s="29"/>
      <c r="L6" s="29"/>
      <c r="N6" s="29" t="s">
        <v>95</v>
      </c>
      <c r="O6" s="29"/>
      <c r="P6" s="29"/>
      <c r="Q6" s="29"/>
      <c r="R6" s="29"/>
      <c r="S6" s="29"/>
      <c r="T6" s="29"/>
      <c r="U6" s="29"/>
      <c r="V6" s="29"/>
      <c r="W6" s="29"/>
    </row>
    <row r="7" spans="1:27" ht="20.25" customHeight="1" x14ac:dyDescent="0.2">
      <c r="D7" s="3"/>
      <c r="E7" s="3"/>
      <c r="F7" s="3"/>
      <c r="G7" s="3"/>
      <c r="H7" s="3"/>
      <c r="I7" s="3"/>
      <c r="J7" s="32" t="s">
        <v>52</v>
      </c>
      <c r="K7" s="32"/>
      <c r="L7" s="32"/>
      <c r="N7" s="3"/>
      <c r="O7" s="3"/>
      <c r="P7" s="3"/>
      <c r="Q7" s="3"/>
      <c r="R7" s="3"/>
      <c r="S7" s="3"/>
      <c r="T7" s="3"/>
      <c r="U7" s="32" t="s">
        <v>52</v>
      </c>
      <c r="V7" s="32"/>
      <c r="W7" s="32"/>
    </row>
    <row r="8" spans="1:27" ht="21" customHeight="1" x14ac:dyDescent="0.2">
      <c r="A8" s="29" t="s">
        <v>96</v>
      </c>
      <c r="B8" s="29"/>
      <c r="D8" s="2" t="s">
        <v>97</v>
      </c>
      <c r="F8" s="2" t="s">
        <v>98</v>
      </c>
      <c r="H8" s="2" t="s">
        <v>99</v>
      </c>
      <c r="J8" s="4" t="s">
        <v>70</v>
      </c>
      <c r="K8" s="3"/>
      <c r="L8" s="4" t="s">
        <v>84</v>
      </c>
      <c r="N8" s="2" t="s">
        <v>97</v>
      </c>
      <c r="P8" s="29" t="s">
        <v>98</v>
      </c>
      <c r="Q8" s="29"/>
      <c r="S8" s="2" t="s">
        <v>99</v>
      </c>
      <c r="U8" s="4" t="s">
        <v>70</v>
      </c>
      <c r="V8" s="3"/>
      <c r="W8" s="4" t="s">
        <v>84</v>
      </c>
    </row>
    <row r="9" spans="1:27" ht="21.75" customHeight="1" x14ac:dyDescent="0.2">
      <c r="A9" s="30" t="s">
        <v>32</v>
      </c>
      <c r="B9" s="30"/>
      <c r="D9" s="11">
        <v>0</v>
      </c>
      <c r="E9" s="12"/>
      <c r="F9" s="11">
        <v>2642620085</v>
      </c>
      <c r="G9" s="12"/>
      <c r="H9" s="11">
        <v>-11443615203</v>
      </c>
      <c r="I9" s="12"/>
      <c r="J9" s="11">
        <f>D9+F9+H9</f>
        <v>-8800995118</v>
      </c>
      <c r="K9" s="12"/>
      <c r="L9" s="13">
        <f>J9/62938527992*100</f>
        <v>-13.983477845428286</v>
      </c>
      <c r="M9" s="12"/>
      <c r="N9" s="11">
        <v>16418810050</v>
      </c>
      <c r="O9" s="12"/>
      <c r="P9" s="31">
        <v>-40289460542</v>
      </c>
      <c r="Q9" s="31"/>
      <c r="R9" s="12"/>
      <c r="S9" s="11">
        <v>-10991225293</v>
      </c>
      <c r="T9" s="12"/>
      <c r="U9" s="11">
        <f>N9+P9+S9</f>
        <v>-34861875785</v>
      </c>
      <c r="V9" s="12"/>
      <c r="W9" s="13">
        <f>U9/1039732512111*100</f>
        <v>-3.3529658233172768</v>
      </c>
      <c r="Z9" s="43"/>
      <c r="AA9" s="43"/>
    </row>
    <row r="10" spans="1:27" ht="21.75" customHeight="1" x14ac:dyDescent="0.2">
      <c r="A10" s="28" t="s">
        <v>36</v>
      </c>
      <c r="B10" s="28"/>
      <c r="D10" s="14">
        <v>0</v>
      </c>
      <c r="E10" s="12"/>
      <c r="F10" s="14">
        <v>-6533210253</v>
      </c>
      <c r="G10" s="12"/>
      <c r="H10" s="14">
        <v>-806842732</v>
      </c>
      <c r="I10" s="12"/>
      <c r="J10" s="14">
        <f t="shared" ref="J10:J73" si="0">D10+F10+H10</f>
        <v>-7340052985</v>
      </c>
      <c r="K10" s="12"/>
      <c r="L10" s="40">
        <f t="shared" ref="L10:L73" si="1">J10/62938527992*100</f>
        <v>-11.66225715659092</v>
      </c>
      <c r="M10" s="12"/>
      <c r="N10" s="14">
        <v>6969318271</v>
      </c>
      <c r="O10" s="12"/>
      <c r="P10" s="26">
        <v>-16613448272</v>
      </c>
      <c r="Q10" s="26"/>
      <c r="R10" s="12"/>
      <c r="S10" s="14">
        <v>-806842732</v>
      </c>
      <c r="T10" s="12"/>
      <c r="U10" s="14">
        <f t="shared" ref="U10:U73" si="2">N10+P10+S10</f>
        <v>-10450972733</v>
      </c>
      <c r="V10" s="12"/>
      <c r="W10" s="15">
        <f t="shared" ref="W10:W73" si="3">U10/1039732512111*100</f>
        <v>-1.005159751307678</v>
      </c>
    </row>
    <row r="11" spans="1:27" ht="21.75" customHeight="1" x14ac:dyDescent="0.2">
      <c r="A11" s="28" t="s">
        <v>20</v>
      </c>
      <c r="B11" s="28"/>
      <c r="D11" s="14">
        <v>0</v>
      </c>
      <c r="E11" s="12"/>
      <c r="F11" s="14">
        <v>0</v>
      </c>
      <c r="G11" s="12"/>
      <c r="H11" s="14">
        <f>'درآمد ناشی از فروش'!I10</f>
        <v>17187456539</v>
      </c>
      <c r="I11" s="12"/>
      <c r="J11" s="14">
        <f t="shared" si="0"/>
        <v>17187456539</v>
      </c>
      <c r="K11" s="12"/>
      <c r="L11" s="40">
        <f t="shared" si="1"/>
        <v>27.308323037336791</v>
      </c>
      <c r="M11" s="12"/>
      <c r="N11" s="14">
        <v>21842771906</v>
      </c>
      <c r="O11" s="12"/>
      <c r="P11" s="26">
        <v>0</v>
      </c>
      <c r="Q11" s="26"/>
      <c r="R11" s="12"/>
      <c r="S11" s="14">
        <v>82540279739</v>
      </c>
      <c r="T11" s="12"/>
      <c r="U11" s="14">
        <f t="shared" si="2"/>
        <v>104383051645</v>
      </c>
      <c r="V11" s="12"/>
      <c r="W11" s="15">
        <f t="shared" si="3"/>
        <v>10.039414025158063</v>
      </c>
    </row>
    <row r="12" spans="1:27" ht="21.75" customHeight="1" x14ac:dyDescent="0.2">
      <c r="A12" s="28" t="s">
        <v>21</v>
      </c>
      <c r="B12" s="28"/>
      <c r="D12" s="14">
        <v>31325195822</v>
      </c>
      <c r="E12" s="12"/>
      <c r="F12" s="14">
        <v>-23494238480</v>
      </c>
      <c r="G12" s="12"/>
      <c r="H12" s="14">
        <f>'درآمد ناشی از فروش'!I11</f>
        <v>6788713406</v>
      </c>
      <c r="I12" s="12"/>
      <c r="J12" s="14">
        <f t="shared" si="0"/>
        <v>14619670748</v>
      </c>
      <c r="K12" s="12"/>
      <c r="L12" s="40">
        <f t="shared" si="1"/>
        <v>23.228491695672133</v>
      </c>
      <c r="M12" s="12"/>
      <c r="N12" s="14">
        <f>'درآمد سود سهام'!S28</f>
        <v>55930195822</v>
      </c>
      <c r="O12" s="12"/>
      <c r="P12" s="26">
        <v>31746940568</v>
      </c>
      <c r="Q12" s="26"/>
      <c r="R12" s="12"/>
      <c r="S12" s="14">
        <v>8671190223</v>
      </c>
      <c r="T12" s="12"/>
      <c r="U12" s="14">
        <f t="shared" si="2"/>
        <v>96348326613</v>
      </c>
      <c r="V12" s="12"/>
      <c r="W12" s="15">
        <f t="shared" si="3"/>
        <v>9.2666455545745237</v>
      </c>
    </row>
    <row r="13" spans="1:27" ht="21.75" customHeight="1" x14ac:dyDescent="0.2">
      <c r="A13" s="28" t="s">
        <v>44</v>
      </c>
      <c r="B13" s="28"/>
      <c r="D13" s="14">
        <v>0</v>
      </c>
      <c r="E13" s="12"/>
      <c r="F13" s="14">
        <v>9189821382</v>
      </c>
      <c r="G13" s="12"/>
      <c r="H13" s="14">
        <v>3420431108</v>
      </c>
      <c r="I13" s="12"/>
      <c r="J13" s="14">
        <f t="shared" si="0"/>
        <v>12610252490</v>
      </c>
      <c r="K13" s="12"/>
      <c r="L13" s="40">
        <f t="shared" si="1"/>
        <v>20.035823671635384</v>
      </c>
      <c r="M13" s="12"/>
      <c r="N13" s="14">
        <v>11469999630</v>
      </c>
      <c r="O13" s="12"/>
      <c r="P13" s="26">
        <v>44971075995</v>
      </c>
      <c r="Q13" s="26"/>
      <c r="R13" s="12"/>
      <c r="S13" s="14">
        <v>10566226388</v>
      </c>
      <c r="T13" s="12"/>
      <c r="U13" s="14">
        <f t="shared" si="2"/>
        <v>67007302013</v>
      </c>
      <c r="V13" s="12"/>
      <c r="W13" s="15">
        <f t="shared" si="3"/>
        <v>6.4446673767037517</v>
      </c>
    </row>
    <row r="14" spans="1:27" ht="21.75" customHeight="1" x14ac:dyDescent="0.2">
      <c r="A14" s="28" t="s">
        <v>47</v>
      </c>
      <c r="B14" s="28"/>
      <c r="D14" s="14">
        <v>0</v>
      </c>
      <c r="E14" s="12"/>
      <c r="F14" s="14">
        <v>-588017044</v>
      </c>
      <c r="G14" s="12"/>
      <c r="H14" s="14">
        <v>-2461720714</v>
      </c>
      <c r="I14" s="12"/>
      <c r="J14" s="14">
        <f t="shared" si="0"/>
        <v>-3049737758</v>
      </c>
      <c r="K14" s="12"/>
      <c r="L14" s="40">
        <f t="shared" si="1"/>
        <v>-4.8455816418007851</v>
      </c>
      <c r="M14" s="12"/>
      <c r="N14" s="14">
        <v>12874983498</v>
      </c>
      <c r="O14" s="12"/>
      <c r="P14" s="26">
        <v>-4358158554</v>
      </c>
      <c r="Q14" s="26"/>
      <c r="R14" s="12"/>
      <c r="S14" s="14">
        <v>-2461720714</v>
      </c>
      <c r="T14" s="12"/>
      <c r="U14" s="14">
        <f t="shared" si="2"/>
        <v>6055104230</v>
      </c>
      <c r="V14" s="12"/>
      <c r="W14" s="15">
        <f t="shared" si="3"/>
        <v>0.58237134642506672</v>
      </c>
    </row>
    <row r="15" spans="1:27" ht="21.75" customHeight="1" x14ac:dyDescent="0.2">
      <c r="A15" s="28" t="s">
        <v>100</v>
      </c>
      <c r="B15" s="28"/>
      <c r="D15" s="14">
        <v>0</v>
      </c>
      <c r="E15" s="12"/>
      <c r="F15" s="14">
        <v>0</v>
      </c>
      <c r="G15" s="12"/>
      <c r="H15" s="14">
        <v>0</v>
      </c>
      <c r="I15" s="12"/>
      <c r="J15" s="14">
        <f t="shared" si="0"/>
        <v>0</v>
      </c>
      <c r="K15" s="12"/>
      <c r="L15" s="40">
        <f t="shared" si="1"/>
        <v>0</v>
      </c>
      <c r="M15" s="12"/>
      <c r="N15" s="14">
        <v>0</v>
      </c>
      <c r="O15" s="12"/>
      <c r="P15" s="26">
        <v>0</v>
      </c>
      <c r="Q15" s="26"/>
      <c r="R15" s="12"/>
      <c r="S15" s="14">
        <v>2238629128</v>
      </c>
      <c r="T15" s="12"/>
      <c r="U15" s="14">
        <f t="shared" si="2"/>
        <v>2238629128</v>
      </c>
      <c r="V15" s="12"/>
      <c r="W15" s="15">
        <f t="shared" si="3"/>
        <v>0.21530817800963484</v>
      </c>
    </row>
    <row r="16" spans="1:27" ht="21.75" customHeight="1" x14ac:dyDescent="0.2">
      <c r="A16" s="28" t="s">
        <v>43</v>
      </c>
      <c r="B16" s="28"/>
      <c r="D16" s="14">
        <v>0</v>
      </c>
      <c r="E16" s="12"/>
      <c r="F16" s="14">
        <v>1212926435</v>
      </c>
      <c r="G16" s="12"/>
      <c r="H16" s="14">
        <v>0</v>
      </c>
      <c r="I16" s="12"/>
      <c r="J16" s="14">
        <f t="shared" si="0"/>
        <v>1212926435</v>
      </c>
      <c r="K16" s="12"/>
      <c r="L16" s="40">
        <f t="shared" si="1"/>
        <v>1.9271604749862801</v>
      </c>
      <c r="M16" s="12"/>
      <c r="N16" s="14">
        <v>5087834914</v>
      </c>
      <c r="O16" s="12"/>
      <c r="P16" s="26">
        <v>5187327638</v>
      </c>
      <c r="Q16" s="26"/>
      <c r="R16" s="12"/>
      <c r="S16" s="14">
        <v>33725553</v>
      </c>
      <c r="T16" s="12"/>
      <c r="U16" s="14">
        <f t="shared" si="2"/>
        <v>10308888105</v>
      </c>
      <c r="V16" s="12"/>
      <c r="W16" s="15">
        <f t="shared" si="3"/>
        <v>0.99149425308145434</v>
      </c>
    </row>
    <row r="17" spans="1:23" ht="21.75" customHeight="1" x14ac:dyDescent="0.2">
      <c r="A17" s="28" t="s">
        <v>101</v>
      </c>
      <c r="B17" s="28"/>
      <c r="D17" s="14">
        <v>0</v>
      </c>
      <c r="E17" s="12"/>
      <c r="F17" s="14">
        <v>0</v>
      </c>
      <c r="G17" s="12"/>
      <c r="H17" s="14">
        <v>0</v>
      </c>
      <c r="I17" s="12"/>
      <c r="J17" s="14">
        <f t="shared" si="0"/>
        <v>0</v>
      </c>
      <c r="K17" s="12"/>
      <c r="L17" s="40">
        <f t="shared" si="1"/>
        <v>0</v>
      </c>
      <c r="M17" s="12"/>
      <c r="N17" s="14">
        <v>0</v>
      </c>
      <c r="O17" s="12"/>
      <c r="P17" s="26">
        <v>0</v>
      </c>
      <c r="Q17" s="26"/>
      <c r="R17" s="12"/>
      <c r="S17" s="14">
        <v>12924974</v>
      </c>
      <c r="T17" s="12"/>
      <c r="U17" s="14">
        <f t="shared" si="2"/>
        <v>12924974</v>
      </c>
      <c r="V17" s="12"/>
      <c r="W17" s="15">
        <f t="shared" si="3"/>
        <v>1.2431056881887859E-3</v>
      </c>
    </row>
    <row r="18" spans="1:23" ht="21.75" customHeight="1" x14ac:dyDescent="0.2">
      <c r="A18" s="28" t="s">
        <v>102</v>
      </c>
      <c r="B18" s="28"/>
      <c r="D18" s="14">
        <v>0</v>
      </c>
      <c r="E18" s="12"/>
      <c r="F18" s="14">
        <v>0</v>
      </c>
      <c r="G18" s="12"/>
      <c r="H18" s="14">
        <v>0</v>
      </c>
      <c r="I18" s="12"/>
      <c r="J18" s="14">
        <f t="shared" si="0"/>
        <v>0</v>
      </c>
      <c r="K18" s="12"/>
      <c r="L18" s="40">
        <f t="shared" si="1"/>
        <v>0</v>
      </c>
      <c r="M18" s="12"/>
      <c r="N18" s="14">
        <v>0</v>
      </c>
      <c r="O18" s="12"/>
      <c r="P18" s="26">
        <v>0</v>
      </c>
      <c r="Q18" s="26"/>
      <c r="R18" s="12"/>
      <c r="S18" s="14">
        <v>9745135927</v>
      </c>
      <c r="T18" s="12"/>
      <c r="U18" s="14">
        <f t="shared" si="2"/>
        <v>9745135927</v>
      </c>
      <c r="V18" s="12"/>
      <c r="W18" s="15">
        <f t="shared" si="3"/>
        <v>0.93727336728310628</v>
      </c>
    </row>
    <row r="19" spans="1:23" ht="21.75" customHeight="1" x14ac:dyDescent="0.2">
      <c r="A19" s="28" t="s">
        <v>103</v>
      </c>
      <c r="B19" s="28"/>
      <c r="D19" s="14">
        <v>0</v>
      </c>
      <c r="E19" s="12"/>
      <c r="F19" s="14">
        <v>0</v>
      </c>
      <c r="G19" s="12"/>
      <c r="H19" s="14">
        <v>0</v>
      </c>
      <c r="I19" s="12"/>
      <c r="J19" s="14">
        <f t="shared" si="0"/>
        <v>0</v>
      </c>
      <c r="K19" s="12"/>
      <c r="L19" s="40">
        <f t="shared" si="1"/>
        <v>0</v>
      </c>
      <c r="M19" s="12"/>
      <c r="N19" s="14">
        <v>0</v>
      </c>
      <c r="O19" s="12"/>
      <c r="P19" s="26">
        <v>0</v>
      </c>
      <c r="Q19" s="26"/>
      <c r="R19" s="12"/>
      <c r="S19" s="14">
        <v>27595696645</v>
      </c>
      <c r="T19" s="12"/>
      <c r="U19" s="14">
        <f t="shared" si="2"/>
        <v>27595696645</v>
      </c>
      <c r="V19" s="12"/>
      <c r="W19" s="15">
        <f t="shared" si="3"/>
        <v>2.6541150078082709</v>
      </c>
    </row>
    <row r="20" spans="1:23" ht="21.75" customHeight="1" x14ac:dyDescent="0.2">
      <c r="A20" s="28" t="s">
        <v>31</v>
      </c>
      <c r="B20" s="28"/>
      <c r="D20" s="14">
        <v>0</v>
      </c>
      <c r="E20" s="12"/>
      <c r="F20" s="14">
        <v>14837448752</v>
      </c>
      <c r="G20" s="12"/>
      <c r="H20" s="14">
        <v>0</v>
      </c>
      <c r="I20" s="12"/>
      <c r="J20" s="14">
        <f t="shared" si="0"/>
        <v>14837448752</v>
      </c>
      <c r="K20" s="12"/>
      <c r="L20" s="40">
        <f t="shared" si="1"/>
        <v>23.574508691855584</v>
      </c>
      <c r="M20" s="12"/>
      <c r="N20" s="14">
        <v>27689200000</v>
      </c>
      <c r="O20" s="12"/>
      <c r="P20" s="26">
        <v>-7915339960</v>
      </c>
      <c r="Q20" s="26"/>
      <c r="R20" s="12"/>
      <c r="S20" s="14">
        <v>-1177339358</v>
      </c>
      <c r="T20" s="12"/>
      <c r="U20" s="14">
        <f t="shared" si="2"/>
        <v>18596520682</v>
      </c>
      <c r="V20" s="12"/>
      <c r="W20" s="15">
        <f t="shared" si="3"/>
        <v>1.7885870130427035</v>
      </c>
    </row>
    <row r="21" spans="1:23" ht="21.75" customHeight="1" x14ac:dyDescent="0.2">
      <c r="A21" s="28" t="s">
        <v>29</v>
      </c>
      <c r="B21" s="28"/>
      <c r="D21" s="14">
        <v>15137745020</v>
      </c>
      <c r="E21" s="12"/>
      <c r="F21" s="14">
        <v>-14829081247</v>
      </c>
      <c r="G21" s="12"/>
      <c r="H21" s="14">
        <v>0</v>
      </c>
      <c r="I21" s="12"/>
      <c r="J21" s="14">
        <f t="shared" si="0"/>
        <v>308663773</v>
      </c>
      <c r="K21" s="12"/>
      <c r="L21" s="40">
        <f t="shared" si="1"/>
        <v>0.49042102325499842</v>
      </c>
      <c r="M21" s="12"/>
      <c r="N21" s="14">
        <v>15137745020</v>
      </c>
      <c r="O21" s="12"/>
      <c r="P21" s="26">
        <v>4200923771</v>
      </c>
      <c r="Q21" s="26"/>
      <c r="R21" s="12"/>
      <c r="S21" s="14">
        <v>28945296368</v>
      </c>
      <c r="T21" s="12"/>
      <c r="U21" s="14">
        <f t="shared" si="2"/>
        <v>48283965159</v>
      </c>
      <c r="V21" s="12"/>
      <c r="W21" s="15">
        <f t="shared" si="3"/>
        <v>4.6438833639017041</v>
      </c>
    </row>
    <row r="22" spans="1:23" ht="21.75" customHeight="1" x14ac:dyDescent="0.2">
      <c r="A22" s="28" t="s">
        <v>104</v>
      </c>
      <c r="B22" s="28"/>
      <c r="D22" s="14">
        <v>0</v>
      </c>
      <c r="E22" s="12"/>
      <c r="F22" s="14">
        <v>0</v>
      </c>
      <c r="G22" s="12"/>
      <c r="H22" s="14">
        <v>0</v>
      </c>
      <c r="I22" s="12"/>
      <c r="J22" s="14">
        <f t="shared" si="0"/>
        <v>0</v>
      </c>
      <c r="K22" s="12"/>
      <c r="L22" s="40">
        <f t="shared" si="1"/>
        <v>0</v>
      </c>
      <c r="M22" s="12"/>
      <c r="N22" s="14">
        <v>0</v>
      </c>
      <c r="O22" s="12"/>
      <c r="P22" s="26">
        <v>0</v>
      </c>
      <c r="Q22" s="26"/>
      <c r="R22" s="12"/>
      <c r="S22" s="14">
        <v>-3919281260</v>
      </c>
      <c r="T22" s="12"/>
      <c r="U22" s="14">
        <f t="shared" si="2"/>
        <v>-3919281260</v>
      </c>
      <c r="V22" s="12"/>
      <c r="W22" s="15">
        <f t="shared" si="3"/>
        <v>-0.3769509190438381</v>
      </c>
    </row>
    <row r="23" spans="1:23" ht="21.75" customHeight="1" x14ac:dyDescent="0.2">
      <c r="A23" s="28" t="s">
        <v>105</v>
      </c>
      <c r="B23" s="28"/>
      <c r="D23" s="14">
        <v>0</v>
      </c>
      <c r="E23" s="12"/>
      <c r="F23" s="14">
        <v>0</v>
      </c>
      <c r="G23" s="12"/>
      <c r="H23" s="14">
        <v>0</v>
      </c>
      <c r="I23" s="12"/>
      <c r="J23" s="14">
        <f t="shared" si="0"/>
        <v>0</v>
      </c>
      <c r="K23" s="12"/>
      <c r="L23" s="40">
        <f t="shared" si="1"/>
        <v>0</v>
      </c>
      <c r="M23" s="12"/>
      <c r="N23" s="14">
        <v>0</v>
      </c>
      <c r="O23" s="12"/>
      <c r="P23" s="26">
        <v>0</v>
      </c>
      <c r="Q23" s="26"/>
      <c r="R23" s="12"/>
      <c r="S23" s="14">
        <v>1430088827</v>
      </c>
      <c r="T23" s="12"/>
      <c r="U23" s="14">
        <f t="shared" si="2"/>
        <v>1430088827</v>
      </c>
      <c r="V23" s="12"/>
      <c r="W23" s="15">
        <f t="shared" si="3"/>
        <v>0.13754391733855162</v>
      </c>
    </row>
    <row r="24" spans="1:23" ht="21.75" customHeight="1" x14ac:dyDescent="0.2">
      <c r="A24" s="28" t="s">
        <v>106</v>
      </c>
      <c r="B24" s="28"/>
      <c r="D24" s="14">
        <v>0</v>
      </c>
      <c r="E24" s="12"/>
      <c r="F24" s="14">
        <v>0</v>
      </c>
      <c r="G24" s="12"/>
      <c r="H24" s="14">
        <v>0</v>
      </c>
      <c r="I24" s="12"/>
      <c r="J24" s="14">
        <f t="shared" si="0"/>
        <v>0</v>
      </c>
      <c r="K24" s="12"/>
      <c r="L24" s="40">
        <f t="shared" si="1"/>
        <v>0</v>
      </c>
      <c r="M24" s="12"/>
      <c r="N24" s="14">
        <v>0</v>
      </c>
      <c r="O24" s="12"/>
      <c r="P24" s="26">
        <v>0</v>
      </c>
      <c r="Q24" s="26"/>
      <c r="R24" s="12"/>
      <c r="S24" s="14">
        <v>178929000</v>
      </c>
      <c r="T24" s="12"/>
      <c r="U24" s="14">
        <f t="shared" si="2"/>
        <v>178929000</v>
      </c>
      <c r="V24" s="12"/>
      <c r="W24" s="15">
        <f t="shared" si="3"/>
        <v>1.720913772684814E-2</v>
      </c>
    </row>
    <row r="25" spans="1:23" ht="21.75" customHeight="1" x14ac:dyDescent="0.2">
      <c r="A25" s="28" t="s">
        <v>107</v>
      </c>
      <c r="B25" s="28"/>
      <c r="D25" s="14">
        <v>0</v>
      </c>
      <c r="E25" s="12"/>
      <c r="F25" s="14">
        <v>0</v>
      </c>
      <c r="G25" s="12"/>
      <c r="H25" s="14">
        <v>0</v>
      </c>
      <c r="I25" s="12"/>
      <c r="J25" s="14">
        <f t="shared" si="0"/>
        <v>0</v>
      </c>
      <c r="K25" s="12"/>
      <c r="L25" s="40">
        <f t="shared" si="1"/>
        <v>0</v>
      </c>
      <c r="M25" s="12"/>
      <c r="N25" s="14">
        <v>0</v>
      </c>
      <c r="O25" s="12"/>
      <c r="P25" s="26">
        <v>0</v>
      </c>
      <c r="Q25" s="26"/>
      <c r="R25" s="12"/>
      <c r="S25" s="14">
        <v>34288191803</v>
      </c>
      <c r="T25" s="12"/>
      <c r="U25" s="14">
        <f t="shared" si="2"/>
        <v>34288191803</v>
      </c>
      <c r="V25" s="12"/>
      <c r="W25" s="15">
        <f t="shared" si="3"/>
        <v>3.297789710680842</v>
      </c>
    </row>
    <row r="26" spans="1:23" ht="21.75" customHeight="1" x14ac:dyDescent="0.2">
      <c r="A26" s="28" t="s">
        <v>108</v>
      </c>
      <c r="B26" s="28"/>
      <c r="D26" s="14">
        <v>0</v>
      </c>
      <c r="E26" s="12"/>
      <c r="F26" s="14">
        <v>0</v>
      </c>
      <c r="G26" s="12"/>
      <c r="H26" s="14">
        <v>0</v>
      </c>
      <c r="I26" s="12"/>
      <c r="J26" s="14">
        <f t="shared" si="0"/>
        <v>0</v>
      </c>
      <c r="K26" s="12"/>
      <c r="L26" s="40">
        <f t="shared" si="1"/>
        <v>0</v>
      </c>
      <c r="M26" s="12"/>
      <c r="N26" s="14">
        <v>0</v>
      </c>
      <c r="O26" s="12"/>
      <c r="P26" s="26">
        <v>0</v>
      </c>
      <c r="Q26" s="26"/>
      <c r="R26" s="12"/>
      <c r="S26" s="14">
        <v>15690509062</v>
      </c>
      <c r="T26" s="12"/>
      <c r="U26" s="14">
        <f t="shared" si="2"/>
        <v>15690509062</v>
      </c>
      <c r="V26" s="12"/>
      <c r="W26" s="15">
        <f t="shared" si="3"/>
        <v>1.5090909324498365</v>
      </c>
    </row>
    <row r="27" spans="1:23" ht="21.75" customHeight="1" x14ac:dyDescent="0.2">
      <c r="A27" s="28" t="s">
        <v>109</v>
      </c>
      <c r="B27" s="28"/>
      <c r="D27" s="14">
        <v>0</v>
      </c>
      <c r="E27" s="12"/>
      <c r="F27" s="14">
        <v>0</v>
      </c>
      <c r="G27" s="12"/>
      <c r="H27" s="14">
        <v>0</v>
      </c>
      <c r="I27" s="12"/>
      <c r="J27" s="14">
        <f t="shared" si="0"/>
        <v>0</v>
      </c>
      <c r="K27" s="12"/>
      <c r="L27" s="40">
        <f t="shared" si="1"/>
        <v>0</v>
      </c>
      <c r="M27" s="12"/>
      <c r="N27" s="14">
        <v>0</v>
      </c>
      <c r="O27" s="12"/>
      <c r="P27" s="26">
        <v>0</v>
      </c>
      <c r="Q27" s="26"/>
      <c r="R27" s="12"/>
      <c r="S27" s="14">
        <v>23011971329</v>
      </c>
      <c r="T27" s="12"/>
      <c r="U27" s="14">
        <f t="shared" si="2"/>
        <v>23011971329</v>
      </c>
      <c r="V27" s="12"/>
      <c r="W27" s="15">
        <f t="shared" si="3"/>
        <v>2.2132588007927256</v>
      </c>
    </row>
    <row r="28" spans="1:23" ht="21.75" customHeight="1" x14ac:dyDescent="0.2">
      <c r="A28" s="28" t="s">
        <v>110</v>
      </c>
      <c r="B28" s="28"/>
      <c r="D28" s="14">
        <v>0</v>
      </c>
      <c r="E28" s="12"/>
      <c r="F28" s="14">
        <v>0</v>
      </c>
      <c r="G28" s="12"/>
      <c r="H28" s="14">
        <v>0</v>
      </c>
      <c r="I28" s="12"/>
      <c r="J28" s="14">
        <f t="shared" si="0"/>
        <v>0</v>
      </c>
      <c r="K28" s="12"/>
      <c r="L28" s="40">
        <f t="shared" si="1"/>
        <v>0</v>
      </c>
      <c r="M28" s="12"/>
      <c r="N28" s="14">
        <v>0</v>
      </c>
      <c r="O28" s="12"/>
      <c r="P28" s="26">
        <v>0</v>
      </c>
      <c r="Q28" s="26"/>
      <c r="R28" s="12"/>
      <c r="S28" s="14">
        <v>3120323065</v>
      </c>
      <c r="T28" s="12"/>
      <c r="U28" s="14">
        <f t="shared" si="2"/>
        <v>3120323065</v>
      </c>
      <c r="V28" s="12"/>
      <c r="W28" s="15">
        <f t="shared" si="3"/>
        <v>0.30010825175262767</v>
      </c>
    </row>
    <row r="29" spans="1:23" ht="21.75" customHeight="1" x14ac:dyDescent="0.2">
      <c r="A29" s="28" t="s">
        <v>111</v>
      </c>
      <c r="B29" s="28"/>
      <c r="D29" s="14">
        <v>0</v>
      </c>
      <c r="E29" s="12"/>
      <c r="F29" s="14">
        <v>0</v>
      </c>
      <c r="G29" s="12"/>
      <c r="H29" s="14">
        <v>0</v>
      </c>
      <c r="I29" s="12"/>
      <c r="J29" s="14">
        <f t="shared" si="0"/>
        <v>0</v>
      </c>
      <c r="K29" s="12"/>
      <c r="L29" s="40">
        <f t="shared" si="1"/>
        <v>0</v>
      </c>
      <c r="M29" s="12"/>
      <c r="N29" s="14">
        <v>0</v>
      </c>
      <c r="O29" s="12"/>
      <c r="P29" s="26">
        <v>0</v>
      </c>
      <c r="Q29" s="26"/>
      <c r="R29" s="12"/>
      <c r="S29" s="14">
        <v>3298761857</v>
      </c>
      <c r="T29" s="12"/>
      <c r="U29" s="14">
        <f t="shared" si="2"/>
        <v>3298761857</v>
      </c>
      <c r="V29" s="12"/>
      <c r="W29" s="15">
        <f t="shared" si="3"/>
        <v>0.31727024196852566</v>
      </c>
    </row>
    <row r="30" spans="1:23" ht="21.75" customHeight="1" x14ac:dyDescent="0.2">
      <c r="A30" s="28" t="s">
        <v>112</v>
      </c>
      <c r="B30" s="28"/>
      <c r="D30" s="14">
        <v>0</v>
      </c>
      <c r="E30" s="12"/>
      <c r="F30" s="14">
        <v>0</v>
      </c>
      <c r="G30" s="12"/>
      <c r="H30" s="14">
        <v>0</v>
      </c>
      <c r="I30" s="12"/>
      <c r="J30" s="14">
        <f t="shared" si="0"/>
        <v>0</v>
      </c>
      <c r="K30" s="12"/>
      <c r="L30" s="40">
        <f t="shared" si="1"/>
        <v>0</v>
      </c>
      <c r="M30" s="12"/>
      <c r="N30" s="14">
        <v>0</v>
      </c>
      <c r="O30" s="12"/>
      <c r="P30" s="26">
        <v>0</v>
      </c>
      <c r="Q30" s="26"/>
      <c r="R30" s="12"/>
      <c r="S30" s="14">
        <v>62328280612</v>
      </c>
      <c r="T30" s="12"/>
      <c r="U30" s="14">
        <f t="shared" si="2"/>
        <v>62328280612</v>
      </c>
      <c r="V30" s="12"/>
      <c r="W30" s="15">
        <f t="shared" si="3"/>
        <v>5.9946457272412328</v>
      </c>
    </row>
    <row r="31" spans="1:23" ht="21.75" customHeight="1" x14ac:dyDescent="0.2">
      <c r="A31" s="28" t="s">
        <v>113</v>
      </c>
      <c r="B31" s="28"/>
      <c r="D31" s="14">
        <v>0</v>
      </c>
      <c r="E31" s="12"/>
      <c r="F31" s="14">
        <v>0</v>
      </c>
      <c r="G31" s="12"/>
      <c r="H31" s="14">
        <v>0</v>
      </c>
      <c r="I31" s="12"/>
      <c r="J31" s="14">
        <f t="shared" si="0"/>
        <v>0</v>
      </c>
      <c r="K31" s="12"/>
      <c r="L31" s="40">
        <f t="shared" si="1"/>
        <v>0</v>
      </c>
      <c r="M31" s="12"/>
      <c r="N31" s="14">
        <v>0</v>
      </c>
      <c r="O31" s="12"/>
      <c r="P31" s="26">
        <v>0</v>
      </c>
      <c r="Q31" s="26"/>
      <c r="R31" s="12"/>
      <c r="S31" s="14">
        <v>10365702171</v>
      </c>
      <c r="T31" s="12"/>
      <c r="U31" s="14">
        <f t="shared" si="2"/>
        <v>10365702171</v>
      </c>
      <c r="V31" s="12"/>
      <c r="W31" s="15">
        <f t="shared" si="3"/>
        <v>0.99695854945943785</v>
      </c>
    </row>
    <row r="32" spans="1:23" ht="21.75" customHeight="1" x14ac:dyDescent="0.2">
      <c r="A32" s="28" t="s">
        <v>26</v>
      </c>
      <c r="B32" s="28"/>
      <c r="D32" s="14">
        <v>0</v>
      </c>
      <c r="E32" s="12"/>
      <c r="F32" s="14">
        <v>-1003548684</v>
      </c>
      <c r="G32" s="12"/>
      <c r="H32" s="14">
        <v>0</v>
      </c>
      <c r="I32" s="12"/>
      <c r="J32" s="14">
        <f t="shared" si="0"/>
        <v>-1003548684</v>
      </c>
      <c r="K32" s="12"/>
      <c r="L32" s="40">
        <f t="shared" si="1"/>
        <v>-1.5944902367712812</v>
      </c>
      <c r="M32" s="12"/>
      <c r="N32" s="14">
        <v>11537777600</v>
      </c>
      <c r="O32" s="12"/>
      <c r="P32" s="26">
        <v>-14813119433</v>
      </c>
      <c r="Q32" s="26"/>
      <c r="R32" s="12"/>
      <c r="S32" s="14">
        <v>3011971631</v>
      </c>
      <c r="T32" s="12"/>
      <c r="U32" s="14">
        <f t="shared" si="2"/>
        <v>-263370202</v>
      </c>
      <c r="V32" s="12"/>
      <c r="W32" s="15">
        <f t="shared" si="3"/>
        <v>-2.5330572905263065E-2</v>
      </c>
    </row>
    <row r="33" spans="1:23" ht="21.75" customHeight="1" x14ac:dyDescent="0.2">
      <c r="A33" s="28" t="s">
        <v>114</v>
      </c>
      <c r="B33" s="28"/>
      <c r="D33" s="14">
        <v>0</v>
      </c>
      <c r="E33" s="12"/>
      <c r="F33" s="14">
        <v>0</v>
      </c>
      <c r="G33" s="12"/>
      <c r="H33" s="14">
        <v>0</v>
      </c>
      <c r="I33" s="12"/>
      <c r="J33" s="14">
        <f t="shared" si="0"/>
        <v>0</v>
      </c>
      <c r="K33" s="12"/>
      <c r="L33" s="40">
        <f t="shared" si="1"/>
        <v>0</v>
      </c>
      <c r="M33" s="12"/>
      <c r="N33" s="14">
        <v>0</v>
      </c>
      <c r="O33" s="12"/>
      <c r="P33" s="26">
        <v>0</v>
      </c>
      <c r="Q33" s="26"/>
      <c r="R33" s="12"/>
      <c r="S33" s="14">
        <v>953635173</v>
      </c>
      <c r="T33" s="12"/>
      <c r="U33" s="14">
        <f t="shared" si="2"/>
        <v>953635173</v>
      </c>
      <c r="V33" s="12"/>
      <c r="W33" s="15">
        <f t="shared" si="3"/>
        <v>9.1719279900539602E-2</v>
      </c>
    </row>
    <row r="34" spans="1:23" ht="21.75" customHeight="1" x14ac:dyDescent="0.2">
      <c r="A34" s="28" t="s">
        <v>115</v>
      </c>
      <c r="B34" s="28"/>
      <c r="D34" s="14">
        <v>0</v>
      </c>
      <c r="E34" s="12"/>
      <c r="F34" s="14">
        <v>0</v>
      </c>
      <c r="G34" s="12"/>
      <c r="H34" s="14">
        <v>0</v>
      </c>
      <c r="I34" s="12"/>
      <c r="J34" s="14">
        <f t="shared" si="0"/>
        <v>0</v>
      </c>
      <c r="K34" s="12"/>
      <c r="L34" s="40">
        <f t="shared" si="1"/>
        <v>0</v>
      </c>
      <c r="M34" s="12"/>
      <c r="N34" s="14">
        <v>0</v>
      </c>
      <c r="O34" s="12"/>
      <c r="P34" s="26">
        <v>0</v>
      </c>
      <c r="Q34" s="26"/>
      <c r="R34" s="12"/>
      <c r="S34" s="14">
        <v>571479350</v>
      </c>
      <c r="T34" s="12"/>
      <c r="U34" s="14">
        <f t="shared" si="2"/>
        <v>571479350</v>
      </c>
      <c r="V34" s="12"/>
      <c r="W34" s="15">
        <f t="shared" si="3"/>
        <v>5.4964074254031776E-2</v>
      </c>
    </row>
    <row r="35" spans="1:23" ht="21.75" customHeight="1" x14ac:dyDescent="0.2">
      <c r="A35" s="28" t="s">
        <v>116</v>
      </c>
      <c r="B35" s="28"/>
      <c r="D35" s="14">
        <v>0</v>
      </c>
      <c r="E35" s="12"/>
      <c r="F35" s="14">
        <v>0</v>
      </c>
      <c r="G35" s="12"/>
      <c r="H35" s="14">
        <v>0</v>
      </c>
      <c r="I35" s="12"/>
      <c r="J35" s="14">
        <f t="shared" si="0"/>
        <v>0</v>
      </c>
      <c r="K35" s="12"/>
      <c r="L35" s="40">
        <f t="shared" si="1"/>
        <v>0</v>
      </c>
      <c r="M35" s="12"/>
      <c r="N35" s="14">
        <v>0</v>
      </c>
      <c r="O35" s="12"/>
      <c r="P35" s="26">
        <v>0</v>
      </c>
      <c r="Q35" s="26"/>
      <c r="R35" s="12"/>
      <c r="S35" s="14">
        <v>0</v>
      </c>
      <c r="T35" s="12"/>
      <c r="U35" s="14">
        <f t="shared" si="2"/>
        <v>0</v>
      </c>
      <c r="V35" s="12"/>
      <c r="W35" s="15">
        <f t="shared" si="3"/>
        <v>0</v>
      </c>
    </row>
    <row r="36" spans="1:23" ht="21.75" customHeight="1" x14ac:dyDescent="0.2">
      <c r="A36" s="28" t="s">
        <v>117</v>
      </c>
      <c r="B36" s="28"/>
      <c r="D36" s="14">
        <v>0</v>
      </c>
      <c r="E36" s="12"/>
      <c r="F36" s="14">
        <v>0</v>
      </c>
      <c r="G36" s="12"/>
      <c r="H36" s="14">
        <v>0</v>
      </c>
      <c r="I36" s="12"/>
      <c r="J36" s="14">
        <f t="shared" si="0"/>
        <v>0</v>
      </c>
      <c r="K36" s="12"/>
      <c r="L36" s="40">
        <f t="shared" si="1"/>
        <v>0</v>
      </c>
      <c r="M36" s="12"/>
      <c r="N36" s="14">
        <v>700000000</v>
      </c>
      <c r="O36" s="12"/>
      <c r="P36" s="26">
        <v>0</v>
      </c>
      <c r="Q36" s="26"/>
      <c r="R36" s="12"/>
      <c r="S36" s="14">
        <v>3328227602</v>
      </c>
      <c r="T36" s="12"/>
      <c r="U36" s="14">
        <f t="shared" si="2"/>
        <v>4028227602</v>
      </c>
      <c r="V36" s="12"/>
      <c r="W36" s="15">
        <f t="shared" si="3"/>
        <v>0.38742922387041345</v>
      </c>
    </row>
    <row r="37" spans="1:23" ht="21.75" customHeight="1" x14ac:dyDescent="0.2">
      <c r="A37" s="28" t="s">
        <v>118</v>
      </c>
      <c r="B37" s="28"/>
      <c r="D37" s="14">
        <v>0</v>
      </c>
      <c r="E37" s="12"/>
      <c r="F37" s="14">
        <v>0</v>
      </c>
      <c r="G37" s="12"/>
      <c r="H37" s="14">
        <v>0</v>
      </c>
      <c r="I37" s="12"/>
      <c r="J37" s="14">
        <f t="shared" si="0"/>
        <v>0</v>
      </c>
      <c r="K37" s="12"/>
      <c r="L37" s="40">
        <f t="shared" si="1"/>
        <v>0</v>
      </c>
      <c r="M37" s="12"/>
      <c r="N37" s="14">
        <v>0</v>
      </c>
      <c r="O37" s="12"/>
      <c r="P37" s="26">
        <v>0</v>
      </c>
      <c r="Q37" s="26"/>
      <c r="R37" s="12"/>
      <c r="S37" s="14">
        <v>-1074760278</v>
      </c>
      <c r="T37" s="12"/>
      <c r="U37" s="14">
        <f t="shared" si="2"/>
        <v>-1074760278</v>
      </c>
      <c r="V37" s="12"/>
      <c r="W37" s="15">
        <f t="shared" si="3"/>
        <v>-0.10336892089849938</v>
      </c>
    </row>
    <row r="38" spans="1:23" ht="21.75" customHeight="1" x14ac:dyDescent="0.2">
      <c r="A38" s="28" t="s">
        <v>35</v>
      </c>
      <c r="B38" s="28"/>
      <c r="D38" s="14">
        <v>0</v>
      </c>
      <c r="E38" s="12"/>
      <c r="F38" s="14">
        <v>515613705</v>
      </c>
      <c r="G38" s="12"/>
      <c r="H38" s="14">
        <v>0</v>
      </c>
      <c r="I38" s="12"/>
      <c r="J38" s="14">
        <f t="shared" si="0"/>
        <v>515613705</v>
      </c>
      <c r="K38" s="12"/>
      <c r="L38" s="40">
        <f t="shared" si="1"/>
        <v>0.81923381663063166</v>
      </c>
      <c r="M38" s="12"/>
      <c r="N38" s="14">
        <v>7665232890</v>
      </c>
      <c r="O38" s="12"/>
      <c r="P38" s="26">
        <v>8380135960</v>
      </c>
      <c r="Q38" s="26"/>
      <c r="R38" s="12"/>
      <c r="S38" s="14">
        <v>-4778</v>
      </c>
      <c r="T38" s="12"/>
      <c r="U38" s="14">
        <f t="shared" si="2"/>
        <v>16045364072</v>
      </c>
      <c r="V38" s="12"/>
      <c r="W38" s="15">
        <f t="shared" si="3"/>
        <v>1.5432203845797432</v>
      </c>
    </row>
    <row r="39" spans="1:23" ht="21.75" customHeight="1" x14ac:dyDescent="0.2">
      <c r="A39" s="28" t="s">
        <v>119</v>
      </c>
      <c r="B39" s="28"/>
      <c r="D39" s="14">
        <v>0</v>
      </c>
      <c r="E39" s="12"/>
      <c r="F39" s="14">
        <v>0</v>
      </c>
      <c r="G39" s="12"/>
      <c r="H39" s="14">
        <v>0</v>
      </c>
      <c r="I39" s="12"/>
      <c r="J39" s="14">
        <f t="shared" si="0"/>
        <v>0</v>
      </c>
      <c r="K39" s="12"/>
      <c r="L39" s="40">
        <f t="shared" si="1"/>
        <v>0</v>
      </c>
      <c r="M39" s="12"/>
      <c r="N39" s="14">
        <v>0</v>
      </c>
      <c r="O39" s="12"/>
      <c r="P39" s="26">
        <v>0</v>
      </c>
      <c r="Q39" s="26"/>
      <c r="R39" s="12"/>
      <c r="S39" s="14">
        <v>0</v>
      </c>
      <c r="T39" s="12"/>
      <c r="U39" s="14">
        <f t="shared" si="2"/>
        <v>0</v>
      </c>
      <c r="V39" s="12"/>
      <c r="W39" s="15">
        <f t="shared" si="3"/>
        <v>0</v>
      </c>
    </row>
    <row r="40" spans="1:23" ht="21.75" customHeight="1" x14ac:dyDescent="0.2">
      <c r="A40" s="28" t="s">
        <v>120</v>
      </c>
      <c r="B40" s="28"/>
      <c r="D40" s="14">
        <v>0</v>
      </c>
      <c r="E40" s="12"/>
      <c r="F40" s="14">
        <v>0</v>
      </c>
      <c r="G40" s="12"/>
      <c r="H40" s="14">
        <v>0</v>
      </c>
      <c r="I40" s="12"/>
      <c r="J40" s="14">
        <f t="shared" si="0"/>
        <v>0</v>
      </c>
      <c r="K40" s="12"/>
      <c r="L40" s="40">
        <f t="shared" si="1"/>
        <v>0</v>
      </c>
      <c r="M40" s="12"/>
      <c r="N40" s="14">
        <v>0</v>
      </c>
      <c r="O40" s="12"/>
      <c r="P40" s="26">
        <v>0</v>
      </c>
      <c r="Q40" s="26"/>
      <c r="R40" s="12"/>
      <c r="S40" s="14">
        <v>2301393420</v>
      </c>
      <c r="T40" s="12"/>
      <c r="U40" s="14">
        <f t="shared" si="2"/>
        <v>2301393420</v>
      </c>
      <c r="V40" s="12"/>
      <c r="W40" s="15">
        <f t="shared" si="3"/>
        <v>0.22134475869446577</v>
      </c>
    </row>
    <row r="41" spans="1:23" ht="21.75" customHeight="1" x14ac:dyDescent="0.2">
      <c r="A41" s="28" t="s">
        <v>121</v>
      </c>
      <c r="B41" s="28"/>
      <c r="D41" s="14">
        <v>0</v>
      </c>
      <c r="E41" s="12"/>
      <c r="F41" s="14">
        <v>0</v>
      </c>
      <c r="G41" s="12"/>
      <c r="H41" s="14">
        <v>0</v>
      </c>
      <c r="I41" s="12"/>
      <c r="J41" s="14">
        <f t="shared" si="0"/>
        <v>0</v>
      </c>
      <c r="K41" s="12"/>
      <c r="L41" s="40">
        <f t="shared" si="1"/>
        <v>0</v>
      </c>
      <c r="M41" s="12"/>
      <c r="N41" s="14">
        <v>0</v>
      </c>
      <c r="O41" s="12"/>
      <c r="P41" s="26">
        <v>0</v>
      </c>
      <c r="Q41" s="26"/>
      <c r="R41" s="12"/>
      <c r="S41" s="14">
        <v>24602110201</v>
      </c>
      <c r="T41" s="12"/>
      <c r="U41" s="14">
        <f t="shared" si="2"/>
        <v>24602110201</v>
      </c>
      <c r="V41" s="12"/>
      <c r="W41" s="15">
        <f t="shared" si="3"/>
        <v>2.3661961047125093</v>
      </c>
    </row>
    <row r="42" spans="1:23" ht="21.75" customHeight="1" x14ac:dyDescent="0.2">
      <c r="A42" s="28" t="s">
        <v>122</v>
      </c>
      <c r="B42" s="28"/>
      <c r="D42" s="14">
        <v>0</v>
      </c>
      <c r="E42" s="12"/>
      <c r="F42" s="14">
        <v>0</v>
      </c>
      <c r="G42" s="12"/>
      <c r="H42" s="14">
        <v>0</v>
      </c>
      <c r="I42" s="12"/>
      <c r="J42" s="14">
        <f t="shared" si="0"/>
        <v>0</v>
      </c>
      <c r="K42" s="12"/>
      <c r="L42" s="40">
        <f t="shared" si="1"/>
        <v>0</v>
      </c>
      <c r="M42" s="12"/>
      <c r="N42" s="14">
        <v>0</v>
      </c>
      <c r="O42" s="12"/>
      <c r="P42" s="26">
        <v>0</v>
      </c>
      <c r="Q42" s="26"/>
      <c r="R42" s="12"/>
      <c r="S42" s="14">
        <v>23379433644</v>
      </c>
      <c r="T42" s="12"/>
      <c r="U42" s="14">
        <f t="shared" si="2"/>
        <v>23379433644</v>
      </c>
      <c r="V42" s="12"/>
      <c r="W42" s="15">
        <f t="shared" si="3"/>
        <v>2.248600805656451</v>
      </c>
    </row>
    <row r="43" spans="1:23" ht="21.75" customHeight="1" x14ac:dyDescent="0.2">
      <c r="A43" s="28" t="s">
        <v>123</v>
      </c>
      <c r="B43" s="28"/>
      <c r="D43" s="14">
        <v>0</v>
      </c>
      <c r="E43" s="12"/>
      <c r="F43" s="14">
        <v>0</v>
      </c>
      <c r="G43" s="12"/>
      <c r="H43" s="14">
        <v>0</v>
      </c>
      <c r="I43" s="12"/>
      <c r="J43" s="14">
        <f t="shared" si="0"/>
        <v>0</v>
      </c>
      <c r="K43" s="12"/>
      <c r="L43" s="40">
        <f t="shared" si="1"/>
        <v>0</v>
      </c>
      <c r="M43" s="12"/>
      <c r="N43" s="14">
        <v>11960000000</v>
      </c>
      <c r="O43" s="12"/>
      <c r="P43" s="26">
        <v>0</v>
      </c>
      <c r="Q43" s="26"/>
      <c r="R43" s="12"/>
      <c r="S43" s="14">
        <v>-1505744698</v>
      </c>
      <c r="T43" s="12"/>
      <c r="U43" s="14">
        <f t="shared" si="2"/>
        <v>10454255302</v>
      </c>
      <c r="V43" s="12"/>
      <c r="W43" s="15">
        <f t="shared" si="3"/>
        <v>1.005475464143601</v>
      </c>
    </row>
    <row r="44" spans="1:23" ht="21.75" customHeight="1" x14ac:dyDescent="0.2">
      <c r="A44" s="28" t="s">
        <v>37</v>
      </c>
      <c r="B44" s="28"/>
      <c r="D44" s="14">
        <v>0</v>
      </c>
      <c r="E44" s="12"/>
      <c r="F44" s="14">
        <v>-802028027</v>
      </c>
      <c r="G44" s="12"/>
      <c r="H44" s="14">
        <v>0</v>
      </c>
      <c r="I44" s="12"/>
      <c r="J44" s="14">
        <f t="shared" si="0"/>
        <v>-802028027</v>
      </c>
      <c r="K44" s="12"/>
      <c r="L44" s="40">
        <f t="shared" si="1"/>
        <v>-1.2743037573137146</v>
      </c>
      <c r="M44" s="12"/>
      <c r="N44" s="14">
        <v>9394893000</v>
      </c>
      <c r="O44" s="12"/>
      <c r="P44" s="26">
        <v>3275999089</v>
      </c>
      <c r="Q44" s="26"/>
      <c r="R44" s="12"/>
      <c r="S44" s="14">
        <v>13460615576</v>
      </c>
      <c r="T44" s="12"/>
      <c r="U44" s="14">
        <f t="shared" si="2"/>
        <v>26131507665</v>
      </c>
      <c r="V44" s="12"/>
      <c r="W44" s="15">
        <f t="shared" si="3"/>
        <v>2.5132913860647119</v>
      </c>
    </row>
    <row r="45" spans="1:23" ht="21.75" customHeight="1" x14ac:dyDescent="0.2">
      <c r="A45" s="28" t="s">
        <v>38</v>
      </c>
      <c r="B45" s="28"/>
      <c r="D45" s="14">
        <v>0</v>
      </c>
      <c r="E45" s="12"/>
      <c r="F45" s="14">
        <v>5154281763</v>
      </c>
      <c r="G45" s="12"/>
      <c r="H45" s="14">
        <v>0</v>
      </c>
      <c r="I45" s="12"/>
      <c r="J45" s="14">
        <f t="shared" si="0"/>
        <v>5154281763</v>
      </c>
      <c r="K45" s="12"/>
      <c r="L45" s="40">
        <f t="shared" si="1"/>
        <v>8.1893903900249327</v>
      </c>
      <c r="M45" s="12"/>
      <c r="N45" s="14">
        <v>17596859449</v>
      </c>
      <c r="O45" s="12"/>
      <c r="P45" s="26">
        <v>-34149003209</v>
      </c>
      <c r="Q45" s="26"/>
      <c r="R45" s="12"/>
      <c r="S45" s="14">
        <v>2862339188</v>
      </c>
      <c r="T45" s="12"/>
      <c r="U45" s="14">
        <f t="shared" si="2"/>
        <v>-13689804572</v>
      </c>
      <c r="V45" s="12"/>
      <c r="W45" s="15">
        <f t="shared" si="3"/>
        <v>-1.3166660090493065</v>
      </c>
    </row>
    <row r="46" spans="1:23" ht="21.75" customHeight="1" x14ac:dyDescent="0.2">
      <c r="A46" s="28" t="s">
        <v>124</v>
      </c>
      <c r="B46" s="28"/>
      <c r="D46" s="14">
        <v>0</v>
      </c>
      <c r="E46" s="12"/>
      <c r="F46" s="14">
        <v>0</v>
      </c>
      <c r="G46" s="12"/>
      <c r="H46" s="14">
        <v>0</v>
      </c>
      <c r="I46" s="12"/>
      <c r="J46" s="14">
        <f t="shared" si="0"/>
        <v>0</v>
      </c>
      <c r="K46" s="12"/>
      <c r="L46" s="40">
        <f t="shared" si="1"/>
        <v>0</v>
      </c>
      <c r="M46" s="12"/>
      <c r="N46" s="14">
        <v>223926380</v>
      </c>
      <c r="O46" s="12"/>
      <c r="P46" s="26">
        <v>0</v>
      </c>
      <c r="Q46" s="26"/>
      <c r="R46" s="12"/>
      <c r="S46" s="14">
        <v>3338026823</v>
      </c>
      <c r="T46" s="12"/>
      <c r="U46" s="14">
        <f t="shared" si="2"/>
        <v>3561953203</v>
      </c>
      <c r="V46" s="12"/>
      <c r="W46" s="15">
        <f t="shared" si="3"/>
        <v>0.34258361275709842</v>
      </c>
    </row>
    <row r="47" spans="1:23" ht="21.75" customHeight="1" x14ac:dyDescent="0.2">
      <c r="A47" s="28" t="s">
        <v>125</v>
      </c>
      <c r="B47" s="28"/>
      <c r="D47" s="14">
        <v>0</v>
      </c>
      <c r="E47" s="12"/>
      <c r="F47" s="14">
        <v>0</v>
      </c>
      <c r="G47" s="12"/>
      <c r="H47" s="14">
        <v>0</v>
      </c>
      <c r="I47" s="12"/>
      <c r="J47" s="14">
        <f t="shared" si="0"/>
        <v>0</v>
      </c>
      <c r="K47" s="12"/>
      <c r="L47" s="40">
        <f t="shared" si="1"/>
        <v>0</v>
      </c>
      <c r="M47" s="12"/>
      <c r="N47" s="14">
        <v>0</v>
      </c>
      <c r="O47" s="12"/>
      <c r="P47" s="26">
        <v>0</v>
      </c>
      <c r="Q47" s="26"/>
      <c r="R47" s="12"/>
      <c r="S47" s="14">
        <v>1504137390</v>
      </c>
      <c r="T47" s="12"/>
      <c r="U47" s="14">
        <f t="shared" si="2"/>
        <v>1504137390</v>
      </c>
      <c r="V47" s="12"/>
      <c r="W47" s="15">
        <f t="shared" si="3"/>
        <v>0.14466580322145595</v>
      </c>
    </row>
    <row r="48" spans="1:23" ht="21.75" customHeight="1" x14ac:dyDescent="0.2">
      <c r="A48" s="28" t="s">
        <v>126</v>
      </c>
      <c r="B48" s="28"/>
      <c r="D48" s="14">
        <v>0</v>
      </c>
      <c r="E48" s="12"/>
      <c r="F48" s="14">
        <v>0</v>
      </c>
      <c r="G48" s="12"/>
      <c r="H48" s="14">
        <v>0</v>
      </c>
      <c r="I48" s="12"/>
      <c r="J48" s="14">
        <f t="shared" si="0"/>
        <v>0</v>
      </c>
      <c r="K48" s="12"/>
      <c r="L48" s="40">
        <f t="shared" si="1"/>
        <v>0</v>
      </c>
      <c r="M48" s="12"/>
      <c r="N48" s="14">
        <v>0</v>
      </c>
      <c r="O48" s="12"/>
      <c r="P48" s="26">
        <v>0</v>
      </c>
      <c r="Q48" s="26"/>
      <c r="R48" s="12"/>
      <c r="S48" s="14">
        <v>2543177619</v>
      </c>
      <c r="T48" s="12"/>
      <c r="U48" s="14">
        <f t="shared" si="2"/>
        <v>2543177619</v>
      </c>
      <c r="V48" s="12"/>
      <c r="W48" s="15">
        <f t="shared" si="3"/>
        <v>0.24459922041261462</v>
      </c>
    </row>
    <row r="49" spans="1:23" ht="21.75" customHeight="1" x14ac:dyDescent="0.2">
      <c r="A49" s="28" t="s">
        <v>127</v>
      </c>
      <c r="B49" s="28"/>
      <c r="D49" s="14">
        <v>0</v>
      </c>
      <c r="E49" s="12"/>
      <c r="F49" s="14">
        <v>0</v>
      </c>
      <c r="G49" s="12"/>
      <c r="H49" s="14">
        <v>0</v>
      </c>
      <c r="I49" s="12"/>
      <c r="J49" s="14">
        <f t="shared" si="0"/>
        <v>0</v>
      </c>
      <c r="K49" s="12"/>
      <c r="L49" s="40">
        <f t="shared" si="1"/>
        <v>0</v>
      </c>
      <c r="M49" s="12"/>
      <c r="N49" s="14">
        <v>0</v>
      </c>
      <c r="O49" s="12"/>
      <c r="P49" s="26">
        <v>0</v>
      </c>
      <c r="Q49" s="26"/>
      <c r="R49" s="12"/>
      <c r="S49" s="14">
        <v>3009817538</v>
      </c>
      <c r="T49" s="12"/>
      <c r="U49" s="14">
        <f t="shared" si="2"/>
        <v>3009817538</v>
      </c>
      <c r="V49" s="12"/>
      <c r="W49" s="15">
        <f t="shared" si="3"/>
        <v>0.2894799867216884</v>
      </c>
    </row>
    <row r="50" spans="1:23" ht="21.75" customHeight="1" x14ac:dyDescent="0.2">
      <c r="A50" s="28" t="s">
        <v>24</v>
      </c>
      <c r="B50" s="28"/>
      <c r="D50" s="14">
        <v>0</v>
      </c>
      <c r="E50" s="12"/>
      <c r="F50" s="14">
        <v>-278334000</v>
      </c>
      <c r="G50" s="12"/>
      <c r="H50" s="14">
        <v>0</v>
      </c>
      <c r="I50" s="12"/>
      <c r="J50" s="14">
        <f t="shared" si="0"/>
        <v>-278334000</v>
      </c>
      <c r="K50" s="12"/>
      <c r="L50" s="40">
        <f t="shared" si="1"/>
        <v>-0.44223150569294939</v>
      </c>
      <c r="M50" s="12"/>
      <c r="N50" s="14">
        <v>470000000</v>
      </c>
      <c r="O50" s="12"/>
      <c r="P50" s="26">
        <v>145433067</v>
      </c>
      <c r="Q50" s="26"/>
      <c r="R50" s="12"/>
      <c r="S50" s="14">
        <v>768039406</v>
      </c>
      <c r="T50" s="12"/>
      <c r="U50" s="14">
        <f t="shared" si="2"/>
        <v>1383472473</v>
      </c>
      <c r="V50" s="12"/>
      <c r="W50" s="15">
        <f t="shared" si="3"/>
        <v>0.13306042245337643</v>
      </c>
    </row>
    <row r="51" spans="1:23" ht="21.75" customHeight="1" x14ac:dyDescent="0.2">
      <c r="A51" s="28" t="s">
        <v>128</v>
      </c>
      <c r="B51" s="28"/>
      <c r="D51" s="14">
        <v>0</v>
      </c>
      <c r="E51" s="12"/>
      <c r="F51" s="14">
        <v>0</v>
      </c>
      <c r="G51" s="12"/>
      <c r="H51" s="14">
        <v>0</v>
      </c>
      <c r="I51" s="12"/>
      <c r="J51" s="14">
        <f t="shared" si="0"/>
        <v>0</v>
      </c>
      <c r="K51" s="12"/>
      <c r="L51" s="40">
        <f t="shared" si="1"/>
        <v>0</v>
      </c>
      <c r="M51" s="12"/>
      <c r="N51" s="14">
        <v>0</v>
      </c>
      <c r="O51" s="12"/>
      <c r="P51" s="26">
        <v>0</v>
      </c>
      <c r="Q51" s="26"/>
      <c r="R51" s="12"/>
      <c r="S51" s="14">
        <v>1199276604</v>
      </c>
      <c r="T51" s="12"/>
      <c r="U51" s="14">
        <f t="shared" si="2"/>
        <v>1199276604</v>
      </c>
      <c r="V51" s="12"/>
      <c r="W51" s="15">
        <f t="shared" si="3"/>
        <v>0.11534472472781224</v>
      </c>
    </row>
    <row r="52" spans="1:23" ht="21.75" customHeight="1" x14ac:dyDescent="0.2">
      <c r="A52" s="28" t="s">
        <v>23</v>
      </c>
      <c r="B52" s="28"/>
      <c r="D52" s="14">
        <v>0</v>
      </c>
      <c r="E52" s="12"/>
      <c r="F52" s="14">
        <v>-4093851502</v>
      </c>
      <c r="G52" s="12"/>
      <c r="H52" s="14">
        <v>0</v>
      </c>
      <c r="I52" s="12"/>
      <c r="J52" s="14">
        <f t="shared" si="0"/>
        <v>-4093851502</v>
      </c>
      <c r="K52" s="12"/>
      <c r="L52" s="40">
        <f t="shared" si="1"/>
        <v>-6.5045237513663521</v>
      </c>
      <c r="M52" s="12"/>
      <c r="N52" s="14">
        <v>88786489494</v>
      </c>
      <c r="O52" s="12"/>
      <c r="P52" s="26">
        <v>19181609167</v>
      </c>
      <c r="Q52" s="26"/>
      <c r="R52" s="12"/>
      <c r="S52" s="14">
        <v>5714729458</v>
      </c>
      <c r="T52" s="12"/>
      <c r="U52" s="14">
        <f t="shared" si="2"/>
        <v>113682828119</v>
      </c>
      <c r="V52" s="12"/>
      <c r="W52" s="15">
        <f t="shared" si="3"/>
        <v>10.933853351203412</v>
      </c>
    </row>
    <row r="53" spans="1:23" ht="21.75" customHeight="1" x14ac:dyDescent="0.2">
      <c r="A53" s="28" t="s">
        <v>129</v>
      </c>
      <c r="B53" s="28"/>
      <c r="D53" s="14">
        <v>0</v>
      </c>
      <c r="E53" s="12"/>
      <c r="F53" s="14">
        <v>0</v>
      </c>
      <c r="G53" s="12"/>
      <c r="H53" s="14">
        <v>0</v>
      </c>
      <c r="I53" s="12"/>
      <c r="J53" s="14">
        <f t="shared" si="0"/>
        <v>0</v>
      </c>
      <c r="K53" s="12"/>
      <c r="L53" s="40">
        <f t="shared" si="1"/>
        <v>0</v>
      </c>
      <c r="M53" s="12"/>
      <c r="N53" s="14">
        <v>0</v>
      </c>
      <c r="O53" s="12"/>
      <c r="P53" s="26">
        <v>0</v>
      </c>
      <c r="Q53" s="26"/>
      <c r="R53" s="12"/>
      <c r="S53" s="14">
        <v>-103675117</v>
      </c>
      <c r="T53" s="12"/>
      <c r="U53" s="14">
        <f t="shared" si="2"/>
        <v>-103675117</v>
      </c>
      <c r="V53" s="12"/>
      <c r="W53" s="15">
        <f t="shared" si="3"/>
        <v>-9.9713258739505331E-3</v>
      </c>
    </row>
    <row r="54" spans="1:23" ht="21.75" customHeight="1" x14ac:dyDescent="0.2">
      <c r="A54" s="28" t="s">
        <v>130</v>
      </c>
      <c r="B54" s="28"/>
      <c r="D54" s="14">
        <v>0</v>
      </c>
      <c r="E54" s="12"/>
      <c r="F54" s="14">
        <v>0</v>
      </c>
      <c r="G54" s="12"/>
      <c r="H54" s="14">
        <v>0</v>
      </c>
      <c r="I54" s="12"/>
      <c r="J54" s="14">
        <f t="shared" si="0"/>
        <v>0</v>
      </c>
      <c r="K54" s="12"/>
      <c r="L54" s="40">
        <f t="shared" si="1"/>
        <v>0</v>
      </c>
      <c r="M54" s="12"/>
      <c r="N54" s="14">
        <v>0</v>
      </c>
      <c r="O54" s="12"/>
      <c r="P54" s="26">
        <v>0</v>
      </c>
      <c r="Q54" s="26"/>
      <c r="R54" s="12"/>
      <c r="S54" s="14">
        <v>8391919724</v>
      </c>
      <c r="T54" s="12"/>
      <c r="U54" s="14">
        <f t="shared" si="2"/>
        <v>8391919724</v>
      </c>
      <c r="V54" s="12"/>
      <c r="W54" s="15">
        <f t="shared" si="3"/>
        <v>0.80712295001352174</v>
      </c>
    </row>
    <row r="55" spans="1:23" ht="21.75" customHeight="1" x14ac:dyDescent="0.2">
      <c r="A55" s="28" t="s">
        <v>131</v>
      </c>
      <c r="B55" s="28"/>
      <c r="D55" s="14">
        <v>0</v>
      </c>
      <c r="E55" s="12"/>
      <c r="F55" s="14">
        <v>0</v>
      </c>
      <c r="G55" s="12"/>
      <c r="H55" s="14">
        <v>0</v>
      </c>
      <c r="I55" s="12"/>
      <c r="J55" s="14">
        <f t="shared" si="0"/>
        <v>0</v>
      </c>
      <c r="K55" s="12"/>
      <c r="L55" s="40">
        <f t="shared" si="1"/>
        <v>0</v>
      </c>
      <c r="M55" s="12"/>
      <c r="N55" s="14">
        <v>0</v>
      </c>
      <c r="O55" s="12"/>
      <c r="P55" s="26">
        <v>0</v>
      </c>
      <c r="Q55" s="26"/>
      <c r="R55" s="12"/>
      <c r="S55" s="14">
        <v>50140337284</v>
      </c>
      <c r="T55" s="12"/>
      <c r="U55" s="14">
        <f t="shared" si="2"/>
        <v>50140337284</v>
      </c>
      <c r="V55" s="12"/>
      <c r="W55" s="15">
        <f t="shared" si="3"/>
        <v>4.8224266049157753</v>
      </c>
    </row>
    <row r="56" spans="1:23" ht="21.75" customHeight="1" x14ac:dyDescent="0.2">
      <c r="A56" s="28" t="s">
        <v>132</v>
      </c>
      <c r="B56" s="28"/>
      <c r="D56" s="14">
        <v>0</v>
      </c>
      <c r="E56" s="12"/>
      <c r="F56" s="14">
        <v>0</v>
      </c>
      <c r="G56" s="12"/>
      <c r="H56" s="14">
        <v>0</v>
      </c>
      <c r="I56" s="12"/>
      <c r="J56" s="14">
        <f t="shared" si="0"/>
        <v>0</v>
      </c>
      <c r="K56" s="12"/>
      <c r="L56" s="40">
        <f t="shared" si="1"/>
        <v>0</v>
      </c>
      <c r="M56" s="12"/>
      <c r="N56" s="14">
        <v>0</v>
      </c>
      <c r="O56" s="12"/>
      <c r="P56" s="26">
        <v>0</v>
      </c>
      <c r="Q56" s="26"/>
      <c r="R56" s="12"/>
      <c r="S56" s="14">
        <v>14082473826</v>
      </c>
      <c r="T56" s="12"/>
      <c r="U56" s="14">
        <f t="shared" si="2"/>
        <v>14082473826</v>
      </c>
      <c r="V56" s="12"/>
      <c r="W56" s="15">
        <f t="shared" si="3"/>
        <v>1.3544323815947559</v>
      </c>
    </row>
    <row r="57" spans="1:23" ht="21.75" customHeight="1" x14ac:dyDescent="0.2">
      <c r="A57" s="28" t="s">
        <v>133</v>
      </c>
      <c r="B57" s="28"/>
      <c r="D57" s="14">
        <v>0</v>
      </c>
      <c r="E57" s="12"/>
      <c r="F57" s="14">
        <v>0</v>
      </c>
      <c r="G57" s="12"/>
      <c r="H57" s="14">
        <v>0</v>
      </c>
      <c r="I57" s="12"/>
      <c r="J57" s="14">
        <f t="shared" si="0"/>
        <v>0</v>
      </c>
      <c r="K57" s="12"/>
      <c r="L57" s="40">
        <f t="shared" si="1"/>
        <v>0</v>
      </c>
      <c r="M57" s="12"/>
      <c r="N57" s="14">
        <v>0</v>
      </c>
      <c r="O57" s="12"/>
      <c r="P57" s="26">
        <v>0</v>
      </c>
      <c r="Q57" s="26"/>
      <c r="R57" s="12"/>
      <c r="S57" s="14">
        <v>-312592985</v>
      </c>
      <c r="T57" s="12"/>
      <c r="U57" s="14">
        <f t="shared" si="2"/>
        <v>-312592985</v>
      </c>
      <c r="V57" s="12"/>
      <c r="W57" s="15">
        <f t="shared" si="3"/>
        <v>-3.0064750439065632E-2</v>
      </c>
    </row>
    <row r="58" spans="1:23" ht="21.75" customHeight="1" x14ac:dyDescent="0.2">
      <c r="A58" s="28" t="s">
        <v>22</v>
      </c>
      <c r="B58" s="28"/>
      <c r="D58" s="14">
        <v>0</v>
      </c>
      <c r="E58" s="12"/>
      <c r="F58" s="14">
        <v>-1960275227</v>
      </c>
      <c r="G58" s="12"/>
      <c r="H58" s="14">
        <v>0</v>
      </c>
      <c r="I58" s="12"/>
      <c r="J58" s="14">
        <f t="shared" si="0"/>
        <v>-1960275227</v>
      </c>
      <c r="K58" s="12"/>
      <c r="L58" s="40">
        <f t="shared" si="1"/>
        <v>-3.1145870256914283</v>
      </c>
      <c r="M58" s="12"/>
      <c r="N58" s="14">
        <v>4272664400</v>
      </c>
      <c r="O58" s="12"/>
      <c r="P58" s="26">
        <v>-12877463791</v>
      </c>
      <c r="Q58" s="26"/>
      <c r="R58" s="12"/>
      <c r="S58" s="14">
        <v>-37447</v>
      </c>
      <c r="T58" s="12"/>
      <c r="U58" s="14">
        <f t="shared" si="2"/>
        <v>-8604836838</v>
      </c>
      <c r="V58" s="12"/>
      <c r="W58" s="15">
        <f t="shared" si="3"/>
        <v>-0.82760101639308592</v>
      </c>
    </row>
    <row r="59" spans="1:23" ht="21.75" customHeight="1" x14ac:dyDescent="0.2">
      <c r="A59" s="28" t="s">
        <v>40</v>
      </c>
      <c r="B59" s="28"/>
      <c r="D59" s="14">
        <v>13225324675</v>
      </c>
      <c r="E59" s="12"/>
      <c r="F59" s="14">
        <v>-5608430100</v>
      </c>
      <c r="G59" s="12"/>
      <c r="H59" s="14">
        <v>0</v>
      </c>
      <c r="I59" s="12"/>
      <c r="J59" s="14">
        <f t="shared" si="0"/>
        <v>7616894575</v>
      </c>
      <c r="K59" s="12"/>
      <c r="L59" s="40">
        <f t="shared" si="1"/>
        <v>12.102117443814652</v>
      </c>
      <c r="M59" s="12"/>
      <c r="N59" s="14">
        <v>13225324675</v>
      </c>
      <c r="O59" s="12"/>
      <c r="P59" s="26">
        <v>-34114493717</v>
      </c>
      <c r="Q59" s="26"/>
      <c r="R59" s="12"/>
      <c r="S59" s="14">
        <v>-232607665</v>
      </c>
      <c r="T59" s="12"/>
      <c r="U59" s="14">
        <f t="shared" si="2"/>
        <v>-21121776707</v>
      </c>
      <c r="V59" s="12"/>
      <c r="W59" s="15">
        <f t="shared" si="3"/>
        <v>-2.0314625599343645</v>
      </c>
    </row>
    <row r="60" spans="1:23" ht="21.75" customHeight="1" x14ac:dyDescent="0.2">
      <c r="A60" s="28" t="s">
        <v>45</v>
      </c>
      <c r="B60" s="28"/>
      <c r="D60" s="14">
        <v>0</v>
      </c>
      <c r="E60" s="12"/>
      <c r="F60" s="14">
        <v>7303774324</v>
      </c>
      <c r="G60" s="12"/>
      <c r="H60" s="14">
        <v>0</v>
      </c>
      <c r="I60" s="12"/>
      <c r="J60" s="14">
        <f t="shared" si="0"/>
        <v>7303774324</v>
      </c>
      <c r="K60" s="12"/>
      <c r="L60" s="40">
        <f t="shared" si="1"/>
        <v>11.604615737006702</v>
      </c>
      <c r="M60" s="12"/>
      <c r="N60" s="14">
        <v>5800651500</v>
      </c>
      <c r="O60" s="12"/>
      <c r="P60" s="26">
        <v>10814402272</v>
      </c>
      <c r="Q60" s="26"/>
      <c r="R60" s="12"/>
      <c r="S60" s="14">
        <v>0</v>
      </c>
      <c r="T60" s="12"/>
      <c r="U60" s="14">
        <f t="shared" si="2"/>
        <v>16615053772</v>
      </c>
      <c r="V60" s="12"/>
      <c r="W60" s="15">
        <f t="shared" si="3"/>
        <v>1.5980123328322167</v>
      </c>
    </row>
    <row r="61" spans="1:23" ht="21.75" customHeight="1" x14ac:dyDescent="0.2">
      <c r="A61" s="28" t="s">
        <v>25</v>
      </c>
      <c r="B61" s="28"/>
      <c r="D61" s="14">
        <v>0</v>
      </c>
      <c r="E61" s="12"/>
      <c r="F61" s="14">
        <v>-8344305325</v>
      </c>
      <c r="G61" s="12"/>
      <c r="H61" s="14">
        <v>0</v>
      </c>
      <c r="I61" s="12"/>
      <c r="J61" s="14">
        <f t="shared" si="0"/>
        <v>-8344305325</v>
      </c>
      <c r="K61" s="12"/>
      <c r="L61" s="40">
        <f t="shared" si="1"/>
        <v>-13.257865398537172</v>
      </c>
      <c r="M61" s="12"/>
      <c r="N61" s="14">
        <v>18248372000</v>
      </c>
      <c r="O61" s="12"/>
      <c r="P61" s="26">
        <v>13825297908</v>
      </c>
      <c r="Q61" s="26"/>
      <c r="R61" s="12"/>
      <c r="S61" s="14">
        <v>0</v>
      </c>
      <c r="T61" s="12"/>
      <c r="U61" s="14">
        <f t="shared" si="2"/>
        <v>32073669908</v>
      </c>
      <c r="V61" s="12"/>
      <c r="W61" s="15">
        <f t="shared" si="3"/>
        <v>3.0848001321878327</v>
      </c>
    </row>
    <row r="62" spans="1:23" ht="21.75" customHeight="1" x14ac:dyDescent="0.2">
      <c r="A62" s="28" t="s">
        <v>41</v>
      </c>
      <c r="B62" s="28"/>
      <c r="D62" s="14">
        <v>0</v>
      </c>
      <c r="E62" s="12"/>
      <c r="F62" s="14">
        <v>771130433</v>
      </c>
      <c r="G62" s="12"/>
      <c r="H62" s="14">
        <v>0</v>
      </c>
      <c r="I62" s="12"/>
      <c r="J62" s="14">
        <f t="shared" si="0"/>
        <v>771130433</v>
      </c>
      <c r="K62" s="12"/>
      <c r="L62" s="40">
        <f t="shared" si="1"/>
        <v>1.2252120562750004</v>
      </c>
      <c r="M62" s="12"/>
      <c r="N62" s="14">
        <v>3858703290</v>
      </c>
      <c r="O62" s="12"/>
      <c r="P62" s="26">
        <v>-17862470203</v>
      </c>
      <c r="Q62" s="26"/>
      <c r="R62" s="12"/>
      <c r="S62" s="14">
        <v>0</v>
      </c>
      <c r="T62" s="12"/>
      <c r="U62" s="14">
        <f t="shared" si="2"/>
        <v>-14003766913</v>
      </c>
      <c r="V62" s="12"/>
      <c r="W62" s="15">
        <f t="shared" si="3"/>
        <v>-1.3468624622084515</v>
      </c>
    </row>
    <row r="63" spans="1:23" ht="21.75" customHeight="1" x14ac:dyDescent="0.2">
      <c r="A63" s="28" t="s">
        <v>30</v>
      </c>
      <c r="B63" s="28"/>
      <c r="D63" s="14">
        <v>0</v>
      </c>
      <c r="E63" s="12"/>
      <c r="F63" s="14">
        <v>-4613945888</v>
      </c>
      <c r="G63" s="12"/>
      <c r="H63" s="14">
        <v>0</v>
      </c>
      <c r="I63" s="12"/>
      <c r="J63" s="14">
        <f t="shared" si="0"/>
        <v>-4613945888</v>
      </c>
      <c r="K63" s="12"/>
      <c r="L63" s="40">
        <f t="shared" si="1"/>
        <v>-7.3308767065325551</v>
      </c>
      <c r="M63" s="12"/>
      <c r="N63" s="14">
        <v>27344075606</v>
      </c>
      <c r="O63" s="12"/>
      <c r="P63" s="26">
        <v>18474474543</v>
      </c>
      <c r="Q63" s="26"/>
      <c r="R63" s="12"/>
      <c r="S63" s="14">
        <v>0</v>
      </c>
      <c r="T63" s="12"/>
      <c r="U63" s="14">
        <f t="shared" si="2"/>
        <v>45818550149</v>
      </c>
      <c r="V63" s="12"/>
      <c r="W63" s="15">
        <f t="shared" si="3"/>
        <v>4.4067632410544926</v>
      </c>
    </row>
    <row r="64" spans="1:23" ht="21.75" customHeight="1" x14ac:dyDescent="0.2">
      <c r="A64" s="28" t="s">
        <v>28</v>
      </c>
      <c r="B64" s="28"/>
      <c r="D64" s="14">
        <v>0</v>
      </c>
      <c r="E64" s="12"/>
      <c r="F64" s="14">
        <v>-10157397621</v>
      </c>
      <c r="G64" s="12"/>
      <c r="H64" s="14">
        <v>0</v>
      </c>
      <c r="I64" s="12"/>
      <c r="J64" s="14">
        <f t="shared" si="0"/>
        <v>-10157397621</v>
      </c>
      <c r="K64" s="12"/>
      <c r="L64" s="40">
        <f t="shared" si="1"/>
        <v>-16.138600544154908</v>
      </c>
      <c r="M64" s="12"/>
      <c r="N64" s="14">
        <v>16031195251</v>
      </c>
      <c r="O64" s="12"/>
      <c r="P64" s="26">
        <v>-21607900046</v>
      </c>
      <c r="Q64" s="26"/>
      <c r="R64" s="12"/>
      <c r="S64" s="14">
        <v>0</v>
      </c>
      <c r="T64" s="12"/>
      <c r="U64" s="14">
        <f t="shared" si="2"/>
        <v>-5576704795</v>
      </c>
      <c r="V64" s="12"/>
      <c r="W64" s="15">
        <f t="shared" si="3"/>
        <v>-0.53635956652711092</v>
      </c>
    </row>
    <row r="65" spans="1:23" ht="21.75" customHeight="1" x14ac:dyDescent="0.2">
      <c r="A65" s="28" t="s">
        <v>34</v>
      </c>
      <c r="B65" s="28"/>
      <c r="D65" s="14">
        <v>0</v>
      </c>
      <c r="E65" s="12"/>
      <c r="F65" s="14">
        <v>18836903102</v>
      </c>
      <c r="G65" s="12"/>
      <c r="H65" s="14">
        <v>0</v>
      </c>
      <c r="I65" s="12"/>
      <c r="J65" s="14">
        <f t="shared" si="0"/>
        <v>18836903102</v>
      </c>
      <c r="K65" s="12"/>
      <c r="L65" s="40">
        <f t="shared" si="1"/>
        <v>29.929049348587121</v>
      </c>
      <c r="M65" s="12"/>
      <c r="N65" s="14">
        <v>22123186500</v>
      </c>
      <c r="O65" s="12"/>
      <c r="P65" s="26">
        <v>83329305199</v>
      </c>
      <c r="Q65" s="26"/>
      <c r="R65" s="12"/>
      <c r="S65" s="14">
        <v>0</v>
      </c>
      <c r="T65" s="12"/>
      <c r="U65" s="14">
        <f t="shared" si="2"/>
        <v>105452491699</v>
      </c>
      <c r="V65" s="12"/>
      <c r="W65" s="15">
        <f t="shared" si="3"/>
        <v>10.142271254449536</v>
      </c>
    </row>
    <row r="66" spans="1:23" ht="21.75" customHeight="1" x14ac:dyDescent="0.2">
      <c r="A66" s="28" t="s">
        <v>46</v>
      </c>
      <c r="B66" s="28"/>
      <c r="D66" s="14">
        <v>0</v>
      </c>
      <c r="E66" s="12"/>
      <c r="F66" s="14">
        <v>8870279141</v>
      </c>
      <c r="G66" s="12"/>
      <c r="H66" s="14">
        <v>0</v>
      </c>
      <c r="I66" s="12"/>
      <c r="J66" s="14">
        <f t="shared" si="0"/>
        <v>8870279141</v>
      </c>
      <c r="K66" s="12"/>
      <c r="L66" s="40">
        <f t="shared" si="1"/>
        <v>14.093559897250035</v>
      </c>
      <c r="M66" s="12"/>
      <c r="N66" s="14">
        <v>3298845750</v>
      </c>
      <c r="O66" s="12"/>
      <c r="P66" s="26">
        <v>5879593117</v>
      </c>
      <c r="Q66" s="26"/>
      <c r="R66" s="12"/>
      <c r="S66" s="14">
        <v>0</v>
      </c>
      <c r="T66" s="12"/>
      <c r="U66" s="14">
        <f t="shared" si="2"/>
        <v>9178438867</v>
      </c>
      <c r="V66" s="12"/>
      <c r="W66" s="15">
        <f t="shared" si="3"/>
        <v>0.8827692469060856</v>
      </c>
    </row>
    <row r="67" spans="1:23" ht="21.75" customHeight="1" x14ac:dyDescent="0.2">
      <c r="A67" s="28" t="s">
        <v>39</v>
      </c>
      <c r="B67" s="28"/>
      <c r="D67" s="14">
        <v>0</v>
      </c>
      <c r="E67" s="12"/>
      <c r="F67" s="14">
        <v>973868558</v>
      </c>
      <c r="G67" s="12"/>
      <c r="H67" s="14">
        <v>0</v>
      </c>
      <c r="I67" s="12"/>
      <c r="J67" s="14">
        <f t="shared" si="0"/>
        <v>973868558</v>
      </c>
      <c r="K67" s="12"/>
      <c r="L67" s="40">
        <f t="shared" si="1"/>
        <v>1.5473329120817483</v>
      </c>
      <c r="M67" s="12"/>
      <c r="N67" s="14">
        <v>1120000000</v>
      </c>
      <c r="O67" s="12"/>
      <c r="P67" s="26">
        <v>-8694452695</v>
      </c>
      <c r="Q67" s="26"/>
      <c r="R67" s="12"/>
      <c r="S67" s="14">
        <v>0</v>
      </c>
      <c r="T67" s="12"/>
      <c r="U67" s="14">
        <f t="shared" si="2"/>
        <v>-7574452695</v>
      </c>
      <c r="V67" s="12"/>
      <c r="W67" s="15">
        <f t="shared" si="3"/>
        <v>-0.72850012929011543</v>
      </c>
    </row>
    <row r="68" spans="1:23" ht="21.75" customHeight="1" x14ac:dyDescent="0.2">
      <c r="A68" s="28" t="s">
        <v>33</v>
      </c>
      <c r="B68" s="28"/>
      <c r="D68" s="14">
        <v>0</v>
      </c>
      <c r="E68" s="12"/>
      <c r="F68" s="14">
        <v>9027564479</v>
      </c>
      <c r="G68" s="12"/>
      <c r="H68" s="14">
        <v>0</v>
      </c>
      <c r="I68" s="12"/>
      <c r="J68" s="14">
        <f t="shared" si="0"/>
        <v>9027564479</v>
      </c>
      <c r="K68" s="12"/>
      <c r="L68" s="40">
        <f t="shared" si="1"/>
        <v>14.343463005915035</v>
      </c>
      <c r="M68" s="12"/>
      <c r="N68" s="14">
        <v>16060500000</v>
      </c>
      <c r="O68" s="12"/>
      <c r="P68" s="26">
        <v>84708258193</v>
      </c>
      <c r="Q68" s="26"/>
      <c r="R68" s="12"/>
      <c r="S68" s="14">
        <v>0</v>
      </c>
      <c r="T68" s="12"/>
      <c r="U68" s="14">
        <f t="shared" si="2"/>
        <v>100768758193</v>
      </c>
      <c r="V68" s="12"/>
      <c r="W68" s="15">
        <f t="shared" si="3"/>
        <v>9.6917964014038738</v>
      </c>
    </row>
    <row r="69" spans="1:23" ht="21.75" customHeight="1" x14ac:dyDescent="0.2">
      <c r="A69" s="28" t="s">
        <v>48</v>
      </c>
      <c r="B69" s="28"/>
      <c r="D69" s="14">
        <v>0</v>
      </c>
      <c r="E69" s="12"/>
      <c r="F69" s="14">
        <v>-93043080</v>
      </c>
      <c r="G69" s="12"/>
      <c r="H69" s="14">
        <v>0</v>
      </c>
      <c r="I69" s="12"/>
      <c r="J69" s="14">
        <f t="shared" si="0"/>
        <v>-93043080</v>
      </c>
      <c r="K69" s="12"/>
      <c r="L69" s="40">
        <f t="shared" si="1"/>
        <v>-0.1478316747602145</v>
      </c>
      <c r="M69" s="12"/>
      <c r="N69" s="14">
        <v>12570197109</v>
      </c>
      <c r="O69" s="12"/>
      <c r="P69" s="26">
        <v>-14235591240</v>
      </c>
      <c r="Q69" s="26"/>
      <c r="R69" s="12"/>
      <c r="S69" s="14">
        <v>0</v>
      </c>
      <c r="T69" s="12"/>
      <c r="U69" s="14">
        <f t="shared" si="2"/>
        <v>-1665394131</v>
      </c>
      <c r="V69" s="12"/>
      <c r="W69" s="15">
        <f t="shared" si="3"/>
        <v>-0.16017524811441169</v>
      </c>
    </row>
    <row r="70" spans="1:23" ht="21.75" customHeight="1" x14ac:dyDescent="0.2">
      <c r="A70" s="28" t="s">
        <v>19</v>
      </c>
      <c r="B70" s="28"/>
      <c r="D70" s="14">
        <v>0</v>
      </c>
      <c r="E70" s="12"/>
      <c r="F70" s="14">
        <v>1695934448</v>
      </c>
      <c r="G70" s="12"/>
      <c r="H70" s="14">
        <v>0</v>
      </c>
      <c r="I70" s="12"/>
      <c r="J70" s="14">
        <f t="shared" si="0"/>
        <v>1695934448</v>
      </c>
      <c r="K70" s="12"/>
      <c r="L70" s="40">
        <f t="shared" si="1"/>
        <v>2.69458867581963</v>
      </c>
      <c r="M70" s="12"/>
      <c r="N70" s="14">
        <v>3364192197</v>
      </c>
      <c r="O70" s="12"/>
      <c r="P70" s="26">
        <v>-3920791935</v>
      </c>
      <c r="Q70" s="26"/>
      <c r="R70" s="12"/>
      <c r="S70" s="14">
        <v>0</v>
      </c>
      <c r="T70" s="12"/>
      <c r="U70" s="14">
        <f t="shared" si="2"/>
        <v>-556599738</v>
      </c>
      <c r="V70" s="12"/>
      <c r="W70" s="15">
        <f t="shared" si="3"/>
        <v>-5.3532974252187122E-2</v>
      </c>
    </row>
    <row r="71" spans="1:23" ht="21.75" customHeight="1" x14ac:dyDescent="0.2">
      <c r="A71" s="28" t="s">
        <v>42</v>
      </c>
      <c r="B71" s="28"/>
      <c r="D71" s="14">
        <v>0</v>
      </c>
      <c r="E71" s="12"/>
      <c r="F71" s="14">
        <v>3023900088</v>
      </c>
      <c r="G71" s="12"/>
      <c r="H71" s="14">
        <v>0</v>
      </c>
      <c r="I71" s="12"/>
      <c r="J71" s="14">
        <f t="shared" si="0"/>
        <v>3023900088</v>
      </c>
      <c r="K71" s="12"/>
      <c r="L71" s="40">
        <f t="shared" si="1"/>
        <v>4.8045294106407486</v>
      </c>
      <c r="M71" s="12"/>
      <c r="N71" s="14">
        <v>115491101</v>
      </c>
      <c r="O71" s="12"/>
      <c r="P71" s="26">
        <v>10492359426</v>
      </c>
      <c r="Q71" s="26"/>
      <c r="R71" s="12"/>
      <c r="S71" s="14">
        <v>0</v>
      </c>
      <c r="T71" s="12"/>
      <c r="U71" s="14">
        <f t="shared" si="2"/>
        <v>10607850527</v>
      </c>
      <c r="V71" s="12"/>
      <c r="W71" s="15">
        <f t="shared" si="3"/>
        <v>1.0202480352819365</v>
      </c>
    </row>
    <row r="72" spans="1:23" ht="21.75" customHeight="1" x14ac:dyDescent="0.2">
      <c r="A72" s="28" t="s">
        <v>50</v>
      </c>
      <c r="B72" s="28"/>
      <c r="D72" s="14">
        <v>0</v>
      </c>
      <c r="E72" s="12"/>
      <c r="F72" s="14">
        <v>-801625230</v>
      </c>
      <c r="G72" s="12"/>
      <c r="H72" s="14">
        <v>0</v>
      </c>
      <c r="I72" s="12"/>
      <c r="J72" s="14">
        <f t="shared" si="0"/>
        <v>-801625230</v>
      </c>
      <c r="K72" s="12"/>
      <c r="L72" s="40">
        <f t="shared" si="1"/>
        <v>-1.2736637725335633</v>
      </c>
      <c r="M72" s="12"/>
      <c r="N72" s="14">
        <v>0</v>
      </c>
      <c r="O72" s="12"/>
      <c r="P72" s="26">
        <v>-801625230</v>
      </c>
      <c r="Q72" s="26"/>
      <c r="R72" s="12"/>
      <c r="S72" s="14">
        <v>0</v>
      </c>
      <c r="T72" s="12"/>
      <c r="U72" s="14">
        <f t="shared" si="2"/>
        <v>-801625230</v>
      </c>
      <c r="V72" s="12"/>
      <c r="W72" s="15">
        <f t="shared" si="3"/>
        <v>-7.709917893905581E-2</v>
      </c>
    </row>
    <row r="73" spans="1:23" ht="21.75" customHeight="1" x14ac:dyDescent="0.2">
      <c r="A73" s="28" t="s">
        <v>51</v>
      </c>
      <c r="B73" s="28"/>
      <c r="D73" s="14">
        <v>0</v>
      </c>
      <c r="E73" s="12"/>
      <c r="F73" s="14">
        <v>-6151446048</v>
      </c>
      <c r="G73" s="12"/>
      <c r="H73" s="14">
        <v>0</v>
      </c>
      <c r="I73" s="12"/>
      <c r="J73" s="14">
        <f t="shared" si="0"/>
        <v>-6151446048</v>
      </c>
      <c r="K73" s="12"/>
      <c r="L73" s="40">
        <f t="shared" si="1"/>
        <v>-9.7737367622927227</v>
      </c>
      <c r="M73" s="12"/>
      <c r="N73" s="14">
        <v>0</v>
      </c>
      <c r="O73" s="12"/>
      <c r="P73" s="26">
        <v>-6151446048</v>
      </c>
      <c r="Q73" s="26"/>
      <c r="R73" s="12"/>
      <c r="S73" s="14">
        <v>0</v>
      </c>
      <c r="T73" s="12"/>
      <c r="U73" s="14">
        <f t="shared" si="2"/>
        <v>-6151446048</v>
      </c>
      <c r="V73" s="12"/>
      <c r="W73" s="15">
        <f t="shared" si="3"/>
        <v>-0.59163736599046379</v>
      </c>
    </row>
    <row r="74" spans="1:23" ht="21.75" customHeight="1" x14ac:dyDescent="0.2">
      <c r="A74" s="28" t="s">
        <v>49</v>
      </c>
      <c r="B74" s="28"/>
      <c r="D74" s="14">
        <v>0</v>
      </c>
      <c r="E74" s="12"/>
      <c r="F74" s="14">
        <v>-2323733484</v>
      </c>
      <c r="G74" s="12"/>
      <c r="H74" s="14">
        <v>0</v>
      </c>
      <c r="I74" s="12"/>
      <c r="J74" s="14">
        <f t="shared" ref="J74:J75" si="4">D74+F74+H74</f>
        <v>-2323733484</v>
      </c>
      <c r="K74" s="12"/>
      <c r="L74" s="40">
        <f t="shared" ref="L74:L75" si="5">J74/62938527992*100</f>
        <v>-3.6920683691480125</v>
      </c>
      <c r="M74" s="12"/>
      <c r="N74" s="14">
        <v>0</v>
      </c>
      <c r="O74" s="12"/>
      <c r="P74" s="26">
        <v>-2323733484</v>
      </c>
      <c r="Q74" s="26"/>
      <c r="R74" s="12"/>
      <c r="S74" s="14">
        <v>0</v>
      </c>
      <c r="T74" s="12"/>
      <c r="U74" s="14">
        <f t="shared" ref="U74:U75" si="6">N74+P74+S74</f>
        <v>-2323733484</v>
      </c>
      <c r="V74" s="12"/>
      <c r="W74" s="15">
        <f t="shared" ref="W74:W75" si="7">U74/1039732512111*100</f>
        <v>-0.22349339440026306</v>
      </c>
    </row>
    <row r="75" spans="1:23" ht="21.75" customHeight="1" x14ac:dyDescent="0.2">
      <c r="A75" s="25" t="s">
        <v>27</v>
      </c>
      <c r="B75" s="25"/>
      <c r="D75" s="16">
        <v>0</v>
      </c>
      <c r="E75" s="12"/>
      <c r="F75" s="16">
        <v>-1923974912</v>
      </c>
      <c r="G75" s="12"/>
      <c r="H75" s="16">
        <v>0</v>
      </c>
      <c r="I75" s="12"/>
      <c r="J75" s="14">
        <f t="shared" si="4"/>
        <v>-1923974912</v>
      </c>
      <c r="K75" s="12"/>
      <c r="L75" s="40">
        <f t="shared" si="5"/>
        <v>-3.0569112011080923</v>
      </c>
      <c r="M75" s="12"/>
      <c r="N75" s="16">
        <v>0</v>
      </c>
      <c r="O75" s="12"/>
      <c r="P75" s="26">
        <v>-3249018626</v>
      </c>
      <c r="Q75" s="37"/>
      <c r="R75" s="12"/>
      <c r="S75" s="16">
        <v>0</v>
      </c>
      <c r="T75" s="12"/>
      <c r="U75" s="14">
        <f t="shared" si="6"/>
        <v>-3249018626</v>
      </c>
      <c r="V75" s="12"/>
      <c r="W75" s="15">
        <f t="shared" si="7"/>
        <v>-0.31248600848341468</v>
      </c>
    </row>
    <row r="76" spans="1:23" ht="21.75" customHeight="1" x14ac:dyDescent="0.2">
      <c r="A76" s="27" t="s">
        <v>52</v>
      </c>
      <c r="B76" s="27"/>
      <c r="D76" s="17">
        <v>59688265517</v>
      </c>
      <c r="E76" s="12"/>
      <c r="F76" s="17">
        <f>SUM(F9:F75)</f>
        <v>-9544419457</v>
      </c>
      <c r="G76" s="12"/>
      <c r="H76" s="17">
        <f>SUM(H9:H75)</f>
        <v>12684422404</v>
      </c>
      <c r="I76" s="12"/>
      <c r="J76" s="17">
        <f>SUM(J9:J75)</f>
        <v>62828268464</v>
      </c>
      <c r="K76" s="12"/>
      <c r="L76" s="18">
        <f>SUM(L9:L75)</f>
        <v>99.824813939064441</v>
      </c>
      <c r="M76" s="12"/>
      <c r="N76" s="17">
        <f>SUM(N9:N75)</f>
        <v>469189437303</v>
      </c>
      <c r="O76" s="12"/>
      <c r="P76" s="12"/>
      <c r="Q76" s="17">
        <f>SUM(P9:Q75)</f>
        <v>100635618928</v>
      </c>
      <c r="R76" s="12"/>
      <c r="S76" s="17">
        <v>466639171803</v>
      </c>
      <c r="T76" s="12"/>
      <c r="U76" s="17">
        <f>SUM(U9:U75)</f>
        <v>1036464228034</v>
      </c>
      <c r="V76" s="12"/>
      <c r="W76" s="18">
        <f>SUM(W9:W75)</f>
        <v>99.685661067733236</v>
      </c>
    </row>
    <row r="78" spans="1:23" x14ac:dyDescent="0.2">
      <c r="D78" s="19"/>
      <c r="F78" s="19"/>
      <c r="H78" s="19"/>
      <c r="N78" s="19"/>
      <c r="Q78" s="19"/>
      <c r="S78" s="19"/>
    </row>
    <row r="81" spans="6:6" x14ac:dyDescent="0.2">
      <c r="F81" s="19"/>
    </row>
  </sheetData>
  <mergeCells count="14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74:B74"/>
    <mergeCell ref="P74:Q74"/>
    <mergeCell ref="A75:B75"/>
    <mergeCell ref="P75:Q75"/>
    <mergeCell ref="A76:B76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J8" sqref="J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.75" customHeight="1" x14ac:dyDescent="0.2">
      <c r="A2" s="33" t="s">
        <v>79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45" customHeight="1" x14ac:dyDescent="0.2"/>
    <row r="5" spans="1:10" ht="14.45" customHeight="1" x14ac:dyDescent="0.2">
      <c r="A5" s="1" t="s">
        <v>134</v>
      </c>
      <c r="B5" s="34" t="s">
        <v>135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>
      <c r="D6" s="29" t="s">
        <v>94</v>
      </c>
      <c r="E6" s="29"/>
      <c r="F6" s="29"/>
      <c r="H6" s="29" t="s">
        <v>95</v>
      </c>
      <c r="I6" s="29"/>
      <c r="J6" s="29"/>
    </row>
    <row r="7" spans="1:10" ht="36.4" customHeight="1" x14ac:dyDescent="0.2">
      <c r="A7" s="29" t="s">
        <v>136</v>
      </c>
      <c r="B7" s="29"/>
      <c r="D7" s="10" t="s">
        <v>137</v>
      </c>
      <c r="E7" s="3"/>
      <c r="F7" s="10" t="s">
        <v>138</v>
      </c>
      <c r="H7" s="10" t="s">
        <v>137</v>
      </c>
      <c r="I7" s="3"/>
      <c r="J7" s="10" t="s">
        <v>138</v>
      </c>
    </row>
    <row r="8" spans="1:10" ht="21.75" customHeight="1" x14ac:dyDescent="0.2">
      <c r="A8" s="30" t="s">
        <v>73</v>
      </c>
      <c r="B8" s="30"/>
      <c r="D8" s="11">
        <v>25572</v>
      </c>
      <c r="E8" s="12"/>
      <c r="F8" s="13">
        <f>D8/D$13*100</f>
        <v>0.74032149500242461</v>
      </c>
      <c r="G8" s="12"/>
      <c r="H8" s="11">
        <v>16800944</v>
      </c>
      <c r="I8" s="12"/>
      <c r="J8" s="13">
        <f>H8/H$13*100</f>
        <v>3.1409872761080972</v>
      </c>
    </row>
    <row r="9" spans="1:10" ht="21.75" customHeight="1" x14ac:dyDescent="0.2">
      <c r="A9" s="28" t="s">
        <v>73</v>
      </c>
      <c r="B9" s="28"/>
      <c r="D9" s="14">
        <v>24979</v>
      </c>
      <c r="E9" s="12"/>
      <c r="F9" s="15">
        <f t="shared" ref="F9:F12" si="0">D9/D$13*100</f>
        <v>0.72315386452626162</v>
      </c>
      <c r="G9" s="12"/>
      <c r="H9" s="14">
        <v>264456</v>
      </c>
      <c r="I9" s="12"/>
      <c r="J9" s="15">
        <f t="shared" ref="J9:J12" si="1">H9/H$13*100</f>
        <v>4.9440848745787323E-2</v>
      </c>
    </row>
    <row r="10" spans="1:10" ht="21.75" customHeight="1" x14ac:dyDescent="0.2">
      <c r="A10" s="28" t="s">
        <v>74</v>
      </c>
      <c r="B10" s="28"/>
      <c r="D10" s="14">
        <v>69326</v>
      </c>
      <c r="E10" s="12"/>
      <c r="F10" s="15">
        <f t="shared" si="0"/>
        <v>2.0070204896972506</v>
      </c>
      <c r="G10" s="12"/>
      <c r="H10" s="14">
        <v>276550</v>
      </c>
      <c r="I10" s="12"/>
      <c r="J10" s="15">
        <f t="shared" si="1"/>
        <v>5.1701858610307509E-2</v>
      </c>
    </row>
    <row r="11" spans="1:10" ht="21.75" customHeight="1" x14ac:dyDescent="0.2">
      <c r="A11" s="28" t="s">
        <v>75</v>
      </c>
      <c r="B11" s="28"/>
      <c r="D11" s="14">
        <v>3289489</v>
      </c>
      <c r="E11" s="12"/>
      <c r="F11" s="15">
        <f t="shared" si="0"/>
        <v>95.232262407087077</v>
      </c>
      <c r="G11" s="12"/>
      <c r="H11" s="14">
        <v>517120121</v>
      </c>
      <c r="I11" s="12"/>
      <c r="J11" s="15">
        <f t="shared" si="1"/>
        <v>96.677170061425102</v>
      </c>
    </row>
    <row r="12" spans="1:10" ht="21.75" customHeight="1" x14ac:dyDescent="0.2">
      <c r="A12" s="25" t="s">
        <v>76</v>
      </c>
      <c r="B12" s="25"/>
      <c r="D12" s="16">
        <v>44809</v>
      </c>
      <c r="E12" s="12"/>
      <c r="F12" s="15">
        <f t="shared" si="0"/>
        <v>1.2972417436869876</v>
      </c>
      <c r="G12" s="12"/>
      <c r="H12" s="16">
        <v>431659</v>
      </c>
      <c r="I12" s="12"/>
      <c r="J12" s="15">
        <f t="shared" si="1"/>
        <v>8.0699955110709556E-2</v>
      </c>
    </row>
    <row r="13" spans="1:10" ht="21.75" customHeight="1" x14ac:dyDescent="0.2">
      <c r="A13" s="27" t="s">
        <v>52</v>
      </c>
      <c r="B13" s="27"/>
      <c r="D13" s="17">
        <v>3454175</v>
      </c>
      <c r="E13" s="12"/>
      <c r="F13" s="17">
        <f>SUM(F8:F12)</f>
        <v>100</v>
      </c>
      <c r="G13" s="12"/>
      <c r="H13" s="17">
        <v>534893730</v>
      </c>
      <c r="I13" s="12"/>
      <c r="J13" s="17">
        <f>SUM(J8:J12)</f>
        <v>100</v>
      </c>
    </row>
    <row r="14" spans="1:10" x14ac:dyDescent="0.2">
      <c r="D14" s="12"/>
      <c r="E14" s="12"/>
      <c r="F14" s="12"/>
      <c r="G14" s="12"/>
      <c r="H14" s="12"/>
      <c r="I14" s="12"/>
      <c r="J14" s="12"/>
    </row>
    <row r="15" spans="1:10" x14ac:dyDescent="0.2">
      <c r="D15" s="12"/>
      <c r="E15" s="12"/>
      <c r="F15" s="12"/>
      <c r="G15" s="12"/>
      <c r="H15" s="12"/>
      <c r="I15" s="12"/>
      <c r="J15" s="12"/>
    </row>
    <row r="16" spans="1:10" x14ac:dyDescent="0.2">
      <c r="D16" s="12"/>
      <c r="E16" s="12"/>
      <c r="F16" s="12"/>
      <c r="G16" s="12"/>
      <c r="H16" s="12"/>
      <c r="I16" s="12"/>
      <c r="J16" s="12"/>
    </row>
    <row r="17" spans="4:10" x14ac:dyDescent="0.2">
      <c r="D17" s="12"/>
      <c r="E17" s="12"/>
      <c r="F17" s="12"/>
      <c r="G17" s="12"/>
      <c r="H17" s="12"/>
      <c r="I17" s="12"/>
      <c r="J17" s="12"/>
    </row>
    <row r="18" spans="4:10" x14ac:dyDescent="0.2">
      <c r="D18" s="12"/>
      <c r="E18" s="12"/>
      <c r="F18" s="12"/>
      <c r="G18" s="12"/>
      <c r="H18" s="12"/>
      <c r="I18" s="12"/>
      <c r="J18" s="12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5"/>
  <sheetViews>
    <sheetView rightToLeft="1" workbookViewId="0">
      <selection activeCell="D8" sqref="D8:H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33" t="s">
        <v>0</v>
      </c>
      <c r="B1" s="33"/>
      <c r="C1" s="33"/>
      <c r="D1" s="33"/>
      <c r="E1" s="33"/>
      <c r="F1" s="33"/>
    </row>
    <row r="2" spans="1:8" ht="21.75" customHeight="1" x14ac:dyDescent="0.2">
      <c r="A2" s="33" t="s">
        <v>79</v>
      </c>
      <c r="B2" s="33"/>
      <c r="C2" s="33"/>
      <c r="D2" s="33"/>
      <c r="E2" s="33"/>
      <c r="F2" s="33"/>
    </row>
    <row r="3" spans="1:8" ht="21.75" customHeight="1" x14ac:dyDescent="0.2">
      <c r="A3" s="33" t="s">
        <v>2</v>
      </c>
      <c r="B3" s="33"/>
      <c r="C3" s="33"/>
      <c r="D3" s="33"/>
      <c r="E3" s="33"/>
      <c r="F3" s="33"/>
    </row>
    <row r="4" spans="1:8" ht="14.45" customHeight="1" x14ac:dyDescent="0.2"/>
    <row r="5" spans="1:8" ht="29.1" customHeight="1" x14ac:dyDescent="0.2">
      <c r="A5" s="1" t="s">
        <v>139</v>
      </c>
      <c r="B5" s="34" t="s">
        <v>90</v>
      </c>
      <c r="C5" s="34"/>
      <c r="D5" s="34"/>
      <c r="E5" s="34"/>
      <c r="F5" s="34"/>
    </row>
    <row r="6" spans="1:8" ht="14.45" customHeight="1" x14ac:dyDescent="0.2">
      <c r="D6" s="2" t="s">
        <v>94</v>
      </c>
      <c r="F6" s="2" t="s">
        <v>9</v>
      </c>
    </row>
    <row r="7" spans="1:8" ht="14.45" customHeight="1" x14ac:dyDescent="0.2">
      <c r="A7" s="29" t="s">
        <v>90</v>
      </c>
      <c r="B7" s="29"/>
      <c r="D7" s="4" t="s">
        <v>70</v>
      </c>
      <c r="F7" s="4" t="s">
        <v>70</v>
      </c>
    </row>
    <row r="8" spans="1:8" ht="21.75" customHeight="1" x14ac:dyDescent="0.2">
      <c r="A8" s="30" t="s">
        <v>90</v>
      </c>
      <c r="B8" s="30"/>
      <c r="D8" s="11">
        <v>1435</v>
      </c>
      <c r="E8" s="12"/>
      <c r="F8" s="11">
        <v>2237198443</v>
      </c>
      <c r="G8" s="12"/>
      <c r="H8" s="12"/>
    </row>
    <row r="9" spans="1:8" ht="21.75" customHeight="1" x14ac:dyDescent="0.2">
      <c r="A9" s="28" t="s">
        <v>140</v>
      </c>
      <c r="B9" s="28"/>
      <c r="D9" s="14">
        <v>0</v>
      </c>
      <c r="E9" s="12"/>
      <c r="F9" s="14">
        <v>0</v>
      </c>
      <c r="G9" s="12"/>
      <c r="H9" s="12"/>
    </row>
    <row r="10" spans="1:8" ht="21.75" customHeight="1" x14ac:dyDescent="0.2">
      <c r="A10" s="25" t="s">
        <v>141</v>
      </c>
      <c r="B10" s="25"/>
      <c r="D10" s="16">
        <v>106803918</v>
      </c>
      <c r="E10" s="12"/>
      <c r="F10" s="16">
        <v>496191904</v>
      </c>
      <c r="G10" s="12"/>
      <c r="H10" s="12"/>
    </row>
    <row r="11" spans="1:8" ht="21.75" customHeight="1" x14ac:dyDescent="0.2">
      <c r="A11" s="27" t="s">
        <v>52</v>
      </c>
      <c r="B11" s="27"/>
      <c r="D11" s="17">
        <v>106805353</v>
      </c>
      <c r="E11" s="12"/>
      <c r="F11" s="17">
        <v>2733390347</v>
      </c>
      <c r="G11" s="12"/>
      <c r="H11" s="12"/>
    </row>
    <row r="12" spans="1:8" x14ac:dyDescent="0.2">
      <c r="D12" s="12"/>
      <c r="E12" s="12"/>
      <c r="F12" s="12"/>
      <c r="G12" s="12"/>
      <c r="H12" s="12"/>
    </row>
    <row r="13" spans="1:8" x14ac:dyDescent="0.2">
      <c r="D13" s="12"/>
      <c r="E13" s="12"/>
      <c r="F13" s="12"/>
      <c r="G13" s="12"/>
      <c r="H13" s="12"/>
    </row>
    <row r="14" spans="1:8" x14ac:dyDescent="0.2">
      <c r="D14" s="12"/>
      <c r="E14" s="12"/>
      <c r="F14" s="12"/>
      <c r="G14" s="12"/>
      <c r="H14" s="12"/>
    </row>
    <row r="15" spans="1:8" x14ac:dyDescent="0.2">
      <c r="D15" s="12"/>
      <c r="E15" s="12"/>
      <c r="F15" s="12"/>
      <c r="G15" s="12"/>
      <c r="H15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48"/>
  <sheetViews>
    <sheetView rightToLeft="1" workbookViewId="0">
      <selection activeCell="K41" sqref="K41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12" customWidth="1"/>
    <col min="4" max="4" width="1.28515625" style="12" customWidth="1"/>
    <col min="5" max="5" width="28.140625" style="12" bestFit="1" customWidth="1"/>
    <col min="6" max="6" width="1.28515625" style="12" customWidth="1"/>
    <col min="7" max="7" width="18.85546875" style="12" bestFit="1" customWidth="1"/>
    <col min="8" max="8" width="1.28515625" style="12" customWidth="1"/>
    <col min="9" max="9" width="19" style="12" bestFit="1" customWidth="1"/>
    <col min="10" max="10" width="1.28515625" style="12" customWidth="1"/>
    <col min="11" max="11" width="13.85546875" style="12" bestFit="1" customWidth="1"/>
    <col min="12" max="12" width="1.28515625" style="12" customWidth="1"/>
    <col min="13" max="13" width="20" style="12" bestFit="1" customWidth="1"/>
    <col min="14" max="14" width="1.28515625" style="12" customWidth="1"/>
    <col min="15" max="15" width="19" style="12" bestFit="1" customWidth="1"/>
    <col min="16" max="16" width="1.28515625" style="12" customWidth="1"/>
    <col min="17" max="17" width="14.85546875" style="12" bestFit="1" customWidth="1"/>
    <col min="18" max="18" width="1.28515625" style="12" customWidth="1"/>
    <col min="19" max="19" width="20" style="12" bestFit="1" customWidth="1"/>
    <col min="20" max="20" width="0.28515625" style="12" customWidth="1"/>
    <col min="21" max="21" width="9.140625" style="12"/>
  </cols>
  <sheetData>
    <row r="1" spans="1:1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1.75" customHeight="1" x14ac:dyDescent="0.2">
      <c r="A2" s="33" t="s">
        <v>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14.45" customHeight="1" x14ac:dyDescent="0.2"/>
    <row r="5" spans="1:19" ht="14.45" customHeight="1" x14ac:dyDescent="0.2">
      <c r="A5" s="34" t="s">
        <v>97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29" t="s">
        <v>54</v>
      </c>
      <c r="C6" s="29" t="s">
        <v>142</v>
      </c>
      <c r="D6" s="29"/>
      <c r="E6" s="29"/>
      <c r="F6" s="29"/>
      <c r="G6" s="29"/>
      <c r="I6" s="29" t="s">
        <v>94</v>
      </c>
      <c r="J6" s="29"/>
      <c r="K6" s="29"/>
      <c r="L6" s="29"/>
      <c r="M6" s="29"/>
      <c r="O6" s="29" t="s">
        <v>95</v>
      </c>
      <c r="P6" s="29"/>
      <c r="Q6" s="29"/>
      <c r="R6" s="29"/>
      <c r="S6" s="29"/>
    </row>
    <row r="7" spans="1:19" ht="29.1" customHeight="1" x14ac:dyDescent="0.2">
      <c r="A7" s="29"/>
      <c r="C7" s="10" t="s">
        <v>143</v>
      </c>
      <c r="D7" s="20"/>
      <c r="E7" s="10" t="s">
        <v>144</v>
      </c>
      <c r="F7" s="20"/>
      <c r="G7" s="10" t="s">
        <v>145</v>
      </c>
      <c r="I7" s="10" t="s">
        <v>146</v>
      </c>
      <c r="J7" s="20"/>
      <c r="K7" s="10" t="s">
        <v>147</v>
      </c>
      <c r="L7" s="20"/>
      <c r="M7" s="10" t="s">
        <v>148</v>
      </c>
      <c r="O7" s="10" t="s">
        <v>146</v>
      </c>
      <c r="P7" s="20"/>
      <c r="Q7" s="10" t="s">
        <v>147</v>
      </c>
      <c r="R7" s="20"/>
      <c r="S7" s="10" t="s">
        <v>148</v>
      </c>
    </row>
    <row r="8" spans="1:19" ht="21.75" customHeight="1" x14ac:dyDescent="0.2">
      <c r="A8" s="5" t="s">
        <v>45</v>
      </c>
      <c r="C8" s="21" t="s">
        <v>149</v>
      </c>
      <c r="E8" s="11">
        <v>5524430</v>
      </c>
      <c r="G8" s="11">
        <v>1050</v>
      </c>
      <c r="I8" s="11">
        <v>0</v>
      </c>
      <c r="K8" s="11">
        <v>0</v>
      </c>
      <c r="M8" s="11">
        <v>0</v>
      </c>
      <c r="O8" s="11">
        <v>5800651500</v>
      </c>
      <c r="Q8" s="11">
        <v>0</v>
      </c>
      <c r="S8" s="11">
        <v>5800651500</v>
      </c>
    </row>
    <row r="9" spans="1:19" ht="21.75" customHeight="1" x14ac:dyDescent="0.2">
      <c r="A9" s="6" t="s">
        <v>25</v>
      </c>
      <c r="C9" s="22" t="s">
        <v>150</v>
      </c>
      <c r="E9" s="14">
        <v>18248372</v>
      </c>
      <c r="G9" s="14">
        <v>1000</v>
      </c>
      <c r="I9" s="14">
        <v>0</v>
      </c>
      <c r="K9" s="14">
        <v>0</v>
      </c>
      <c r="M9" s="14">
        <v>0</v>
      </c>
      <c r="O9" s="14">
        <v>18248372000</v>
      </c>
      <c r="Q9" s="14">
        <v>0</v>
      </c>
      <c r="S9" s="14">
        <v>18248372000</v>
      </c>
    </row>
    <row r="10" spans="1:19" ht="21.75" customHeight="1" x14ac:dyDescent="0.2">
      <c r="A10" s="6" t="s">
        <v>31</v>
      </c>
      <c r="C10" s="22" t="s">
        <v>151</v>
      </c>
      <c r="E10" s="14">
        <v>25172000</v>
      </c>
      <c r="G10" s="14">
        <v>1100</v>
      </c>
      <c r="I10" s="14">
        <v>0</v>
      </c>
      <c r="K10" s="14">
        <v>0</v>
      </c>
      <c r="M10" s="14">
        <v>0</v>
      </c>
      <c r="O10" s="14">
        <v>27689200000</v>
      </c>
      <c r="Q10" s="14">
        <v>0</v>
      </c>
      <c r="S10" s="14">
        <v>27689200000</v>
      </c>
    </row>
    <row r="11" spans="1:19" ht="21.75" customHeight="1" x14ac:dyDescent="0.2">
      <c r="A11" s="6" t="s">
        <v>32</v>
      </c>
      <c r="C11" s="22" t="s">
        <v>152</v>
      </c>
      <c r="E11" s="14">
        <v>6869795</v>
      </c>
      <c r="G11" s="14">
        <v>2390</v>
      </c>
      <c r="I11" s="14">
        <v>0</v>
      </c>
      <c r="K11" s="14">
        <v>0</v>
      </c>
      <c r="M11" s="14">
        <v>0</v>
      </c>
      <c r="O11" s="14">
        <v>16418810050</v>
      </c>
      <c r="Q11" s="14">
        <v>0</v>
      </c>
      <c r="S11" s="14">
        <v>16418810050</v>
      </c>
    </row>
    <row r="12" spans="1:19" ht="21.75" customHeight="1" x14ac:dyDescent="0.2">
      <c r="A12" s="6" t="s">
        <v>44</v>
      </c>
      <c r="C12" s="22" t="s">
        <v>153</v>
      </c>
      <c r="E12" s="14">
        <v>30999999</v>
      </c>
      <c r="G12" s="14">
        <v>370</v>
      </c>
      <c r="I12" s="14">
        <v>0</v>
      </c>
      <c r="K12" s="14">
        <v>0</v>
      </c>
      <c r="M12" s="14">
        <v>0</v>
      </c>
      <c r="O12" s="14">
        <v>11469999630</v>
      </c>
      <c r="Q12" s="14">
        <v>0</v>
      </c>
      <c r="S12" s="14">
        <v>11469999630</v>
      </c>
    </row>
    <row r="13" spans="1:19" ht="21.75" customHeight="1" x14ac:dyDescent="0.2">
      <c r="A13" s="6" t="s">
        <v>41</v>
      </c>
      <c r="C13" s="22" t="s">
        <v>153</v>
      </c>
      <c r="E13" s="14">
        <v>34817960</v>
      </c>
      <c r="G13" s="14">
        <v>115</v>
      </c>
      <c r="I13" s="14">
        <v>0</v>
      </c>
      <c r="K13" s="14">
        <v>0</v>
      </c>
      <c r="M13" s="14">
        <v>0</v>
      </c>
      <c r="O13" s="14">
        <v>4004065400</v>
      </c>
      <c r="Q13" s="14">
        <v>145362110</v>
      </c>
      <c r="S13" s="14">
        <v>3858703290</v>
      </c>
    </row>
    <row r="14" spans="1:19" ht="21.75" customHeight="1" x14ac:dyDescent="0.2">
      <c r="A14" s="6" t="s">
        <v>30</v>
      </c>
      <c r="C14" s="22" t="s">
        <v>149</v>
      </c>
      <c r="E14" s="14">
        <v>14065343</v>
      </c>
      <c r="G14" s="14">
        <v>2000</v>
      </c>
      <c r="I14" s="14">
        <v>0</v>
      </c>
      <c r="K14" s="14">
        <v>0</v>
      </c>
      <c r="M14" s="14">
        <v>0</v>
      </c>
      <c r="O14" s="14">
        <v>28130686000</v>
      </c>
      <c r="Q14" s="14">
        <v>786610394</v>
      </c>
      <c r="S14" s="14">
        <v>27344075606</v>
      </c>
    </row>
    <row r="15" spans="1:19" ht="21.75" customHeight="1" x14ac:dyDescent="0.2">
      <c r="A15" s="6" t="s">
        <v>28</v>
      </c>
      <c r="C15" s="22" t="s">
        <v>154</v>
      </c>
      <c r="E15" s="14">
        <v>2994805</v>
      </c>
      <c r="G15" s="14">
        <v>5375</v>
      </c>
      <c r="I15" s="14">
        <v>0</v>
      </c>
      <c r="K15" s="14">
        <v>0</v>
      </c>
      <c r="M15" s="14">
        <v>0</v>
      </c>
      <c r="O15" s="14">
        <v>16097076875</v>
      </c>
      <c r="Q15" s="14">
        <v>65881624</v>
      </c>
      <c r="S15" s="14">
        <v>16031195251</v>
      </c>
    </row>
    <row r="16" spans="1:19" ht="21.75" customHeight="1" x14ac:dyDescent="0.2">
      <c r="A16" s="6" t="s">
        <v>34</v>
      </c>
      <c r="C16" s="22" t="s">
        <v>155</v>
      </c>
      <c r="E16" s="14">
        <v>1525737</v>
      </c>
      <c r="G16" s="14">
        <v>14500</v>
      </c>
      <c r="I16" s="14">
        <v>0</v>
      </c>
      <c r="K16" s="14">
        <v>0</v>
      </c>
      <c r="M16" s="14">
        <v>0</v>
      </c>
      <c r="O16" s="14">
        <v>22123186500</v>
      </c>
      <c r="Q16" s="14">
        <v>0</v>
      </c>
      <c r="S16" s="14">
        <v>22123186500</v>
      </c>
    </row>
    <row r="17" spans="1:19" ht="21.75" customHeight="1" x14ac:dyDescent="0.2">
      <c r="A17" s="6" t="s">
        <v>20</v>
      </c>
      <c r="C17" s="22" t="s">
        <v>150</v>
      </c>
      <c r="E17" s="14">
        <v>11200000</v>
      </c>
      <c r="G17" s="14">
        <v>1997</v>
      </c>
      <c r="I17" s="14">
        <v>0</v>
      </c>
      <c r="K17" s="14">
        <v>0</v>
      </c>
      <c r="M17" s="14">
        <v>0</v>
      </c>
      <c r="O17" s="14">
        <v>22366400000</v>
      </c>
      <c r="Q17" s="14">
        <v>523628094</v>
      </c>
      <c r="S17" s="14">
        <v>21842771906</v>
      </c>
    </row>
    <row r="18" spans="1:19" ht="21.75" customHeight="1" x14ac:dyDescent="0.2">
      <c r="A18" s="6" t="s">
        <v>46</v>
      </c>
      <c r="C18" s="22" t="s">
        <v>156</v>
      </c>
      <c r="E18" s="14">
        <v>4398461</v>
      </c>
      <c r="G18" s="14">
        <v>750</v>
      </c>
      <c r="I18" s="14">
        <v>0</v>
      </c>
      <c r="K18" s="14">
        <v>0</v>
      </c>
      <c r="M18" s="14">
        <v>0</v>
      </c>
      <c r="O18" s="14">
        <v>3298845750</v>
      </c>
      <c r="Q18" s="14">
        <v>0</v>
      </c>
      <c r="S18" s="14">
        <v>3298845750</v>
      </c>
    </row>
    <row r="19" spans="1:19" ht="21.75" customHeight="1" x14ac:dyDescent="0.2">
      <c r="A19" s="6" t="s">
        <v>39</v>
      </c>
      <c r="C19" s="22" t="s">
        <v>157</v>
      </c>
      <c r="E19" s="14">
        <v>1600000</v>
      </c>
      <c r="G19" s="14">
        <v>700</v>
      </c>
      <c r="I19" s="14">
        <v>0</v>
      </c>
      <c r="K19" s="14">
        <v>0</v>
      </c>
      <c r="M19" s="14">
        <v>0</v>
      </c>
      <c r="O19" s="14">
        <v>1120000000</v>
      </c>
      <c r="Q19" s="14">
        <v>0</v>
      </c>
      <c r="S19" s="14">
        <v>1120000000</v>
      </c>
    </row>
    <row r="20" spans="1:19" ht="21.75" customHeight="1" x14ac:dyDescent="0.2">
      <c r="A20" s="6" t="s">
        <v>38</v>
      </c>
      <c r="C20" s="22" t="s">
        <v>158</v>
      </c>
      <c r="E20" s="14">
        <v>63233333</v>
      </c>
      <c r="G20" s="14">
        <v>280</v>
      </c>
      <c r="I20" s="14">
        <v>0</v>
      </c>
      <c r="K20" s="14">
        <v>0</v>
      </c>
      <c r="M20" s="14">
        <v>0</v>
      </c>
      <c r="O20" s="14">
        <v>17705333240</v>
      </c>
      <c r="Q20" s="14">
        <v>108473791</v>
      </c>
      <c r="S20" s="14">
        <v>17596859449</v>
      </c>
    </row>
    <row r="21" spans="1:19" ht="21.75" customHeight="1" x14ac:dyDescent="0.2">
      <c r="A21" s="6" t="s">
        <v>33</v>
      </c>
      <c r="C21" s="22" t="s">
        <v>159</v>
      </c>
      <c r="E21" s="14">
        <v>1290000</v>
      </c>
      <c r="G21" s="14">
        <v>12450</v>
      </c>
      <c r="I21" s="14">
        <v>0</v>
      </c>
      <c r="K21" s="14">
        <v>0</v>
      </c>
      <c r="M21" s="14">
        <v>0</v>
      </c>
      <c r="O21" s="14">
        <v>16060500000</v>
      </c>
      <c r="Q21" s="14">
        <v>0</v>
      </c>
      <c r="S21" s="14">
        <v>16060500000</v>
      </c>
    </row>
    <row r="22" spans="1:19" ht="21.75" customHeight="1" x14ac:dyDescent="0.2">
      <c r="A22" s="6" t="s">
        <v>48</v>
      </c>
      <c r="C22" s="22" t="s">
        <v>160</v>
      </c>
      <c r="E22" s="14">
        <v>9360000</v>
      </c>
      <c r="G22" s="14">
        <v>1400</v>
      </c>
      <c r="I22" s="14">
        <v>0</v>
      </c>
      <c r="K22" s="14">
        <v>0</v>
      </c>
      <c r="M22" s="14">
        <v>0</v>
      </c>
      <c r="O22" s="14">
        <v>13104000000</v>
      </c>
      <c r="Q22" s="14">
        <v>533802891</v>
      </c>
      <c r="S22" s="14">
        <v>12570197109</v>
      </c>
    </row>
    <row r="23" spans="1:19" ht="21.75" customHeight="1" x14ac:dyDescent="0.2">
      <c r="A23" s="6" t="s">
        <v>43</v>
      </c>
      <c r="C23" s="22" t="s">
        <v>161</v>
      </c>
      <c r="E23" s="14">
        <v>2638762</v>
      </c>
      <c r="G23" s="14">
        <v>1940</v>
      </c>
      <c r="I23" s="14">
        <v>0</v>
      </c>
      <c r="K23" s="14">
        <v>0</v>
      </c>
      <c r="M23" s="14">
        <v>0</v>
      </c>
      <c r="O23" s="14">
        <v>5119198280</v>
      </c>
      <c r="Q23" s="14">
        <v>31363366</v>
      </c>
      <c r="S23" s="14">
        <v>5087834914</v>
      </c>
    </row>
    <row r="24" spans="1:19" ht="21.75" customHeight="1" x14ac:dyDescent="0.2">
      <c r="A24" s="6" t="s">
        <v>47</v>
      </c>
      <c r="C24" s="22" t="s">
        <v>150</v>
      </c>
      <c r="E24" s="14">
        <v>16700000</v>
      </c>
      <c r="G24" s="14">
        <v>800</v>
      </c>
      <c r="I24" s="14">
        <v>0</v>
      </c>
      <c r="K24" s="14">
        <v>0</v>
      </c>
      <c r="M24" s="14">
        <v>0</v>
      </c>
      <c r="O24" s="14">
        <v>13360000000</v>
      </c>
      <c r="Q24" s="14">
        <v>485016502</v>
      </c>
      <c r="S24" s="14">
        <v>12874983498</v>
      </c>
    </row>
    <row r="25" spans="1:19" ht="21.75" customHeight="1" x14ac:dyDescent="0.2">
      <c r="A25" s="6" t="s">
        <v>23</v>
      </c>
      <c r="C25" s="22" t="s">
        <v>162</v>
      </c>
      <c r="E25" s="14">
        <v>34319631</v>
      </c>
      <c r="G25" s="14">
        <v>1624</v>
      </c>
      <c r="I25" s="14">
        <v>0</v>
      </c>
      <c r="K25" s="14">
        <v>0</v>
      </c>
      <c r="M25" s="14">
        <v>0</v>
      </c>
      <c r="O25" s="14">
        <v>55735080744</v>
      </c>
      <c r="Q25" s="14">
        <v>0</v>
      </c>
      <c r="S25" s="14">
        <v>55735080744</v>
      </c>
    </row>
    <row r="26" spans="1:19" ht="21.75" customHeight="1" x14ac:dyDescent="0.2">
      <c r="A26" s="6" t="s">
        <v>23</v>
      </c>
      <c r="C26" s="22" t="s">
        <v>163</v>
      </c>
      <c r="E26" s="14">
        <v>24482525</v>
      </c>
      <c r="G26" s="14">
        <v>1350</v>
      </c>
      <c r="I26" s="14">
        <v>0</v>
      </c>
      <c r="K26" s="14">
        <v>0</v>
      </c>
      <c r="M26" s="14">
        <v>0</v>
      </c>
      <c r="O26" s="14">
        <v>33051408750</v>
      </c>
      <c r="Q26" s="14">
        <v>0</v>
      </c>
      <c r="S26" s="14">
        <v>33051408750</v>
      </c>
    </row>
    <row r="27" spans="1:19" ht="21.75" customHeight="1" x14ac:dyDescent="0.2">
      <c r="A27" s="6" t="s">
        <v>19</v>
      </c>
      <c r="C27" s="22" t="s">
        <v>164</v>
      </c>
      <c r="E27" s="14">
        <v>3744392</v>
      </c>
      <c r="G27" s="14">
        <v>936</v>
      </c>
      <c r="I27" s="14">
        <v>0</v>
      </c>
      <c r="K27" s="14">
        <v>0</v>
      </c>
      <c r="M27" s="14">
        <v>0</v>
      </c>
      <c r="O27" s="14">
        <v>3504750912</v>
      </c>
      <c r="Q27" s="14">
        <v>140558715</v>
      </c>
      <c r="S27" s="14">
        <v>3364192197</v>
      </c>
    </row>
    <row r="28" spans="1:19" ht="21.75" customHeight="1" x14ac:dyDescent="0.2">
      <c r="A28" s="6" t="s">
        <v>21</v>
      </c>
      <c r="C28" s="22" t="s">
        <v>165</v>
      </c>
      <c r="E28" s="14">
        <v>865000</v>
      </c>
      <c r="G28" s="14">
        <v>38000</v>
      </c>
      <c r="I28" s="14">
        <v>32870000000</v>
      </c>
      <c r="K28" s="14">
        <v>1544804178</v>
      </c>
      <c r="M28" s="14">
        <v>31325195822</v>
      </c>
      <c r="O28" s="14">
        <f>32870000000+24605000000</f>
        <v>57475000000</v>
      </c>
      <c r="Q28" s="14">
        <v>1544804178</v>
      </c>
      <c r="S28" s="14">
        <f>O28-Q28</f>
        <v>55930195822</v>
      </c>
    </row>
    <row r="29" spans="1:19" ht="21.75" customHeight="1" x14ac:dyDescent="0.2">
      <c r="A29" s="6" t="s">
        <v>35</v>
      </c>
      <c r="C29" s="22" t="s">
        <v>166</v>
      </c>
      <c r="E29" s="14">
        <v>28816665</v>
      </c>
      <c r="G29" s="14">
        <v>266</v>
      </c>
      <c r="I29" s="14">
        <v>0</v>
      </c>
      <c r="K29" s="14">
        <v>0</v>
      </c>
      <c r="M29" s="14">
        <v>0</v>
      </c>
      <c r="O29" s="14">
        <v>7665232890</v>
      </c>
      <c r="Q29" s="14">
        <v>0</v>
      </c>
      <c r="S29" s="14">
        <v>7665232890</v>
      </c>
    </row>
    <row r="30" spans="1:19" ht="21.75" customHeight="1" x14ac:dyDescent="0.2">
      <c r="A30" s="6" t="s">
        <v>26</v>
      </c>
      <c r="C30" s="22" t="s">
        <v>167</v>
      </c>
      <c r="E30" s="14">
        <v>7211111</v>
      </c>
      <c r="G30" s="14">
        <v>1600</v>
      </c>
      <c r="I30" s="14">
        <v>0</v>
      </c>
      <c r="K30" s="14">
        <v>0</v>
      </c>
      <c r="M30" s="14">
        <v>0</v>
      </c>
      <c r="O30" s="14">
        <v>11537777600</v>
      </c>
      <c r="Q30" s="14">
        <v>0</v>
      </c>
      <c r="S30" s="14">
        <v>11537777600</v>
      </c>
    </row>
    <row r="31" spans="1:19" ht="21.75" customHeight="1" x14ac:dyDescent="0.2">
      <c r="A31" s="6" t="s">
        <v>37</v>
      </c>
      <c r="C31" s="22" t="s">
        <v>149</v>
      </c>
      <c r="E31" s="14">
        <v>3131631</v>
      </c>
      <c r="G31" s="14">
        <v>3000</v>
      </c>
      <c r="I31" s="14">
        <v>0</v>
      </c>
      <c r="K31" s="14">
        <v>0</v>
      </c>
      <c r="M31" s="14">
        <v>0</v>
      </c>
      <c r="O31" s="14">
        <v>9394893000</v>
      </c>
      <c r="Q31" s="14">
        <v>0</v>
      </c>
      <c r="S31" s="14">
        <v>9394893000</v>
      </c>
    </row>
    <row r="32" spans="1:19" ht="21.75" customHeight="1" x14ac:dyDescent="0.2">
      <c r="A32" s="6" t="s">
        <v>42</v>
      </c>
      <c r="C32" s="22" t="s">
        <v>149</v>
      </c>
      <c r="E32" s="14">
        <v>6000000</v>
      </c>
      <c r="G32" s="14">
        <v>20</v>
      </c>
      <c r="I32" s="14">
        <v>0</v>
      </c>
      <c r="K32" s="14">
        <v>0</v>
      </c>
      <c r="M32" s="14">
        <v>0</v>
      </c>
      <c r="O32" s="14">
        <v>120000000</v>
      </c>
      <c r="Q32" s="14">
        <v>4508899</v>
      </c>
      <c r="S32" s="14">
        <v>115491101</v>
      </c>
    </row>
    <row r="33" spans="1:19" ht="21.75" customHeight="1" x14ac:dyDescent="0.2">
      <c r="A33" s="6" t="s">
        <v>117</v>
      </c>
      <c r="C33" s="22" t="s">
        <v>168</v>
      </c>
      <c r="E33" s="14">
        <v>1750000</v>
      </c>
      <c r="G33" s="14">
        <v>400</v>
      </c>
      <c r="I33" s="14">
        <v>0</v>
      </c>
      <c r="K33" s="14">
        <v>0</v>
      </c>
      <c r="M33" s="14">
        <v>0</v>
      </c>
      <c r="O33" s="14">
        <v>700000000</v>
      </c>
      <c r="Q33" s="14">
        <v>0</v>
      </c>
      <c r="S33" s="14">
        <v>700000000</v>
      </c>
    </row>
    <row r="34" spans="1:19" ht="21.75" customHeight="1" x14ac:dyDescent="0.2">
      <c r="A34" s="6" t="s">
        <v>22</v>
      </c>
      <c r="C34" s="22" t="s">
        <v>164</v>
      </c>
      <c r="E34" s="14">
        <v>1256666</v>
      </c>
      <c r="G34" s="14">
        <v>3400</v>
      </c>
      <c r="I34" s="14">
        <v>0</v>
      </c>
      <c r="K34" s="14">
        <v>0</v>
      </c>
      <c r="M34" s="14">
        <v>0</v>
      </c>
      <c r="O34" s="14">
        <v>4272664400</v>
      </c>
      <c r="Q34" s="14">
        <v>0</v>
      </c>
      <c r="S34" s="14">
        <v>4272664400</v>
      </c>
    </row>
    <row r="35" spans="1:19" ht="21.75" customHeight="1" x14ac:dyDescent="0.2">
      <c r="A35" s="6" t="s">
        <v>29</v>
      </c>
      <c r="C35" s="22" t="s">
        <v>169</v>
      </c>
      <c r="E35" s="14">
        <v>14770141</v>
      </c>
      <c r="G35" s="14">
        <v>1100</v>
      </c>
      <c r="I35" s="14">
        <v>16247155100</v>
      </c>
      <c r="K35" s="14">
        <v>1109410080</v>
      </c>
      <c r="M35" s="14">
        <v>15137745020</v>
      </c>
      <c r="O35" s="14">
        <v>16247155100</v>
      </c>
      <c r="Q35" s="14">
        <v>1109410080</v>
      </c>
      <c r="S35" s="14">
        <v>15137745020</v>
      </c>
    </row>
    <row r="36" spans="1:19" ht="21.75" customHeight="1" x14ac:dyDescent="0.2">
      <c r="A36" s="6" t="s">
        <v>123</v>
      </c>
      <c r="C36" s="22" t="s">
        <v>170</v>
      </c>
      <c r="E36" s="14">
        <v>46000000</v>
      </c>
      <c r="G36" s="14">
        <v>260</v>
      </c>
      <c r="I36" s="14">
        <v>0</v>
      </c>
      <c r="K36" s="14">
        <v>0</v>
      </c>
      <c r="M36" s="14">
        <v>0</v>
      </c>
      <c r="O36" s="14">
        <v>11960000000</v>
      </c>
      <c r="Q36" s="14">
        <v>0</v>
      </c>
      <c r="S36" s="14">
        <v>11960000000</v>
      </c>
    </row>
    <row r="37" spans="1:19" ht="21.75" customHeight="1" x14ac:dyDescent="0.2">
      <c r="A37" s="6" t="s">
        <v>36</v>
      </c>
      <c r="C37" s="22" t="s">
        <v>150</v>
      </c>
      <c r="E37" s="14">
        <v>10351688</v>
      </c>
      <c r="G37" s="14">
        <v>700</v>
      </c>
      <c r="I37" s="14">
        <v>0</v>
      </c>
      <c r="K37" s="14">
        <v>0</v>
      </c>
      <c r="M37" s="14">
        <v>0</v>
      </c>
      <c r="O37" s="14">
        <v>7246181600</v>
      </c>
      <c r="Q37" s="14">
        <v>276863329</v>
      </c>
      <c r="S37" s="14">
        <v>6969318271</v>
      </c>
    </row>
    <row r="38" spans="1:19" ht="21.75" customHeight="1" x14ac:dyDescent="0.2">
      <c r="A38" s="6" t="s">
        <v>40</v>
      </c>
      <c r="C38" s="22" t="s">
        <v>9</v>
      </c>
      <c r="E38" s="14">
        <v>31000000</v>
      </c>
      <c r="G38" s="14">
        <v>450</v>
      </c>
      <c r="I38" s="14">
        <v>13950000000</v>
      </c>
      <c r="K38" s="14">
        <v>724675325</v>
      </c>
      <c r="M38" s="14">
        <v>13225324675</v>
      </c>
      <c r="O38" s="14">
        <v>13950000000</v>
      </c>
      <c r="Q38" s="14">
        <v>724675325</v>
      </c>
      <c r="S38" s="14">
        <v>13225324675</v>
      </c>
    </row>
    <row r="39" spans="1:19" ht="21.75" customHeight="1" x14ac:dyDescent="0.2">
      <c r="A39" s="6" t="s">
        <v>124</v>
      </c>
      <c r="C39" s="22" t="s">
        <v>171</v>
      </c>
      <c r="E39" s="14">
        <v>1500000</v>
      </c>
      <c r="G39" s="14">
        <v>150</v>
      </c>
      <c r="I39" s="14">
        <v>0</v>
      </c>
      <c r="K39" s="14">
        <v>0</v>
      </c>
      <c r="M39" s="14">
        <v>0</v>
      </c>
      <c r="O39" s="14">
        <v>225000000</v>
      </c>
      <c r="Q39" s="14">
        <v>1073620</v>
      </c>
      <c r="S39" s="14">
        <v>223926380</v>
      </c>
    </row>
    <row r="40" spans="1:19" ht="21.75" customHeight="1" x14ac:dyDescent="0.2">
      <c r="A40" s="7" t="s">
        <v>24</v>
      </c>
      <c r="C40" s="22" t="s">
        <v>172</v>
      </c>
      <c r="E40" s="14">
        <v>200000</v>
      </c>
      <c r="G40" s="14">
        <v>2350</v>
      </c>
      <c r="I40" s="16">
        <v>0</v>
      </c>
      <c r="K40" s="16">
        <v>0</v>
      </c>
      <c r="M40" s="16">
        <v>0</v>
      </c>
      <c r="O40" s="16">
        <v>470000000</v>
      </c>
      <c r="Q40" s="16">
        <v>0</v>
      </c>
      <c r="S40" s="16">
        <v>470000000</v>
      </c>
    </row>
    <row r="41" spans="1:19" ht="21.75" customHeight="1" x14ac:dyDescent="0.2">
      <c r="A41" s="9" t="s">
        <v>52</v>
      </c>
      <c r="C41" s="14"/>
      <c r="E41" s="14"/>
      <c r="G41" s="14"/>
      <c r="I41" s="17">
        <v>63067155100</v>
      </c>
      <c r="K41" s="17">
        <v>3378889583</v>
      </c>
      <c r="M41" s="17">
        <v>59688265517</v>
      </c>
      <c r="O41" s="17">
        <f>SUM(O8:O40)</f>
        <v>475671470221</v>
      </c>
      <c r="Q41" s="17">
        <f>SUM(Q8:Q40)</f>
        <v>6482032918</v>
      </c>
      <c r="S41" s="17">
        <f>SUM(S8:S40)</f>
        <v>469189437303</v>
      </c>
    </row>
    <row r="43" spans="1:19" x14ac:dyDescent="0.2">
      <c r="Q43" s="24"/>
    </row>
    <row r="48" spans="1:19" x14ac:dyDescent="0.2">
      <c r="K48" s="2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5"/>
  <sheetViews>
    <sheetView rightToLeft="1" workbookViewId="0">
      <selection activeCell="C8" sqref="C8:O1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5" ht="21.75" customHeight="1" x14ac:dyDescent="0.2">
      <c r="A2" s="33" t="s">
        <v>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5" ht="14.45" customHeight="1" x14ac:dyDescent="0.2"/>
    <row r="5" spans="1:15" ht="14.45" customHeight="1" x14ac:dyDescent="0.2">
      <c r="A5" s="34" t="s">
        <v>175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5" ht="14.45" customHeight="1" x14ac:dyDescent="0.2">
      <c r="A6" s="29" t="s">
        <v>82</v>
      </c>
      <c r="C6" s="29" t="s">
        <v>94</v>
      </c>
      <c r="D6" s="29"/>
      <c r="E6" s="29"/>
      <c r="F6" s="29"/>
      <c r="G6" s="29"/>
      <c r="I6" s="29" t="s">
        <v>95</v>
      </c>
      <c r="J6" s="29"/>
      <c r="K6" s="29"/>
      <c r="L6" s="29"/>
      <c r="M6" s="29"/>
    </row>
    <row r="7" spans="1:15" ht="29.1" customHeight="1" x14ac:dyDescent="0.2">
      <c r="A7" s="29"/>
      <c r="C7" s="10" t="s">
        <v>173</v>
      </c>
      <c r="D7" s="3"/>
      <c r="E7" s="10" t="s">
        <v>147</v>
      </c>
      <c r="F7" s="3"/>
      <c r="G7" s="10" t="s">
        <v>174</v>
      </c>
      <c r="I7" s="10" t="s">
        <v>173</v>
      </c>
      <c r="J7" s="3"/>
      <c r="K7" s="10" t="s">
        <v>147</v>
      </c>
      <c r="L7" s="3"/>
      <c r="M7" s="10" t="s">
        <v>174</v>
      </c>
    </row>
    <row r="8" spans="1:15" ht="21.75" customHeight="1" x14ac:dyDescent="0.2">
      <c r="A8" s="5" t="s">
        <v>73</v>
      </c>
      <c r="C8" s="11">
        <v>25572</v>
      </c>
      <c r="D8" s="12"/>
      <c r="E8" s="11">
        <v>0</v>
      </c>
      <c r="F8" s="12"/>
      <c r="G8" s="11">
        <v>25572</v>
      </c>
      <c r="H8" s="12"/>
      <c r="I8" s="11">
        <v>16800944</v>
      </c>
      <c r="J8" s="12"/>
      <c r="K8" s="11">
        <v>0</v>
      </c>
      <c r="L8" s="12"/>
      <c r="M8" s="11">
        <v>16800944</v>
      </c>
      <c r="N8" s="12"/>
      <c r="O8" s="12"/>
    </row>
    <row r="9" spans="1:15" ht="21.75" customHeight="1" x14ac:dyDescent="0.2">
      <c r="A9" s="6" t="s">
        <v>73</v>
      </c>
      <c r="C9" s="14">
        <v>24979</v>
      </c>
      <c r="D9" s="12"/>
      <c r="E9" s="14">
        <v>0</v>
      </c>
      <c r="F9" s="12"/>
      <c r="G9" s="14">
        <v>24979</v>
      </c>
      <c r="H9" s="12"/>
      <c r="I9" s="14">
        <v>264456</v>
      </c>
      <c r="J9" s="12"/>
      <c r="K9" s="14">
        <v>0</v>
      </c>
      <c r="L9" s="12"/>
      <c r="M9" s="14">
        <v>264456</v>
      </c>
      <c r="N9" s="12"/>
      <c r="O9" s="12"/>
    </row>
    <row r="10" spans="1:15" ht="21.75" customHeight="1" x14ac:dyDescent="0.2">
      <c r="A10" s="6" t="s">
        <v>74</v>
      </c>
      <c r="C10" s="14">
        <v>69326</v>
      </c>
      <c r="D10" s="12"/>
      <c r="E10" s="14">
        <v>0</v>
      </c>
      <c r="F10" s="12"/>
      <c r="G10" s="14">
        <v>69326</v>
      </c>
      <c r="H10" s="12"/>
      <c r="I10" s="14">
        <v>276550</v>
      </c>
      <c r="J10" s="12"/>
      <c r="K10" s="14">
        <v>0</v>
      </c>
      <c r="L10" s="12"/>
      <c r="M10" s="14">
        <v>276550</v>
      </c>
      <c r="N10" s="12"/>
      <c r="O10" s="12"/>
    </row>
    <row r="11" spans="1:15" ht="21.75" customHeight="1" x14ac:dyDescent="0.2">
      <c r="A11" s="6" t="s">
        <v>75</v>
      </c>
      <c r="C11" s="14">
        <v>3289489</v>
      </c>
      <c r="D11" s="12"/>
      <c r="E11" s="14">
        <v>0</v>
      </c>
      <c r="F11" s="12"/>
      <c r="G11" s="14">
        <v>3289489</v>
      </c>
      <c r="H11" s="12"/>
      <c r="I11" s="14">
        <v>517120121</v>
      </c>
      <c r="J11" s="12"/>
      <c r="K11" s="14">
        <v>0</v>
      </c>
      <c r="L11" s="12"/>
      <c r="M11" s="14">
        <v>517120121</v>
      </c>
      <c r="N11" s="12"/>
      <c r="O11" s="12"/>
    </row>
    <row r="12" spans="1:15" ht="21.75" customHeight="1" x14ac:dyDescent="0.2">
      <c r="A12" s="7" t="s">
        <v>76</v>
      </c>
      <c r="C12" s="16">
        <v>44809</v>
      </c>
      <c r="D12" s="12"/>
      <c r="E12" s="16">
        <v>0</v>
      </c>
      <c r="F12" s="12"/>
      <c r="G12" s="16">
        <v>44809</v>
      </c>
      <c r="H12" s="12"/>
      <c r="I12" s="16">
        <v>431659</v>
      </c>
      <c r="J12" s="12"/>
      <c r="K12" s="16">
        <v>0</v>
      </c>
      <c r="L12" s="12"/>
      <c r="M12" s="16">
        <v>431659</v>
      </c>
      <c r="N12" s="12"/>
      <c r="O12" s="12"/>
    </row>
    <row r="13" spans="1:15" ht="21.75" customHeight="1" x14ac:dyDescent="0.2">
      <c r="A13" s="9" t="s">
        <v>52</v>
      </c>
      <c r="C13" s="17">
        <v>3454175</v>
      </c>
      <c r="D13" s="12"/>
      <c r="E13" s="17">
        <v>0</v>
      </c>
      <c r="F13" s="12"/>
      <c r="G13" s="17">
        <v>3454175</v>
      </c>
      <c r="H13" s="12"/>
      <c r="I13" s="17">
        <v>534893730</v>
      </c>
      <c r="J13" s="12"/>
      <c r="K13" s="17">
        <v>0</v>
      </c>
      <c r="L13" s="12"/>
      <c r="M13" s="17">
        <v>534893730</v>
      </c>
      <c r="N13" s="12"/>
      <c r="O13" s="12"/>
    </row>
    <row r="14" spans="1:15" x14ac:dyDescent="0.2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2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2025-09-23T15:38:19Z</dcterms:created>
  <dcterms:modified xsi:type="dcterms:W3CDTF">2025-09-24T06:06:59Z</dcterms:modified>
</cp:coreProperties>
</file>