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صورت مالی و گزارش عملکرد\1404\1404-04-31\"/>
    </mc:Choice>
  </mc:AlternateContent>
  <xr:revisionPtr revIDLastSave="0" documentId="13_ncr:1_{2EACAF1A-3BF2-4E2A-982F-665FCCDCA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پرده بانکی" sheetId="13" r:id="rId4"/>
    <sheet name="درآمد سرمایه گذاری در سهام" sheetId="9" r:id="rId5"/>
    <sheet name="درآمد سود سهام" sheetId="15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3">'درآمد سپرده بانکی'!$A$1:$K$13</definedName>
    <definedName name="_xlnm.Print_Area" localSheetId="4">'درآمد سرمایه گذاری در سهام'!$A$1:$X$72</definedName>
    <definedName name="_xlnm.Print_Area" localSheetId="5">'درآمد سود سهام'!$A$1:$T$32</definedName>
    <definedName name="_xlnm.Print_Area" localSheetId="9">'درآمد ناشی از تغییر قیمت اوراق'!$A$1:$S$38</definedName>
    <definedName name="_xlnm.Print_Area" localSheetId="8">'درآمد ناشی از فروش'!$A$1:$S$55</definedName>
    <definedName name="_xlnm.Print_Area" localSheetId="6">'سایر درآمدها'!$A$1:$G$11</definedName>
    <definedName name="_xlnm.Print_Area" localSheetId="1">سپرده!$A$1:$M$16</definedName>
    <definedName name="_xlnm.Print_Area" localSheetId="7">'سود سپرده بانکی'!$A$1:$N$13</definedName>
    <definedName name="_xlnm.Print_Area" localSheetId="0">سهام!$A$1:$AC$42</definedName>
  </definedNames>
  <calcPr calcId="191029"/>
</workbook>
</file>

<file path=xl/calcChain.xml><?xml version="1.0" encoding="utf-8"?>
<calcChain xmlns="http://schemas.openxmlformats.org/spreadsheetml/2006/main">
  <c r="L72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10" i="9"/>
  <c r="L9" i="9"/>
  <c r="J13" i="8"/>
  <c r="J9" i="8"/>
  <c r="J10" i="8"/>
  <c r="J11" i="8"/>
  <c r="J12" i="8"/>
  <c r="J8" i="8"/>
  <c r="H9" i="8"/>
  <c r="H10" i="8"/>
  <c r="H11" i="8"/>
  <c r="H12" i="8"/>
  <c r="H8" i="8"/>
  <c r="F13" i="8"/>
  <c r="F12" i="8"/>
  <c r="F11" i="8"/>
  <c r="F8" i="8"/>
  <c r="F9" i="13"/>
  <c r="F10" i="13"/>
  <c r="F11" i="13"/>
  <c r="F12" i="13"/>
  <c r="F8" i="13"/>
  <c r="F72" i="9"/>
  <c r="W7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9" i="9"/>
  <c r="J13" i="13"/>
  <c r="J9" i="13"/>
  <c r="J10" i="13"/>
  <c r="J11" i="13"/>
  <c r="J12" i="13"/>
  <c r="J8" i="13"/>
  <c r="U72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10" i="9"/>
  <c r="U9" i="9"/>
  <c r="N72" i="9"/>
  <c r="N14" i="9"/>
  <c r="S32" i="15"/>
  <c r="S21" i="15"/>
  <c r="O32" i="15"/>
  <c r="L16" i="7"/>
  <c r="L10" i="7"/>
  <c r="L11" i="7"/>
  <c r="L12" i="7"/>
  <c r="L13" i="7"/>
  <c r="L14" i="7"/>
  <c r="L15" i="7"/>
  <c r="L9" i="7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10" i="2"/>
  <c r="AB9" i="2"/>
  <c r="J72" i="9"/>
  <c r="D72" i="9"/>
  <c r="Q72" i="9"/>
  <c r="J62" i="9"/>
  <c r="J63" i="9"/>
  <c r="J64" i="9"/>
  <c r="J65" i="9"/>
  <c r="J66" i="9"/>
  <c r="J67" i="9"/>
  <c r="J68" i="9"/>
  <c r="J69" i="9"/>
  <c r="J70" i="9"/>
  <c r="J71" i="9"/>
  <c r="J54" i="9"/>
  <c r="J55" i="9"/>
  <c r="J56" i="9"/>
  <c r="J57" i="9"/>
  <c r="J58" i="9"/>
  <c r="J59" i="9"/>
  <c r="J60" i="9"/>
  <c r="J61" i="9"/>
  <c r="J44" i="9"/>
  <c r="J45" i="9"/>
  <c r="J46" i="9"/>
  <c r="J47" i="9"/>
  <c r="J48" i="9"/>
  <c r="J49" i="9"/>
  <c r="J50" i="9"/>
  <c r="J51" i="9"/>
  <c r="J52" i="9"/>
  <c r="J53" i="9"/>
  <c r="J36" i="9"/>
  <c r="J37" i="9"/>
  <c r="J38" i="9"/>
  <c r="J39" i="9"/>
  <c r="J40" i="9"/>
  <c r="J41" i="9"/>
  <c r="J42" i="9"/>
  <c r="J43" i="9"/>
  <c r="J24" i="9"/>
  <c r="J25" i="9"/>
  <c r="J26" i="9"/>
  <c r="J27" i="9"/>
  <c r="J28" i="9"/>
  <c r="J29" i="9"/>
  <c r="J30" i="9"/>
  <c r="J31" i="9"/>
  <c r="J32" i="9"/>
  <c r="J33" i="9"/>
  <c r="J34" i="9"/>
  <c r="J35" i="9"/>
  <c r="J18" i="9"/>
  <c r="J19" i="9"/>
  <c r="J20" i="9"/>
  <c r="J21" i="9"/>
  <c r="J22" i="9"/>
  <c r="J23" i="9"/>
  <c r="J17" i="9"/>
  <c r="J16" i="9"/>
  <c r="J15" i="9"/>
  <c r="J14" i="9"/>
  <c r="J13" i="9"/>
  <c r="J12" i="9"/>
  <c r="J11" i="9"/>
  <c r="J10" i="9"/>
  <c r="J9" i="9"/>
  <c r="H72" i="9"/>
  <c r="H13" i="9"/>
  <c r="H12" i="9"/>
  <c r="H11" i="9"/>
  <c r="J32" i="15"/>
  <c r="K32" i="15"/>
  <c r="L32" i="15"/>
  <c r="M32" i="15"/>
  <c r="N32" i="15"/>
  <c r="P32" i="15"/>
  <c r="Q32" i="15"/>
  <c r="R32" i="15"/>
  <c r="T32" i="15"/>
  <c r="I32" i="15"/>
  <c r="I55" i="19"/>
  <c r="I12" i="19"/>
  <c r="I11" i="19"/>
  <c r="I10" i="19"/>
  <c r="I38" i="21"/>
  <c r="Q38" i="21"/>
  <c r="F13" i="13" l="1"/>
  <c r="H13" i="8" l="1"/>
</calcChain>
</file>

<file path=xl/sharedStrings.xml><?xml version="1.0" encoding="utf-8"?>
<sst xmlns="http://schemas.openxmlformats.org/spreadsheetml/2006/main" count="412" uniqueCount="162">
  <si>
    <t>صندوق سرمایه‌گذاری مشترک رشد سامان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</si>
  <si>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</si>
  <si>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</si>
  <si>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</si>
  <si>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</si>
  <si>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</si>
  <si>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</si>
  <si>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</si>
  <si>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</si>
  <si>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</si>
  <si>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</si>
  <si>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</si>
  <si>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</si>
  <si>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</si>
  <si>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</si>
  <si>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</si>
  <si>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</si>
  <si>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</si>
  <si>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</si>
  <si>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</si>
  <si>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</si>
  <si>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</si>
  <si>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</si>
  <si>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</si>
  <si>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</si>
  <si>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</si>
  <si>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</si>
  <si>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</si>
  <si>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</si>
  <si>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</si>
  <si>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</si>
  <si>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</si>
  <si>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</si>
  <si>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</si>
  <si>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</si>
  <si>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</si>
  <si>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</si>
  <si>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</si>
  <si>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</si>
  <si>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</si>
  <si>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</si>
  <si>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</si>
  <si>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</si>
  <si>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</si>
  <si>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</si>
  <si>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</si>
  <si>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</si>
  <si>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</si>
  <si>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</si>
  <si>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</si>
  <si>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</si>
  <si>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</si>
  <si>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</si>
  <si>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</si>
  <si>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</si>
  <si>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</si>
  <si>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</si>
  <si>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</si>
  <si>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</si>
  <si>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</si>
  <si>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</si>
  <si>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سپرده کوتاه مدت بانک سامان ملاصدرا</t>
  </si>
  <si>
    <t>سپرده کوتاه مدت بانک تجارت مطهری مهرداد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</si>
  <si>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</si>
  <si>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</si>
  <si>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</si>
  <si>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</si>
  <si>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</si>
  <si>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</si>
  <si>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</si>
  <si>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</si>
  <si>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</si>
  <si>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</si>
  <si>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</si>
  <si>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</si>
  <si>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</si>
  <si>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</si>
  <si>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</si>
  <si>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</si>
  <si>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</si>
  <si>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</si>
  <si>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</si>
  <si>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</si>
  <si>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</si>
  <si>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</si>
  <si>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</si>
  <si>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</si>
  <si>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</si>
  <si>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</si>
  <si>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</si>
  <si>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</si>
  <si>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</si>
  <si>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پتروشیمی تندگویان</t>
  </si>
  <si>
    <t>بانک سامان</t>
  </si>
  <si>
    <t>بین المللی ساروج بوشهر</t>
  </si>
  <si>
    <t>ح . معدنی‌ املاح‌  ایران‌</t>
  </si>
  <si>
    <t>کویر تایر</t>
  </si>
  <si>
    <t>صنایع شیمیایی کیمیاگران امروز</t>
  </si>
  <si>
    <t>بهمن  دیزل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</si>
  <si>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</si>
  <si>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</si>
  <si>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</si>
  <si>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</si>
  <si>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</si>
  <si>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سرمایه‌گذاری‌توکافولاد(هلدینگ</t>
  </si>
  <si>
    <t>ح . صنایع مس افق کرمان</t>
  </si>
  <si>
    <t>بین المللی توسعه ص. معادن غدیر</t>
  </si>
  <si>
    <t>سرمایه‌گذاری صنایع پتروشیمی‌</t>
  </si>
  <si>
    <t>داروسازی‌ اکسیر</t>
  </si>
  <si>
    <t>ح.پست بانک ایران</t>
  </si>
  <si>
    <t>پتروشیمی جم پیلن</t>
  </si>
  <si>
    <t>ح. گسترش سوخت سبززاگرس(س. عام)</t>
  </si>
  <si>
    <t>بیمه اتکایی ایران معین</t>
  </si>
  <si>
    <t>سرمایه‌گذاری‌غدیر(هلدینگ‌</t>
  </si>
  <si>
    <t>گواهی سپرده کالایی شمش طلا</t>
  </si>
  <si>
    <t>ایران خودرو دیزل</t>
  </si>
  <si>
    <t>نساجی بابکان</t>
  </si>
  <si>
    <t>مبین انرژی خلیج فارس</t>
  </si>
  <si>
    <t>پدیده شیمی قرن</t>
  </si>
  <si>
    <t>تولیدی برنا باطری</t>
  </si>
  <si>
    <t>گسترش سوخت سبززاگرس(سهامی عام)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</si>
  <si>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</si>
  <si>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</si>
  <si>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</si>
  <si>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</si>
  <si>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</si>
  <si>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</si>
  <si>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</si>
  <si>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</si>
  <si>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</si>
  <si>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</si>
  <si>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</si>
  <si>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</si>
  <si>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</si>
  <si>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</si>
  <si>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</si>
  <si>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</si>
  <si>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</si>
  <si>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</si>
  <si>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1404/03/06</t>
  </si>
  <si>
    <t>1404/02/13</t>
  </si>
  <si>
    <t>1403/11/20</t>
  </si>
  <si>
    <t>1403/08/26</t>
  </si>
  <si>
    <t>1404/02/22</t>
  </si>
  <si>
    <t>1404/03/12</t>
  </si>
  <si>
    <t>1404/04/29</t>
  </si>
  <si>
    <t>1403/09/07</t>
  </si>
  <si>
    <t>1404/03/03</t>
  </si>
  <si>
    <t>1404/03/01</t>
  </si>
  <si>
    <t>1404/02/31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</si>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</sst>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8E8E93"/>
      <name val="IRANSans"/>
    </font>
    <font>
      <sz val="10"/>
      <color rgb="FF000000"/>
      <name val="Arial"/>
      <family val="2"/>
    </font>
    <font>
      <sz val="11"/>
      <color rgb="FF262626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8"/>
  <sheetViews>
    <sheetView rightToLeft="1" tabSelected="1" workbookViewId="0">
      <selection activeCell="J46" sqref="J4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.140625" customWidth="1"/>
    <col min="9" max="9" width="1.28515625" customWidth="1"/>
    <col min="10" max="10" width="26.140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7.5703125" customWidth="1"/>
    <col min="17" max="17" width="1.28515625" customWidth="1"/>
    <col min="18" max="18" width="23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2" customWidth="1"/>
    <col min="25" max="25" width="1.28515625" customWidth="1"/>
    <col min="26" max="26" width="21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14.45" customHeight="1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14.45" customHeight="1">
      <c r="F6" s="36" t="s">
        <v>7</v>
      </c>
      <c r="G6" s="36"/>
      <c r="H6" s="36"/>
      <c r="I6" s="36"/>
      <c r="J6" s="36"/>
      <c r="L6" s="36" t="s">
        <v>8</v>
      </c>
      <c r="M6" s="36"/>
      <c r="N6" s="36"/>
      <c r="O6" s="36"/>
      <c r="P6" s="36"/>
      <c r="Q6" s="36"/>
      <c r="R6" s="36"/>
      <c r="T6" s="36" t="s">
        <v>9</v>
      </c>
      <c r="U6" s="36"/>
      <c r="V6" s="36"/>
      <c r="W6" s="36"/>
      <c r="X6" s="36"/>
      <c r="Y6" s="36"/>
      <c r="Z6" s="36"/>
      <c r="AA6" s="36"/>
      <c r="AB6" s="36"/>
    </row>
    <row r="7" spans="1:28" ht="14.45" customHeight="1">
      <c r="F7" s="3"/>
      <c r="G7" s="3"/>
      <c r="H7" s="3"/>
      <c r="I7" s="3"/>
      <c r="J7" s="3"/>
      <c r="L7" s="38" t="s">
        <v>10</v>
      </c>
      <c r="M7" s="38"/>
      <c r="N7" s="38"/>
      <c r="O7" s="3"/>
      <c r="P7" s="38" t="s">
        <v>11</v>
      </c>
      <c r="Q7" s="38"/>
      <c r="R7" s="3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36" t="s">
        <v>12</v>
      </c>
      <c r="B8" s="36"/>
      <c r="C8" s="36"/>
      <c r="E8" s="36" t="s">
        <v>13</v>
      </c>
      <c r="F8" s="3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37" t="s">
        <v>19</v>
      </c>
      <c r="B9" s="37"/>
      <c r="C9" s="37"/>
      <c r="E9" s="43">
        <v>1750000</v>
      </c>
      <c r="F9" s="43"/>
      <c r="G9" s="12"/>
      <c r="H9" s="14">
        <v>3976107029</v>
      </c>
      <c r="I9" s="12"/>
      <c r="J9" s="14">
        <v>6610432500</v>
      </c>
      <c r="K9" s="12"/>
      <c r="L9" s="14">
        <v>0</v>
      </c>
      <c r="M9" s="12"/>
      <c r="N9" s="14">
        <v>0</v>
      </c>
      <c r="O9" s="12"/>
      <c r="P9" s="14">
        <v>-1750000</v>
      </c>
      <c r="Q9" s="12"/>
      <c r="R9" s="14">
        <v>6507013483</v>
      </c>
      <c r="S9" s="12"/>
      <c r="T9" s="14">
        <v>0</v>
      </c>
      <c r="U9" s="12"/>
      <c r="V9" s="14">
        <v>0</v>
      </c>
      <c r="W9" s="12"/>
      <c r="X9" s="14">
        <v>0</v>
      </c>
      <c r="Y9" s="12"/>
      <c r="Z9" s="14">
        <v>0</v>
      </c>
      <c r="AA9" s="12"/>
      <c r="AB9" s="18">
        <f>Z9/3568397213985*100</f>
        <v>0</v>
      </c>
    </row>
    <row r="10" spans="1:28" ht="21.75" customHeight="1">
      <c r="A10" s="35" t="s">
        <v>20</v>
      </c>
      <c r="B10" s="35"/>
      <c r="C10" s="35"/>
      <c r="E10" s="41">
        <v>3744392</v>
      </c>
      <c r="F10" s="41"/>
      <c r="G10" s="12"/>
      <c r="H10" s="15">
        <v>40046270409</v>
      </c>
      <c r="I10" s="12"/>
      <c r="J10" s="15">
        <v>39863828811.996002</v>
      </c>
      <c r="K10" s="12"/>
      <c r="L10" s="15">
        <v>0</v>
      </c>
      <c r="M10" s="12"/>
      <c r="N10" s="15">
        <v>0</v>
      </c>
      <c r="O10" s="12"/>
      <c r="P10" s="15">
        <v>0</v>
      </c>
      <c r="Q10" s="12"/>
      <c r="R10" s="15">
        <v>0</v>
      </c>
      <c r="S10" s="12"/>
      <c r="T10" s="15">
        <v>3744392</v>
      </c>
      <c r="U10" s="12"/>
      <c r="V10" s="15">
        <v>10710</v>
      </c>
      <c r="W10" s="12"/>
      <c r="X10" s="15">
        <v>40046270409</v>
      </c>
      <c r="Y10" s="12"/>
      <c r="Z10" s="15">
        <v>39863828811.996002</v>
      </c>
      <c r="AA10" s="12"/>
      <c r="AB10" s="46">
        <f>Z10/3568397213985*100</f>
        <v>1.117135409022421</v>
      </c>
    </row>
    <row r="11" spans="1:28" ht="21.75" customHeight="1">
      <c r="A11" s="35" t="s">
        <v>21</v>
      </c>
      <c r="B11" s="35"/>
      <c r="C11" s="35"/>
      <c r="E11" s="41">
        <v>11200000</v>
      </c>
      <c r="F11" s="41"/>
      <c r="G11" s="12"/>
      <c r="H11" s="15">
        <v>142001655017</v>
      </c>
      <c r="I11" s="12"/>
      <c r="J11" s="15">
        <v>234134560800</v>
      </c>
      <c r="K11" s="12"/>
      <c r="L11" s="15">
        <v>0</v>
      </c>
      <c r="M11" s="12"/>
      <c r="N11" s="15">
        <v>0</v>
      </c>
      <c r="O11" s="12"/>
      <c r="P11" s="15">
        <v>0</v>
      </c>
      <c r="Q11" s="12"/>
      <c r="R11" s="15">
        <v>0</v>
      </c>
      <c r="S11" s="12"/>
      <c r="T11" s="15">
        <v>11200000</v>
      </c>
      <c r="U11" s="12"/>
      <c r="V11" s="15">
        <v>18150</v>
      </c>
      <c r="W11" s="12"/>
      <c r="X11" s="15">
        <v>142001655017</v>
      </c>
      <c r="Y11" s="12"/>
      <c r="Z11" s="15">
        <v>202070484000</v>
      </c>
      <c r="AA11" s="12"/>
      <c r="AB11" s="46">
        <f t="shared" ref="AB11:AB42" si="0">Z11/3568397213985*100</f>
        <v>5.6627800068910545</v>
      </c>
    </row>
    <row r="12" spans="1:28" ht="21.75" customHeight="1">
      <c r="A12" s="35" t="s">
        <v>22</v>
      </c>
      <c r="B12" s="35"/>
      <c r="C12" s="35"/>
      <c r="E12" s="41">
        <v>915000</v>
      </c>
      <c r="F12" s="41"/>
      <c r="G12" s="12"/>
      <c r="H12" s="15">
        <v>155871032705</v>
      </c>
      <c r="I12" s="12"/>
      <c r="J12" s="15">
        <v>243524456505</v>
      </c>
      <c r="K12" s="12"/>
      <c r="L12" s="15">
        <v>0</v>
      </c>
      <c r="M12" s="12"/>
      <c r="N12" s="15">
        <v>0</v>
      </c>
      <c r="O12" s="12"/>
      <c r="P12" s="15">
        <v>-50000</v>
      </c>
      <c r="Q12" s="12"/>
      <c r="R12" s="15">
        <v>12062796755</v>
      </c>
      <c r="S12" s="12"/>
      <c r="T12" s="15">
        <v>865000</v>
      </c>
      <c r="U12" s="12"/>
      <c r="V12" s="15">
        <v>269840</v>
      </c>
      <c r="W12" s="12"/>
      <c r="X12" s="15">
        <v>147353489935</v>
      </c>
      <c r="Y12" s="12"/>
      <c r="Z12" s="15">
        <v>232022800980</v>
      </c>
      <c r="AA12" s="12"/>
      <c r="AB12" s="46">
        <f t="shared" si="0"/>
        <v>6.5021573290852634</v>
      </c>
    </row>
    <row r="13" spans="1:28" ht="21.75" customHeight="1">
      <c r="A13" s="35" t="s">
        <v>23</v>
      </c>
      <c r="B13" s="35"/>
      <c r="C13" s="35"/>
      <c r="E13" s="41">
        <v>2342857</v>
      </c>
      <c r="F13" s="41"/>
      <c r="G13" s="12"/>
      <c r="H13" s="15">
        <v>16309119766</v>
      </c>
      <c r="I13" s="12"/>
      <c r="J13" s="15">
        <v>13391272754.887501</v>
      </c>
      <c r="K13" s="12"/>
      <c r="L13" s="15">
        <v>0</v>
      </c>
      <c r="M13" s="12"/>
      <c r="N13" s="15">
        <v>0</v>
      </c>
      <c r="O13" s="12"/>
      <c r="P13" s="15">
        <v>-2342857</v>
      </c>
      <c r="Q13" s="12"/>
      <c r="R13" s="15">
        <v>12389838506</v>
      </c>
      <c r="S13" s="12"/>
      <c r="T13" s="15">
        <v>0</v>
      </c>
      <c r="U13" s="12"/>
      <c r="V13" s="15">
        <v>0</v>
      </c>
      <c r="W13" s="12"/>
      <c r="X13" s="15">
        <v>0</v>
      </c>
      <c r="Y13" s="12"/>
      <c r="Z13" s="15">
        <v>0</v>
      </c>
      <c r="AA13" s="12"/>
      <c r="AB13" s="46">
        <f t="shared" si="0"/>
        <v>0</v>
      </c>
    </row>
    <row r="14" spans="1:28" ht="21.75" customHeight="1">
      <c r="A14" s="35" t="s">
        <v>24</v>
      </c>
      <c r="B14" s="35"/>
      <c r="C14" s="35"/>
      <c r="E14" s="41">
        <v>1256666</v>
      </c>
      <c r="F14" s="41"/>
      <c r="G14" s="12"/>
      <c r="H14" s="15">
        <v>55738084046</v>
      </c>
      <c r="I14" s="12"/>
      <c r="J14" s="15">
        <v>58349610590.282997</v>
      </c>
      <c r="K14" s="12"/>
      <c r="L14" s="15">
        <v>0</v>
      </c>
      <c r="M14" s="12"/>
      <c r="N14" s="15">
        <v>0</v>
      </c>
      <c r="O14" s="12"/>
      <c r="P14" s="15">
        <v>0</v>
      </c>
      <c r="Q14" s="12"/>
      <c r="R14" s="15">
        <v>0</v>
      </c>
      <c r="S14" s="12"/>
      <c r="T14" s="15">
        <v>1256666</v>
      </c>
      <c r="U14" s="12"/>
      <c r="V14" s="15">
        <v>45620</v>
      </c>
      <c r="W14" s="12"/>
      <c r="X14" s="15">
        <v>55738084046</v>
      </c>
      <c r="Y14" s="12"/>
      <c r="Z14" s="15">
        <v>56987994757.625999</v>
      </c>
      <c r="AA14" s="12"/>
      <c r="AB14" s="46">
        <f t="shared" si="0"/>
        <v>1.5970193714500966</v>
      </c>
    </row>
    <row r="15" spans="1:28" ht="21.75" customHeight="1">
      <c r="A15" s="35" t="s">
        <v>25</v>
      </c>
      <c r="B15" s="35"/>
      <c r="C15" s="35"/>
      <c r="E15" s="41">
        <v>36882525</v>
      </c>
      <c r="F15" s="41"/>
      <c r="G15" s="12"/>
      <c r="H15" s="15">
        <v>190198637301</v>
      </c>
      <c r="I15" s="12"/>
      <c r="J15" s="15">
        <v>301003837345.013</v>
      </c>
      <c r="K15" s="12"/>
      <c r="L15" s="15">
        <v>0</v>
      </c>
      <c r="M15" s="12"/>
      <c r="N15" s="15">
        <v>0</v>
      </c>
      <c r="O15" s="12"/>
      <c r="P15" s="15">
        <v>-2562894</v>
      </c>
      <c r="Q15" s="12"/>
      <c r="R15" s="15">
        <v>18931258052</v>
      </c>
      <c r="S15" s="12"/>
      <c r="T15" s="15">
        <v>34319631</v>
      </c>
      <c r="U15" s="12"/>
      <c r="V15" s="15">
        <v>6156</v>
      </c>
      <c r="W15" s="12"/>
      <c r="X15" s="15">
        <v>176982108707</v>
      </c>
      <c r="Y15" s="12"/>
      <c r="Z15" s="15">
        <v>210014582127.806</v>
      </c>
      <c r="AA15" s="12"/>
      <c r="AB15" s="46">
        <f t="shared" si="0"/>
        <v>5.8854037130376717</v>
      </c>
    </row>
    <row r="16" spans="1:28" ht="21.75" customHeight="1">
      <c r="A16" s="35" t="s">
        <v>26</v>
      </c>
      <c r="B16" s="35"/>
      <c r="C16" s="35"/>
      <c r="E16" s="41">
        <v>200000</v>
      </c>
      <c r="F16" s="41"/>
      <c r="G16" s="12"/>
      <c r="H16" s="15">
        <v>5424921360</v>
      </c>
      <c r="I16" s="12"/>
      <c r="J16" s="15">
        <v>6033883500</v>
      </c>
      <c r="K16" s="12"/>
      <c r="L16" s="15">
        <v>0</v>
      </c>
      <c r="M16" s="12"/>
      <c r="N16" s="15">
        <v>0</v>
      </c>
      <c r="O16" s="12"/>
      <c r="P16" s="15">
        <v>0</v>
      </c>
      <c r="Q16" s="12"/>
      <c r="R16" s="15">
        <v>0</v>
      </c>
      <c r="S16" s="12"/>
      <c r="T16" s="15">
        <v>200000</v>
      </c>
      <c r="U16" s="12"/>
      <c r="V16" s="15">
        <v>35250</v>
      </c>
      <c r="W16" s="12"/>
      <c r="X16" s="15">
        <v>5424921360</v>
      </c>
      <c r="Y16" s="12"/>
      <c r="Z16" s="15">
        <v>7008052500</v>
      </c>
      <c r="AA16" s="12"/>
      <c r="AB16" s="46">
        <f t="shared" si="0"/>
        <v>0.19639216375729013</v>
      </c>
    </row>
    <row r="17" spans="1:28" ht="21.75" customHeight="1">
      <c r="A17" s="35" t="s">
        <v>27</v>
      </c>
      <c r="B17" s="35"/>
      <c r="C17" s="35"/>
      <c r="E17" s="41">
        <v>18248372</v>
      </c>
      <c r="F17" s="41"/>
      <c r="G17" s="12"/>
      <c r="H17" s="15">
        <v>101539478885</v>
      </c>
      <c r="I17" s="12"/>
      <c r="J17" s="15">
        <v>158723199132.75</v>
      </c>
      <c r="K17" s="12"/>
      <c r="L17" s="15">
        <v>0</v>
      </c>
      <c r="M17" s="12"/>
      <c r="N17" s="15">
        <v>0</v>
      </c>
      <c r="O17" s="12"/>
      <c r="P17" s="15">
        <v>0</v>
      </c>
      <c r="Q17" s="12"/>
      <c r="R17" s="15">
        <v>0</v>
      </c>
      <c r="S17" s="12"/>
      <c r="T17" s="15">
        <v>18248372</v>
      </c>
      <c r="U17" s="12"/>
      <c r="V17" s="15">
        <v>7230</v>
      </c>
      <c r="W17" s="12"/>
      <c r="X17" s="15">
        <v>101539478885</v>
      </c>
      <c r="Y17" s="12"/>
      <c r="Z17" s="15">
        <v>131150711969.118</v>
      </c>
      <c r="AA17" s="12"/>
      <c r="AB17" s="46">
        <f t="shared" si="0"/>
        <v>3.6753394900971723</v>
      </c>
    </row>
    <row r="18" spans="1:28" ht="21.75" customHeight="1">
      <c r="A18" s="35" t="s">
        <v>28</v>
      </c>
      <c r="B18" s="35"/>
      <c r="C18" s="35"/>
      <c r="E18" s="41">
        <v>7211111</v>
      </c>
      <c r="F18" s="41"/>
      <c r="G18" s="12"/>
      <c r="H18" s="15">
        <v>91153593948</v>
      </c>
      <c r="I18" s="12"/>
      <c r="J18" s="15">
        <v>96125627568.865494</v>
      </c>
      <c r="K18" s="12"/>
      <c r="L18" s="15">
        <v>0</v>
      </c>
      <c r="M18" s="12"/>
      <c r="N18" s="15">
        <v>0</v>
      </c>
      <c r="O18" s="12"/>
      <c r="P18" s="15">
        <v>0</v>
      </c>
      <c r="Q18" s="12"/>
      <c r="R18" s="15">
        <v>0</v>
      </c>
      <c r="S18" s="12"/>
      <c r="T18" s="15">
        <v>7211111</v>
      </c>
      <c r="U18" s="12"/>
      <c r="V18" s="15">
        <v>11950</v>
      </c>
      <c r="W18" s="12"/>
      <c r="X18" s="15">
        <v>91153593948</v>
      </c>
      <c r="Y18" s="12"/>
      <c r="Z18" s="15">
        <v>85660048430.122498</v>
      </c>
      <c r="AA18" s="12"/>
      <c r="AB18" s="46">
        <f t="shared" si="0"/>
        <v>2.4005188686508871</v>
      </c>
    </row>
    <row r="19" spans="1:28" ht="21.75" customHeight="1">
      <c r="A19" s="35" t="s">
        <v>29</v>
      </c>
      <c r="B19" s="35"/>
      <c r="C19" s="35"/>
      <c r="E19" s="41">
        <v>2994805</v>
      </c>
      <c r="F19" s="41"/>
      <c r="G19" s="12"/>
      <c r="H19" s="15">
        <v>95210492929</v>
      </c>
      <c r="I19" s="12"/>
      <c r="J19" s="15">
        <v>91959094767.622498</v>
      </c>
      <c r="K19" s="12"/>
      <c r="L19" s="15">
        <v>0</v>
      </c>
      <c r="M19" s="12"/>
      <c r="N19" s="15">
        <v>0</v>
      </c>
      <c r="O19" s="12"/>
      <c r="P19" s="15">
        <v>0</v>
      </c>
      <c r="Q19" s="12"/>
      <c r="R19" s="15">
        <v>0</v>
      </c>
      <c r="S19" s="12"/>
      <c r="T19" s="15">
        <v>2994805</v>
      </c>
      <c r="U19" s="12"/>
      <c r="V19" s="15">
        <v>29370</v>
      </c>
      <c r="W19" s="12"/>
      <c r="X19" s="15">
        <v>95210492929</v>
      </c>
      <c r="Y19" s="12"/>
      <c r="Z19" s="15">
        <v>87434076184.042496</v>
      </c>
      <c r="AA19" s="12"/>
      <c r="AB19" s="46">
        <f t="shared" si="0"/>
        <v>2.4502338428406256</v>
      </c>
    </row>
    <row r="20" spans="1:28" ht="21.75" customHeight="1">
      <c r="A20" s="35" t="s">
        <v>30</v>
      </c>
      <c r="B20" s="35"/>
      <c r="C20" s="35"/>
      <c r="E20" s="41">
        <v>16770141</v>
      </c>
      <c r="F20" s="41"/>
      <c r="G20" s="12"/>
      <c r="H20" s="15">
        <v>82903764053</v>
      </c>
      <c r="I20" s="12"/>
      <c r="J20" s="15">
        <v>188541756456.47501</v>
      </c>
      <c r="K20" s="12"/>
      <c r="L20" s="15">
        <v>0</v>
      </c>
      <c r="M20" s="12"/>
      <c r="N20" s="15">
        <v>0</v>
      </c>
      <c r="O20" s="12"/>
      <c r="P20" s="15">
        <v>-2000000</v>
      </c>
      <c r="Q20" s="12"/>
      <c r="R20" s="15">
        <v>20119572099</v>
      </c>
      <c r="S20" s="12"/>
      <c r="T20" s="15">
        <v>14770141</v>
      </c>
      <c r="U20" s="12"/>
      <c r="V20" s="15">
        <v>11370</v>
      </c>
      <c r="W20" s="12"/>
      <c r="X20" s="15">
        <v>73016695835</v>
      </c>
      <c r="Y20" s="12"/>
      <c r="Z20" s="15">
        <v>166937280976.138</v>
      </c>
      <c r="AA20" s="12"/>
      <c r="AB20" s="46">
        <f t="shared" si="0"/>
        <v>4.6782146427502429</v>
      </c>
    </row>
    <row r="21" spans="1:28" ht="21.75" customHeight="1">
      <c r="A21" s="35" t="s">
        <v>31</v>
      </c>
      <c r="B21" s="35"/>
      <c r="C21" s="35"/>
      <c r="E21" s="41">
        <v>14065343</v>
      </c>
      <c r="F21" s="41"/>
      <c r="G21" s="12"/>
      <c r="H21" s="15">
        <v>74539327325</v>
      </c>
      <c r="I21" s="12"/>
      <c r="J21" s="15">
        <v>131287733023.91901</v>
      </c>
      <c r="K21" s="12"/>
      <c r="L21" s="15">
        <v>0</v>
      </c>
      <c r="M21" s="12"/>
      <c r="N21" s="15">
        <v>0</v>
      </c>
      <c r="O21" s="12"/>
      <c r="P21" s="15">
        <v>0</v>
      </c>
      <c r="Q21" s="12"/>
      <c r="R21" s="15">
        <v>0</v>
      </c>
      <c r="S21" s="12"/>
      <c r="T21" s="15">
        <v>14065343</v>
      </c>
      <c r="U21" s="12"/>
      <c r="V21" s="15">
        <v>7450</v>
      </c>
      <c r="W21" s="12"/>
      <c r="X21" s="15">
        <v>74539327325</v>
      </c>
      <c r="Y21" s="12"/>
      <c r="Z21" s="15">
        <v>104163323858.16701</v>
      </c>
      <c r="AA21" s="12"/>
      <c r="AB21" s="46">
        <f t="shared" si="0"/>
        <v>2.9190507001277144</v>
      </c>
    </row>
    <row r="22" spans="1:28" ht="21.75" customHeight="1">
      <c r="A22" s="35" t="s">
        <v>32</v>
      </c>
      <c r="B22" s="35"/>
      <c r="C22" s="35"/>
      <c r="E22" s="41">
        <v>25172000</v>
      </c>
      <c r="F22" s="41"/>
      <c r="G22" s="12"/>
      <c r="H22" s="15">
        <v>142028576418</v>
      </c>
      <c r="I22" s="12"/>
      <c r="J22" s="15">
        <v>148882248270</v>
      </c>
      <c r="K22" s="12"/>
      <c r="L22" s="15">
        <v>0</v>
      </c>
      <c r="M22" s="12"/>
      <c r="N22" s="15">
        <v>0</v>
      </c>
      <c r="O22" s="12"/>
      <c r="P22" s="15">
        <v>-4000000</v>
      </c>
      <c r="Q22" s="12"/>
      <c r="R22" s="15">
        <v>21391956120</v>
      </c>
      <c r="S22" s="12"/>
      <c r="T22" s="15">
        <v>21172000</v>
      </c>
      <c r="U22" s="12"/>
      <c r="V22" s="15">
        <v>5320</v>
      </c>
      <c r="W22" s="12"/>
      <c r="X22" s="15">
        <v>119459280940</v>
      </c>
      <c r="Y22" s="12"/>
      <c r="Z22" s="15">
        <v>111964861512</v>
      </c>
      <c r="AA22" s="12"/>
      <c r="AB22" s="46">
        <f t="shared" si="0"/>
        <v>3.1376793220551669</v>
      </c>
    </row>
    <row r="23" spans="1:28" ht="21.75" customHeight="1">
      <c r="A23" s="35" t="s">
        <v>33</v>
      </c>
      <c r="B23" s="35"/>
      <c r="C23" s="35"/>
      <c r="E23" s="41">
        <v>6869795</v>
      </c>
      <c r="F23" s="41"/>
      <c r="G23" s="12"/>
      <c r="H23" s="15">
        <v>136886132718</v>
      </c>
      <c r="I23" s="12"/>
      <c r="J23" s="15">
        <v>149826498651.315</v>
      </c>
      <c r="K23" s="12"/>
      <c r="L23" s="15">
        <v>0</v>
      </c>
      <c r="M23" s="12"/>
      <c r="N23" s="15">
        <v>0</v>
      </c>
      <c r="O23" s="12"/>
      <c r="P23" s="15">
        <v>0</v>
      </c>
      <c r="Q23" s="12"/>
      <c r="R23" s="15">
        <v>0</v>
      </c>
      <c r="S23" s="12"/>
      <c r="T23" s="15">
        <v>6869795</v>
      </c>
      <c r="U23" s="12"/>
      <c r="V23" s="15">
        <v>20050</v>
      </c>
      <c r="W23" s="12"/>
      <c r="X23" s="15">
        <v>136886132718</v>
      </c>
      <c r="Y23" s="12"/>
      <c r="Z23" s="15">
        <v>136919840380.98801</v>
      </c>
      <c r="AA23" s="12"/>
      <c r="AB23" s="46">
        <f t="shared" si="0"/>
        <v>3.8370123102994764</v>
      </c>
    </row>
    <row r="24" spans="1:28" ht="21.75" customHeight="1">
      <c r="A24" s="35" t="s">
        <v>34</v>
      </c>
      <c r="B24" s="35"/>
      <c r="C24" s="35"/>
      <c r="E24" s="41">
        <v>1290000</v>
      </c>
      <c r="F24" s="41"/>
      <c r="G24" s="12"/>
      <c r="H24" s="15">
        <v>49756136592</v>
      </c>
      <c r="I24" s="12"/>
      <c r="J24" s="15">
        <v>153609651855</v>
      </c>
      <c r="K24" s="12"/>
      <c r="L24" s="15">
        <v>0</v>
      </c>
      <c r="M24" s="12"/>
      <c r="N24" s="15">
        <v>0</v>
      </c>
      <c r="O24" s="12"/>
      <c r="P24" s="15">
        <v>0</v>
      </c>
      <c r="Q24" s="12"/>
      <c r="R24" s="15">
        <v>0</v>
      </c>
      <c r="S24" s="12"/>
      <c r="T24" s="15">
        <v>1290000</v>
      </c>
      <c r="U24" s="12"/>
      <c r="V24" s="15">
        <v>128490</v>
      </c>
      <c r="W24" s="12"/>
      <c r="X24" s="15">
        <v>49756136592</v>
      </c>
      <c r="Y24" s="12"/>
      <c r="Z24" s="15">
        <v>164765875005</v>
      </c>
      <c r="AA24" s="12"/>
      <c r="AB24" s="46">
        <f t="shared" si="0"/>
        <v>4.617363626427621</v>
      </c>
    </row>
    <row r="25" spans="1:28" ht="21.75" customHeight="1">
      <c r="A25" s="35" t="s">
        <v>35</v>
      </c>
      <c r="B25" s="35"/>
      <c r="C25" s="35"/>
      <c r="E25" s="41">
        <v>1525737</v>
      </c>
      <c r="F25" s="41"/>
      <c r="G25" s="12"/>
      <c r="H25" s="15">
        <v>98989363425</v>
      </c>
      <c r="I25" s="12"/>
      <c r="J25" s="15">
        <v>181195234583.629</v>
      </c>
      <c r="K25" s="12"/>
      <c r="L25" s="15">
        <v>0</v>
      </c>
      <c r="M25" s="12"/>
      <c r="N25" s="15">
        <v>0</v>
      </c>
      <c r="O25" s="12"/>
      <c r="P25" s="15">
        <v>0</v>
      </c>
      <c r="Q25" s="12"/>
      <c r="R25" s="15">
        <v>0</v>
      </c>
      <c r="S25" s="12"/>
      <c r="T25" s="15">
        <v>1525737</v>
      </c>
      <c r="U25" s="12"/>
      <c r="V25" s="15">
        <v>122190</v>
      </c>
      <c r="W25" s="12"/>
      <c r="X25" s="15">
        <v>98989363425</v>
      </c>
      <c r="Y25" s="12"/>
      <c r="Z25" s="15">
        <v>185320546696.021</v>
      </c>
      <c r="AA25" s="12"/>
      <c r="AB25" s="46">
        <f t="shared" si="0"/>
        <v>5.193383347843854</v>
      </c>
    </row>
    <row r="26" spans="1:28" ht="21.75" customHeight="1">
      <c r="A26" s="35" t="s">
        <v>36</v>
      </c>
      <c r="B26" s="35"/>
      <c r="C26" s="35"/>
      <c r="E26" s="41">
        <v>28816665</v>
      </c>
      <c r="F26" s="41"/>
      <c r="G26" s="12"/>
      <c r="H26" s="15">
        <v>68875984199</v>
      </c>
      <c r="I26" s="12"/>
      <c r="J26" s="15">
        <v>88656912084.858704</v>
      </c>
      <c r="K26" s="12"/>
      <c r="L26" s="15">
        <v>0</v>
      </c>
      <c r="M26" s="12"/>
      <c r="N26" s="15">
        <v>0</v>
      </c>
      <c r="O26" s="12"/>
      <c r="P26" s="15">
        <v>0</v>
      </c>
      <c r="Q26" s="12"/>
      <c r="R26" s="15">
        <v>0</v>
      </c>
      <c r="S26" s="12"/>
      <c r="T26" s="15">
        <v>28816665</v>
      </c>
      <c r="U26" s="12"/>
      <c r="V26" s="15">
        <v>3207</v>
      </c>
      <c r="W26" s="12"/>
      <c r="X26" s="15">
        <v>68875984199</v>
      </c>
      <c r="Y26" s="12"/>
      <c r="Z26" s="15">
        <v>91865175139.302704</v>
      </c>
      <c r="AA26" s="12"/>
      <c r="AB26" s="46">
        <f t="shared" si="0"/>
        <v>2.5744100118470965</v>
      </c>
    </row>
    <row r="27" spans="1:28" ht="21.75" customHeight="1">
      <c r="A27" s="35" t="s">
        <v>37</v>
      </c>
      <c r="B27" s="35"/>
      <c r="C27" s="35"/>
      <c r="E27" s="41">
        <v>1500000</v>
      </c>
      <c r="F27" s="41"/>
      <c r="G27" s="12"/>
      <c r="H27" s="15">
        <v>3918554820</v>
      </c>
      <c r="I27" s="12"/>
      <c r="J27" s="15">
        <v>7231713750</v>
      </c>
      <c r="K27" s="12"/>
      <c r="L27" s="15">
        <v>0</v>
      </c>
      <c r="M27" s="12"/>
      <c r="N27" s="15">
        <v>0</v>
      </c>
      <c r="O27" s="12"/>
      <c r="P27" s="15">
        <v>0</v>
      </c>
      <c r="Q27" s="12"/>
      <c r="R27" s="15">
        <v>0</v>
      </c>
      <c r="S27" s="12"/>
      <c r="T27" s="15">
        <v>1500000</v>
      </c>
      <c r="U27" s="12"/>
      <c r="V27" s="15">
        <v>4076</v>
      </c>
      <c r="W27" s="12"/>
      <c r="X27" s="15">
        <v>3918554820</v>
      </c>
      <c r="Y27" s="12"/>
      <c r="Z27" s="15">
        <v>6077621700</v>
      </c>
      <c r="AA27" s="12"/>
      <c r="AB27" s="46">
        <f t="shared" si="0"/>
        <v>0.17031797010100311</v>
      </c>
    </row>
    <row r="28" spans="1:28" ht="21.75" customHeight="1">
      <c r="A28" s="35" t="s">
        <v>38</v>
      </c>
      <c r="B28" s="35"/>
      <c r="C28" s="35"/>
      <c r="E28" s="41">
        <v>10351688</v>
      </c>
      <c r="F28" s="41"/>
      <c r="G28" s="12"/>
      <c r="H28" s="15">
        <v>68116376393</v>
      </c>
      <c r="I28" s="12"/>
      <c r="J28" s="15">
        <v>78204725468.639999</v>
      </c>
      <c r="K28" s="12"/>
      <c r="L28" s="15">
        <v>0</v>
      </c>
      <c r="M28" s="12"/>
      <c r="N28" s="15">
        <v>0</v>
      </c>
      <c r="O28" s="12"/>
      <c r="P28" s="15">
        <v>0</v>
      </c>
      <c r="Q28" s="12"/>
      <c r="R28" s="15">
        <v>0</v>
      </c>
      <c r="S28" s="12"/>
      <c r="T28" s="15">
        <v>10351688</v>
      </c>
      <c r="U28" s="12"/>
      <c r="V28" s="15">
        <v>6390</v>
      </c>
      <c r="W28" s="12"/>
      <c r="X28" s="15">
        <v>68116376393</v>
      </c>
      <c r="Y28" s="12"/>
      <c r="Z28" s="15">
        <v>65753709966.396004</v>
      </c>
      <c r="AA28" s="12"/>
      <c r="AB28" s="46">
        <f t="shared" si="0"/>
        <v>1.8426678988734464</v>
      </c>
    </row>
    <row r="29" spans="1:28" ht="21.75" customHeight="1">
      <c r="A29" s="35" t="s">
        <v>39</v>
      </c>
      <c r="B29" s="35"/>
      <c r="C29" s="35"/>
      <c r="E29" s="41">
        <v>3131631</v>
      </c>
      <c r="F29" s="41"/>
      <c r="G29" s="12"/>
      <c r="H29" s="15">
        <v>38392108062</v>
      </c>
      <c r="I29" s="12"/>
      <c r="J29" s="15">
        <v>47784516161.692497</v>
      </c>
      <c r="K29" s="12"/>
      <c r="L29" s="15">
        <v>0</v>
      </c>
      <c r="M29" s="12"/>
      <c r="N29" s="15">
        <v>0</v>
      </c>
      <c r="O29" s="12"/>
      <c r="P29" s="15">
        <v>0</v>
      </c>
      <c r="Q29" s="12"/>
      <c r="R29" s="15">
        <v>0</v>
      </c>
      <c r="S29" s="12"/>
      <c r="T29" s="15">
        <v>3131631</v>
      </c>
      <c r="U29" s="12"/>
      <c r="V29" s="15">
        <v>12600</v>
      </c>
      <c r="W29" s="12"/>
      <c r="X29" s="15">
        <v>38392108062</v>
      </c>
      <c r="Y29" s="12"/>
      <c r="Z29" s="15">
        <v>39223772223.93</v>
      </c>
      <c r="AA29" s="12"/>
      <c r="AB29" s="46">
        <f t="shared" si="0"/>
        <v>1.0991986001504281</v>
      </c>
    </row>
    <row r="30" spans="1:28" ht="21.75" customHeight="1">
      <c r="A30" s="35" t="s">
        <v>40</v>
      </c>
      <c r="B30" s="35"/>
      <c r="C30" s="35"/>
      <c r="E30" s="41">
        <v>70833333</v>
      </c>
      <c r="F30" s="41"/>
      <c r="G30" s="12"/>
      <c r="H30" s="15">
        <v>153453488251</v>
      </c>
      <c r="I30" s="12"/>
      <c r="J30" s="15">
        <v>246300737590.93799</v>
      </c>
      <c r="K30" s="12"/>
      <c r="L30" s="15">
        <v>0</v>
      </c>
      <c r="M30" s="12"/>
      <c r="N30" s="15">
        <v>0</v>
      </c>
      <c r="O30" s="12"/>
      <c r="P30" s="15">
        <v>-7600000</v>
      </c>
      <c r="Q30" s="12"/>
      <c r="R30" s="15">
        <v>23798750007</v>
      </c>
      <c r="S30" s="12"/>
      <c r="T30" s="15">
        <v>63233333</v>
      </c>
      <c r="U30" s="12"/>
      <c r="V30" s="15">
        <v>3153</v>
      </c>
      <c r="W30" s="12"/>
      <c r="X30" s="15">
        <v>136988831552</v>
      </c>
      <c r="Y30" s="12"/>
      <c r="Z30" s="15">
        <v>198188419490.25299</v>
      </c>
      <c r="AA30" s="12"/>
      <c r="AB30" s="46">
        <f t="shared" si="0"/>
        <v>5.5539898617095513</v>
      </c>
    </row>
    <row r="31" spans="1:28" ht="21.75" customHeight="1">
      <c r="A31" s="35" t="s">
        <v>41</v>
      </c>
      <c r="B31" s="35"/>
      <c r="C31" s="35"/>
      <c r="E31" s="41">
        <v>5762928</v>
      </c>
      <c r="F31" s="41"/>
      <c r="G31" s="12"/>
      <c r="H31" s="15">
        <v>53707308112</v>
      </c>
      <c r="I31" s="12"/>
      <c r="J31" s="15">
        <v>50755737804.624001</v>
      </c>
      <c r="K31" s="12"/>
      <c r="L31" s="15">
        <v>0</v>
      </c>
      <c r="M31" s="12"/>
      <c r="N31" s="15">
        <v>0</v>
      </c>
      <c r="O31" s="12"/>
      <c r="P31" s="15">
        <v>0</v>
      </c>
      <c r="Q31" s="12"/>
      <c r="R31" s="15">
        <v>0</v>
      </c>
      <c r="S31" s="12"/>
      <c r="T31" s="15">
        <v>5762928</v>
      </c>
      <c r="U31" s="12"/>
      <c r="V31" s="15">
        <v>8090</v>
      </c>
      <c r="W31" s="12"/>
      <c r="X31" s="15">
        <v>53707308112</v>
      </c>
      <c r="Y31" s="12"/>
      <c r="Z31" s="15">
        <v>46344686099.255997</v>
      </c>
      <c r="AA31" s="12"/>
      <c r="AB31" s="46">
        <f t="shared" si="0"/>
        <v>1.2987535669410712</v>
      </c>
    </row>
    <row r="32" spans="1:28" ht="21.75" customHeight="1">
      <c r="A32" s="35" t="s">
        <v>42</v>
      </c>
      <c r="B32" s="35"/>
      <c r="C32" s="35"/>
      <c r="E32" s="41">
        <v>28533292</v>
      </c>
      <c r="F32" s="41"/>
      <c r="G32" s="12"/>
      <c r="H32" s="15">
        <v>45593290509</v>
      </c>
      <c r="I32" s="12"/>
      <c r="J32" s="15">
        <v>36248577170.302803</v>
      </c>
      <c r="K32" s="12"/>
      <c r="L32" s="15">
        <v>0</v>
      </c>
      <c r="M32" s="12"/>
      <c r="N32" s="15">
        <v>0</v>
      </c>
      <c r="O32" s="12"/>
      <c r="P32" s="15">
        <v>-28533292</v>
      </c>
      <c r="Q32" s="12"/>
      <c r="R32" s="15">
        <v>33277963681</v>
      </c>
      <c r="S32" s="12"/>
      <c r="T32" s="15">
        <v>0</v>
      </c>
      <c r="U32" s="12"/>
      <c r="V32" s="15">
        <v>0</v>
      </c>
      <c r="W32" s="12"/>
      <c r="X32" s="15">
        <v>0</v>
      </c>
      <c r="Y32" s="12"/>
      <c r="Z32" s="15">
        <v>0</v>
      </c>
      <c r="AA32" s="12"/>
      <c r="AB32" s="46">
        <f t="shared" si="0"/>
        <v>0</v>
      </c>
    </row>
    <row r="33" spans="1:31" ht="21.75" customHeight="1">
      <c r="A33" s="35" t="s">
        <v>43</v>
      </c>
      <c r="B33" s="35"/>
      <c r="C33" s="35"/>
      <c r="E33" s="41">
        <v>31000000</v>
      </c>
      <c r="F33" s="41"/>
      <c r="G33" s="12"/>
      <c r="H33" s="15">
        <v>123884896046</v>
      </c>
      <c r="I33" s="12"/>
      <c r="J33" s="15">
        <v>123662802150</v>
      </c>
      <c r="K33" s="12"/>
      <c r="L33" s="15">
        <v>0</v>
      </c>
      <c r="M33" s="12"/>
      <c r="N33" s="15">
        <v>0</v>
      </c>
      <c r="O33" s="12"/>
      <c r="P33" s="15">
        <v>0</v>
      </c>
      <c r="Q33" s="12"/>
      <c r="R33" s="15">
        <v>0</v>
      </c>
      <c r="S33" s="12"/>
      <c r="T33" s="15">
        <v>31000000</v>
      </c>
      <c r="U33" s="12"/>
      <c r="V33" s="15">
        <v>3478</v>
      </c>
      <c r="W33" s="12"/>
      <c r="X33" s="15">
        <v>123884896046</v>
      </c>
      <c r="Y33" s="12"/>
      <c r="Z33" s="15">
        <v>107176482900</v>
      </c>
      <c r="AA33" s="12"/>
      <c r="AB33" s="46">
        <f t="shared" si="0"/>
        <v>3.0034908243948237</v>
      </c>
    </row>
    <row r="34" spans="1:31" ht="21.75" customHeight="1">
      <c r="A34" s="35" t="s">
        <v>44</v>
      </c>
      <c r="B34" s="35"/>
      <c r="C34" s="35"/>
      <c r="E34" s="41">
        <v>34817960</v>
      </c>
      <c r="F34" s="41"/>
      <c r="G34" s="12"/>
      <c r="H34" s="15">
        <v>68300088790</v>
      </c>
      <c r="I34" s="12"/>
      <c r="J34" s="15">
        <v>79812488976.227997</v>
      </c>
      <c r="K34" s="12"/>
      <c r="L34" s="15">
        <v>0</v>
      </c>
      <c r="M34" s="12"/>
      <c r="N34" s="15">
        <v>0</v>
      </c>
      <c r="O34" s="12"/>
      <c r="P34" s="15">
        <v>0</v>
      </c>
      <c r="Q34" s="12"/>
      <c r="R34" s="15">
        <v>0</v>
      </c>
      <c r="S34" s="12"/>
      <c r="T34" s="15">
        <v>34817960</v>
      </c>
      <c r="U34" s="12"/>
      <c r="V34" s="15">
        <v>1954</v>
      </c>
      <c r="W34" s="12"/>
      <c r="X34" s="15">
        <v>68300088790</v>
      </c>
      <c r="Y34" s="12"/>
      <c r="Z34" s="15">
        <v>67629489791.652</v>
      </c>
      <c r="AA34" s="12"/>
      <c r="AB34" s="46">
        <f t="shared" si="0"/>
        <v>1.8952343513385639</v>
      </c>
    </row>
    <row r="35" spans="1:31" ht="21.75" customHeight="1">
      <c r="A35" s="35" t="s">
        <v>45</v>
      </c>
      <c r="B35" s="35"/>
      <c r="C35" s="35"/>
      <c r="E35" s="41">
        <v>6000000</v>
      </c>
      <c r="F35" s="41"/>
      <c r="G35" s="12"/>
      <c r="H35" s="15">
        <v>102036088662</v>
      </c>
      <c r="I35" s="12"/>
      <c r="J35" s="15">
        <v>103772855700</v>
      </c>
      <c r="K35" s="12"/>
      <c r="L35" s="15">
        <v>0</v>
      </c>
      <c r="M35" s="12"/>
      <c r="N35" s="15">
        <v>0</v>
      </c>
      <c r="O35" s="12"/>
      <c r="P35" s="15">
        <v>0</v>
      </c>
      <c r="Q35" s="12"/>
      <c r="R35" s="15">
        <v>0</v>
      </c>
      <c r="S35" s="12"/>
      <c r="T35" s="15">
        <v>6000000</v>
      </c>
      <c r="U35" s="12"/>
      <c r="V35" s="15">
        <v>17866</v>
      </c>
      <c r="W35" s="12"/>
      <c r="X35" s="15">
        <v>102036088662</v>
      </c>
      <c r="Y35" s="12"/>
      <c r="Z35" s="15">
        <v>106558183800</v>
      </c>
      <c r="AA35" s="12"/>
      <c r="AB35" s="46">
        <f t="shared" si="0"/>
        <v>2.986163742712975</v>
      </c>
    </row>
    <row r="36" spans="1:31" ht="21.75" customHeight="1">
      <c r="A36" s="35" t="s">
        <v>46</v>
      </c>
      <c r="B36" s="35"/>
      <c r="C36" s="35"/>
      <c r="E36" s="41">
        <v>2638762</v>
      </c>
      <c r="F36" s="41"/>
      <c r="G36" s="12"/>
      <c r="H36" s="15">
        <v>29041931544</v>
      </c>
      <c r="I36" s="12"/>
      <c r="J36" s="15">
        <v>37378624466.925003</v>
      </c>
      <c r="K36" s="12"/>
      <c r="L36" s="15">
        <v>0</v>
      </c>
      <c r="M36" s="12"/>
      <c r="N36" s="15">
        <v>0</v>
      </c>
      <c r="O36" s="12"/>
      <c r="P36" s="15">
        <v>0</v>
      </c>
      <c r="Q36" s="12"/>
      <c r="R36" s="15">
        <v>0</v>
      </c>
      <c r="S36" s="12"/>
      <c r="T36" s="15">
        <v>2638762</v>
      </c>
      <c r="U36" s="12"/>
      <c r="V36" s="15">
        <v>13780</v>
      </c>
      <c r="W36" s="12"/>
      <c r="X36" s="15">
        <v>29041931544</v>
      </c>
      <c r="Y36" s="12"/>
      <c r="Z36" s="15">
        <v>36145785624.858002</v>
      </c>
      <c r="AA36" s="12"/>
      <c r="AB36" s="46">
        <f t="shared" si="0"/>
        <v>1.0129417622903105</v>
      </c>
    </row>
    <row r="37" spans="1:31" ht="21.75" customHeight="1">
      <c r="A37" s="35" t="s">
        <v>47</v>
      </c>
      <c r="B37" s="35"/>
      <c r="C37" s="35"/>
      <c r="E37" s="41">
        <v>35000000</v>
      </c>
      <c r="F37" s="41"/>
      <c r="G37" s="12"/>
      <c r="H37" s="15">
        <v>128586278251</v>
      </c>
      <c r="I37" s="12"/>
      <c r="J37" s="15">
        <v>229625550000</v>
      </c>
      <c r="K37" s="12"/>
      <c r="L37" s="15">
        <v>0</v>
      </c>
      <c r="M37" s="12"/>
      <c r="N37" s="15">
        <v>0</v>
      </c>
      <c r="O37" s="12"/>
      <c r="P37" s="15">
        <v>-4000001</v>
      </c>
      <c r="Q37" s="12"/>
      <c r="R37" s="15">
        <v>24159391301</v>
      </c>
      <c r="S37" s="12"/>
      <c r="T37" s="15">
        <v>30999999</v>
      </c>
      <c r="U37" s="12"/>
      <c r="V37" s="15">
        <v>6750</v>
      </c>
      <c r="W37" s="12"/>
      <c r="X37" s="15">
        <v>113890699921</v>
      </c>
      <c r="Y37" s="12"/>
      <c r="Z37" s="15">
        <v>208004955790.16299</v>
      </c>
      <c r="AA37" s="12"/>
      <c r="AB37" s="46">
        <f t="shared" si="0"/>
        <v>5.8290863745483614</v>
      </c>
    </row>
    <row r="38" spans="1:31" ht="21.75" customHeight="1">
      <c r="A38" s="35" t="s">
        <v>48</v>
      </c>
      <c r="B38" s="35"/>
      <c r="C38" s="35"/>
      <c r="E38" s="41">
        <v>5524430</v>
      </c>
      <c r="F38" s="41"/>
      <c r="G38" s="12"/>
      <c r="H38" s="15">
        <v>61369594882</v>
      </c>
      <c r="I38" s="12"/>
      <c r="J38" s="15">
        <v>101758600156.995</v>
      </c>
      <c r="K38" s="12"/>
      <c r="L38" s="15">
        <v>0</v>
      </c>
      <c r="M38" s="12"/>
      <c r="N38" s="15">
        <v>0</v>
      </c>
      <c r="O38" s="12"/>
      <c r="P38" s="15">
        <v>0</v>
      </c>
      <c r="Q38" s="12"/>
      <c r="R38" s="15">
        <v>0</v>
      </c>
      <c r="S38" s="12"/>
      <c r="T38" s="15">
        <v>5524430</v>
      </c>
      <c r="U38" s="12"/>
      <c r="V38" s="15">
        <v>15050</v>
      </c>
      <c r="W38" s="12"/>
      <c r="X38" s="15">
        <v>61369594882</v>
      </c>
      <c r="Y38" s="12"/>
      <c r="Z38" s="15">
        <v>82647972604.574997</v>
      </c>
      <c r="AA38" s="12"/>
      <c r="AB38" s="46">
        <f t="shared" si="0"/>
        <v>2.3161091002051886</v>
      </c>
    </row>
    <row r="39" spans="1:31" ht="21.75" customHeight="1">
      <c r="A39" s="35" t="s">
        <v>49</v>
      </c>
      <c r="B39" s="35"/>
      <c r="C39" s="35"/>
      <c r="E39" s="41">
        <v>4398461</v>
      </c>
      <c r="F39" s="41"/>
      <c r="G39" s="12"/>
      <c r="H39" s="15">
        <v>45356143453</v>
      </c>
      <c r="I39" s="12"/>
      <c r="J39" s="15">
        <v>50150168101.363503</v>
      </c>
      <c r="K39" s="12"/>
      <c r="L39" s="15">
        <v>0</v>
      </c>
      <c r="M39" s="12"/>
      <c r="N39" s="15">
        <v>0</v>
      </c>
      <c r="O39" s="12"/>
      <c r="P39" s="15">
        <v>0</v>
      </c>
      <c r="Q39" s="12"/>
      <c r="R39" s="15">
        <v>0</v>
      </c>
      <c r="S39" s="12"/>
      <c r="T39" s="15">
        <v>4398461</v>
      </c>
      <c r="U39" s="12"/>
      <c r="V39" s="15">
        <v>10850</v>
      </c>
      <c r="W39" s="12"/>
      <c r="X39" s="15">
        <v>45356143453</v>
      </c>
      <c r="Y39" s="12"/>
      <c r="Z39" s="15">
        <v>47439348203.9925</v>
      </c>
      <c r="AA39" s="12"/>
      <c r="AB39" s="46">
        <f t="shared" si="0"/>
        <v>1.3294301435409626</v>
      </c>
    </row>
    <row r="40" spans="1:31" ht="21.75" customHeight="1">
      <c r="A40" s="35" t="s">
        <v>50</v>
      </c>
      <c r="B40" s="35"/>
      <c r="C40" s="35"/>
      <c r="E40" s="41">
        <v>16700000</v>
      </c>
      <c r="F40" s="41"/>
      <c r="G40" s="12"/>
      <c r="H40" s="15">
        <v>80889490180</v>
      </c>
      <c r="I40" s="12"/>
      <c r="J40" s="15">
        <v>125334794250</v>
      </c>
      <c r="K40" s="12"/>
      <c r="L40" s="15">
        <v>0</v>
      </c>
      <c r="M40" s="12"/>
      <c r="N40" s="15">
        <v>0</v>
      </c>
      <c r="O40" s="12"/>
      <c r="P40" s="15">
        <v>0</v>
      </c>
      <c r="Q40" s="12"/>
      <c r="R40" s="15">
        <v>0</v>
      </c>
      <c r="S40" s="12"/>
      <c r="T40" s="15">
        <v>16700000</v>
      </c>
      <c r="U40" s="12"/>
      <c r="V40" s="15">
        <v>5860</v>
      </c>
      <c r="W40" s="12"/>
      <c r="X40" s="15">
        <v>80889490180</v>
      </c>
      <c r="Y40" s="12"/>
      <c r="Z40" s="15">
        <v>97279721100</v>
      </c>
      <c r="AA40" s="12"/>
      <c r="AB40" s="46">
        <f t="shared" si="0"/>
        <v>2.7261460893072234</v>
      </c>
    </row>
    <row r="41" spans="1:31" ht="21.75" customHeight="1">
      <c r="A41" s="33" t="s">
        <v>51</v>
      </c>
      <c r="B41" s="33"/>
      <c r="C41" s="33"/>
      <c r="D41" s="8"/>
      <c r="E41" s="41">
        <v>9360000</v>
      </c>
      <c r="F41" s="69"/>
      <c r="G41" s="12"/>
      <c r="H41" s="16">
        <v>46112155830</v>
      </c>
      <c r="I41" s="12"/>
      <c r="J41" s="16">
        <v>100858698720</v>
      </c>
      <c r="K41" s="12"/>
      <c r="L41" s="45">
        <v>0</v>
      </c>
      <c r="M41" s="12"/>
      <c r="N41" s="16">
        <v>0</v>
      </c>
      <c r="O41" s="12"/>
      <c r="P41" s="16">
        <v>0</v>
      </c>
      <c r="Q41" s="12"/>
      <c r="R41" s="16">
        <v>0</v>
      </c>
      <c r="S41" s="12"/>
      <c r="T41" s="45">
        <v>9360000</v>
      </c>
      <c r="U41" s="12"/>
      <c r="V41" s="45">
        <v>8440</v>
      </c>
      <c r="W41" s="12"/>
      <c r="X41" s="16">
        <v>46112155830</v>
      </c>
      <c r="Y41" s="12"/>
      <c r="Z41" s="16">
        <v>78528359520</v>
      </c>
      <c r="AA41" s="12"/>
      <c r="AB41" s="46">
        <f t="shared" si="0"/>
        <v>2.2006619445906255</v>
      </c>
    </row>
    <row r="42" spans="1:31" ht="21.75" customHeight="1" thickBot="1">
      <c r="A42" s="34" t="s">
        <v>52</v>
      </c>
      <c r="B42" s="34"/>
      <c r="C42" s="34"/>
      <c r="D42" s="34"/>
      <c r="E42" s="12"/>
      <c r="F42" s="45"/>
      <c r="G42" s="12"/>
      <c r="H42" s="47">
        <v>2600206471910</v>
      </c>
      <c r="I42" s="50"/>
      <c r="J42" s="47">
        <v>3710600429669.3198</v>
      </c>
      <c r="K42" s="50"/>
      <c r="L42" s="67"/>
      <c r="M42" s="50"/>
      <c r="N42" s="47">
        <v>0</v>
      </c>
      <c r="O42" s="50"/>
      <c r="P42" s="47">
        <v>-52839044</v>
      </c>
      <c r="Q42" s="50"/>
      <c r="R42" s="47">
        <v>172638540004</v>
      </c>
      <c r="S42" s="50"/>
      <c r="T42" s="67"/>
      <c r="U42" s="68"/>
      <c r="V42" s="67"/>
      <c r="W42" s="50"/>
      <c r="X42" s="47">
        <v>2448977284517</v>
      </c>
      <c r="Y42" s="50"/>
      <c r="Z42" s="47">
        <v>3201147992143.3999</v>
      </c>
      <c r="AA42" s="50"/>
      <c r="AB42" s="51">
        <f t="shared" si="0"/>
        <v>89.708286386888105</v>
      </c>
      <c r="AC42" s="48"/>
      <c r="AD42" s="48"/>
      <c r="AE42" s="48"/>
    </row>
    <row r="43" spans="1:31" ht="13.5" thickTop="1"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</row>
    <row r="44" spans="1:31">
      <c r="J44" s="11"/>
      <c r="Z44" s="11"/>
    </row>
    <row r="46" spans="1:31">
      <c r="P46" s="11"/>
    </row>
    <row r="54" spans="16:18">
      <c r="P54" s="11"/>
      <c r="R54" s="11"/>
    </row>
    <row r="56" spans="16:18">
      <c r="P56" s="11"/>
      <c r="R56" s="11"/>
    </row>
    <row r="58" spans="16:18">
      <c r="P58" s="11"/>
      <c r="R58" s="11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4"/>
  <sheetViews>
    <sheetView rightToLeft="1" topLeftCell="A25" workbookViewId="0">
      <selection activeCell="I36" sqref="I36"/>
    </sheetView>
  </sheetViews>
  <sheetFormatPr defaultRowHeight="12.75"/>
  <cols>
    <col min="1" max="1" width="40.28515625" customWidth="1"/>
    <col min="2" max="2" width="1.28515625" customWidth="1"/>
    <col min="3" max="3" width="12" style="12" bestFit="1" customWidth="1"/>
    <col min="4" max="4" width="1.28515625" style="12" customWidth="1"/>
    <col min="5" max="5" width="17.85546875" style="12" bestFit="1" customWidth="1"/>
    <col min="6" max="6" width="1.28515625" style="12" customWidth="1"/>
    <col min="7" max="7" width="19.28515625" style="12" bestFit="1" customWidth="1"/>
    <col min="8" max="8" width="1.28515625" style="12" customWidth="1"/>
    <col min="9" max="9" width="26.28515625" style="12" bestFit="1" customWidth="1"/>
    <col min="10" max="10" width="1.28515625" style="12" customWidth="1"/>
    <col min="11" max="11" width="11.85546875" style="12" customWidth="1"/>
    <col min="12" max="12" width="1.28515625" style="12" customWidth="1"/>
    <col min="13" max="13" width="17.85546875" style="12" bestFit="1" customWidth="1"/>
    <col min="14" max="14" width="1.28515625" style="12" customWidth="1"/>
    <col min="15" max="15" width="17.85546875" style="12" bestFit="1" customWidth="1"/>
    <col min="16" max="16" width="1.28515625" style="12" customWidth="1"/>
    <col min="17" max="17" width="14.85546875" style="12" bestFit="1" customWidth="1"/>
    <col min="18" max="18" width="2.28515625" style="12" customWidth="1"/>
    <col min="19" max="19" width="0.28515625" customWidth="1"/>
    <col min="23" max="23" width="21.28515625" customWidth="1"/>
  </cols>
  <sheetData>
    <row r="1" spans="1:2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3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3" ht="14.45" customHeight="1"/>
    <row r="5" spans="1:23" ht="14.45" customHeight="1">
      <c r="A5" s="40" t="s">
        <v>160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3" ht="26.25" customHeight="1">
      <c r="A6" s="36" t="s">
        <v>69</v>
      </c>
      <c r="C6" s="36" t="s">
        <v>85</v>
      </c>
      <c r="D6" s="36"/>
      <c r="E6" s="36"/>
      <c r="F6" s="36"/>
      <c r="G6" s="36"/>
      <c r="H6" s="36"/>
      <c r="I6" s="36"/>
      <c r="K6" s="36" t="s">
        <v>86</v>
      </c>
      <c r="L6" s="36"/>
      <c r="M6" s="36"/>
      <c r="N6" s="36"/>
      <c r="O6" s="36"/>
      <c r="P6" s="36"/>
      <c r="Q6" s="36"/>
      <c r="R6" s="36"/>
    </row>
    <row r="7" spans="1:23" ht="40.5" customHeight="1">
      <c r="A7" s="36"/>
      <c r="C7" s="10" t="s">
        <v>13</v>
      </c>
      <c r="D7" s="13"/>
      <c r="E7" s="10" t="s">
        <v>15</v>
      </c>
      <c r="F7" s="13"/>
      <c r="G7" s="10" t="s">
        <v>158</v>
      </c>
      <c r="H7" s="13"/>
      <c r="I7" s="10" t="s">
        <v>161</v>
      </c>
      <c r="K7" s="10" t="s">
        <v>13</v>
      </c>
      <c r="L7" s="13"/>
      <c r="M7" s="10" t="s">
        <v>15</v>
      </c>
      <c r="N7" s="13"/>
      <c r="O7" s="10" t="s">
        <v>158</v>
      </c>
      <c r="P7" s="13"/>
      <c r="Q7" s="44" t="s">
        <v>161</v>
      </c>
      <c r="R7" s="44"/>
    </row>
    <row r="8" spans="1:23" ht="21.75" customHeight="1">
      <c r="A8" s="5" t="s">
        <v>32</v>
      </c>
      <c r="C8" s="14">
        <v>21172000</v>
      </c>
      <c r="E8" s="14">
        <v>111964861512</v>
      </c>
      <c r="G8" s="14">
        <v>126312952792</v>
      </c>
      <c r="I8" s="14">
        <v>-14348091280</v>
      </c>
      <c r="K8" s="14">
        <v>21172000</v>
      </c>
      <c r="M8" s="14">
        <v>111964861512</v>
      </c>
      <c r="O8" s="14">
        <v>119459280940</v>
      </c>
      <c r="Q8" s="43">
        <v>-7494419428</v>
      </c>
      <c r="R8" s="43"/>
    </row>
    <row r="9" spans="1:23" ht="21.75" customHeight="1">
      <c r="A9" s="6" t="s">
        <v>49</v>
      </c>
      <c r="C9" s="15">
        <v>4398461</v>
      </c>
      <c r="E9" s="15">
        <v>47439348203</v>
      </c>
      <c r="G9" s="15">
        <v>50150168101</v>
      </c>
      <c r="I9" s="15">
        <v>-2710819897</v>
      </c>
      <c r="K9" s="15">
        <v>4398461</v>
      </c>
      <c r="M9" s="15">
        <v>47439348203</v>
      </c>
      <c r="O9" s="15">
        <v>44221382204</v>
      </c>
      <c r="Q9" s="41">
        <v>3217965999</v>
      </c>
      <c r="R9" s="41"/>
      <c r="U9" s="28"/>
      <c r="V9" s="29"/>
      <c r="W9" s="30"/>
    </row>
    <row r="10" spans="1:23" ht="21.75" customHeight="1">
      <c r="A10" s="6" t="s">
        <v>33</v>
      </c>
      <c r="C10" s="15">
        <v>6869795</v>
      </c>
      <c r="E10" s="15">
        <v>136919840380</v>
      </c>
      <c r="G10" s="15">
        <v>149826498651</v>
      </c>
      <c r="I10" s="15">
        <v>-12906658270</v>
      </c>
      <c r="K10" s="15">
        <v>6869795</v>
      </c>
      <c r="M10" s="15">
        <v>136919840380</v>
      </c>
      <c r="O10" s="15">
        <v>140312475831</v>
      </c>
      <c r="Q10" s="41">
        <v>-3392635450</v>
      </c>
      <c r="R10" s="41"/>
      <c r="U10" s="28"/>
      <c r="V10" s="29"/>
      <c r="W10" s="30"/>
    </row>
    <row r="11" spans="1:23" ht="21.75" customHeight="1">
      <c r="A11" s="6" t="s">
        <v>31</v>
      </c>
      <c r="C11" s="15">
        <v>14065343</v>
      </c>
      <c r="E11" s="15">
        <v>104163323858</v>
      </c>
      <c r="G11" s="15">
        <v>131287733023</v>
      </c>
      <c r="I11" s="15">
        <v>-27124409164</v>
      </c>
      <c r="K11" s="15">
        <v>14065343</v>
      </c>
      <c r="M11" s="15">
        <v>104163323858</v>
      </c>
      <c r="O11" s="15">
        <v>68491414637</v>
      </c>
      <c r="Q11" s="41">
        <v>35671909221</v>
      </c>
      <c r="R11" s="41"/>
      <c r="U11" s="28"/>
      <c r="V11" s="29"/>
      <c r="W11" s="31"/>
    </row>
    <row r="12" spans="1:23" ht="21.75" customHeight="1">
      <c r="A12" s="6" t="s">
        <v>21</v>
      </c>
      <c r="C12" s="15">
        <v>11200000</v>
      </c>
      <c r="E12" s="15">
        <v>202070484000</v>
      </c>
      <c r="G12" s="15">
        <v>234134560800</v>
      </c>
      <c r="I12" s="15">
        <v>-32064076800</v>
      </c>
      <c r="K12" s="15">
        <v>11200000</v>
      </c>
      <c r="M12" s="15">
        <v>202070484000</v>
      </c>
      <c r="O12" s="15">
        <v>117011613600</v>
      </c>
      <c r="Q12" s="41">
        <v>85058870400</v>
      </c>
      <c r="R12" s="41"/>
      <c r="U12" s="29"/>
      <c r="V12" s="29"/>
      <c r="W12" s="32"/>
    </row>
    <row r="13" spans="1:23" ht="21.75" customHeight="1">
      <c r="A13" s="6" t="s">
        <v>41</v>
      </c>
      <c r="C13" s="15">
        <v>5762928</v>
      </c>
      <c r="E13" s="15">
        <v>46344686099</v>
      </c>
      <c r="G13" s="15">
        <v>50755737804</v>
      </c>
      <c r="I13" s="15">
        <v>-4411051704</v>
      </c>
      <c r="K13" s="15">
        <v>5762928</v>
      </c>
      <c r="M13" s="15">
        <v>46344686099</v>
      </c>
      <c r="O13" s="15">
        <v>50628087089</v>
      </c>
      <c r="Q13" s="41">
        <v>-4283400989</v>
      </c>
      <c r="R13" s="41"/>
    </row>
    <row r="14" spans="1:23" ht="21.75" customHeight="1">
      <c r="A14" s="6" t="s">
        <v>50</v>
      </c>
      <c r="C14" s="15">
        <v>16700000</v>
      </c>
      <c r="E14" s="15">
        <v>97279721100</v>
      </c>
      <c r="G14" s="15">
        <v>125334794250</v>
      </c>
      <c r="I14" s="15">
        <v>-28055073150</v>
      </c>
      <c r="K14" s="15">
        <v>16700000</v>
      </c>
      <c r="M14" s="15">
        <v>97279721100</v>
      </c>
      <c r="O14" s="15">
        <v>81146461290</v>
      </c>
      <c r="Q14" s="41">
        <v>16133259810</v>
      </c>
      <c r="R14" s="41"/>
    </row>
    <row r="15" spans="1:23" ht="21.75" customHeight="1">
      <c r="A15" s="6" t="s">
        <v>34</v>
      </c>
      <c r="C15" s="15">
        <v>1290000</v>
      </c>
      <c r="E15" s="15">
        <v>164765875005</v>
      </c>
      <c r="G15" s="15">
        <v>153609651855</v>
      </c>
      <c r="I15" s="15">
        <v>11156223150</v>
      </c>
      <c r="K15" s="15">
        <v>1290000</v>
      </c>
      <c r="M15" s="15">
        <v>164765875005</v>
      </c>
      <c r="O15" s="15">
        <v>62874468512</v>
      </c>
      <c r="Q15" s="41">
        <v>101891406493</v>
      </c>
      <c r="R15" s="41"/>
    </row>
    <row r="16" spans="1:23" ht="21.75" customHeight="1">
      <c r="A16" s="6" t="s">
        <v>29</v>
      </c>
      <c r="C16" s="15">
        <v>2994805</v>
      </c>
      <c r="E16" s="15">
        <v>87434076184</v>
      </c>
      <c r="G16" s="15">
        <v>91959094767</v>
      </c>
      <c r="I16" s="15">
        <v>-4525018582</v>
      </c>
      <c r="K16" s="15">
        <v>2994805</v>
      </c>
      <c r="M16" s="15">
        <v>87434076184</v>
      </c>
      <c r="O16" s="15">
        <v>95210492929</v>
      </c>
      <c r="Q16" s="41">
        <v>-7776416744</v>
      </c>
      <c r="R16" s="41"/>
    </row>
    <row r="17" spans="1:18" ht="21.75" customHeight="1">
      <c r="A17" s="6" t="s">
        <v>25</v>
      </c>
      <c r="C17" s="15">
        <v>34319631</v>
      </c>
      <c r="E17" s="15">
        <v>210014582127</v>
      </c>
      <c r="G17" s="15">
        <v>287787308751</v>
      </c>
      <c r="I17" s="15">
        <v>-77772726623</v>
      </c>
      <c r="K17" s="15">
        <v>34319631</v>
      </c>
      <c r="M17" s="15">
        <v>210014582127</v>
      </c>
      <c r="O17" s="15">
        <v>176982108707</v>
      </c>
      <c r="Q17" s="41">
        <v>33032473420</v>
      </c>
      <c r="R17" s="41"/>
    </row>
    <row r="18" spans="1:18" ht="21.75" customHeight="1">
      <c r="A18" s="6" t="s">
        <v>47</v>
      </c>
      <c r="C18" s="15">
        <v>30999999</v>
      </c>
      <c r="E18" s="15">
        <v>208004955790</v>
      </c>
      <c r="G18" s="15">
        <v>212611953979</v>
      </c>
      <c r="I18" s="15">
        <v>-4606998188</v>
      </c>
      <c r="K18" s="15">
        <v>30999999</v>
      </c>
      <c r="M18" s="15">
        <v>208004955790</v>
      </c>
      <c r="O18" s="15">
        <v>131855331979</v>
      </c>
      <c r="Q18" s="41">
        <v>76149623811</v>
      </c>
      <c r="R18" s="41"/>
    </row>
    <row r="19" spans="1:18" ht="21.75" customHeight="1">
      <c r="A19" s="6" t="s">
        <v>38</v>
      </c>
      <c r="C19" s="15">
        <v>10351688</v>
      </c>
      <c r="E19" s="15">
        <v>65753709966</v>
      </c>
      <c r="G19" s="15">
        <v>78204725468</v>
      </c>
      <c r="I19" s="15">
        <v>-12451015501</v>
      </c>
      <c r="K19" s="15">
        <v>10351688</v>
      </c>
      <c r="M19" s="15">
        <v>65753709966</v>
      </c>
      <c r="O19" s="15">
        <v>68116376393</v>
      </c>
      <c r="Q19" s="41">
        <v>-2362666426</v>
      </c>
      <c r="R19" s="41"/>
    </row>
    <row r="20" spans="1:18" ht="21.75" customHeight="1">
      <c r="A20" s="6" t="s">
        <v>45</v>
      </c>
      <c r="C20" s="15">
        <v>6000000</v>
      </c>
      <c r="E20" s="15">
        <v>106558183800</v>
      </c>
      <c r="G20" s="15">
        <v>103772855700</v>
      </c>
      <c r="I20" s="15">
        <v>2785328100</v>
      </c>
      <c r="K20" s="15">
        <v>6000000</v>
      </c>
      <c r="M20" s="15">
        <v>106558183800</v>
      </c>
      <c r="O20" s="15">
        <v>102036088662</v>
      </c>
      <c r="Q20" s="41">
        <v>4522095138</v>
      </c>
      <c r="R20" s="41"/>
    </row>
    <row r="21" spans="1:18" ht="21.75" customHeight="1">
      <c r="A21" s="6" t="s">
        <v>36</v>
      </c>
      <c r="C21" s="15">
        <v>28816665</v>
      </c>
      <c r="E21" s="15">
        <v>91865175139</v>
      </c>
      <c r="G21" s="15">
        <v>88656912084</v>
      </c>
      <c r="I21" s="15">
        <v>3208263055</v>
      </c>
      <c r="K21" s="15">
        <v>28816665</v>
      </c>
      <c r="M21" s="15">
        <v>91865175139</v>
      </c>
      <c r="O21" s="15">
        <v>68875984199</v>
      </c>
      <c r="Q21" s="41">
        <v>22989190940</v>
      </c>
      <c r="R21" s="41"/>
    </row>
    <row r="22" spans="1:18" ht="21.75" customHeight="1">
      <c r="A22" s="6" t="s">
        <v>46</v>
      </c>
      <c r="C22" s="15">
        <v>2638762</v>
      </c>
      <c r="E22" s="15">
        <v>36145785624</v>
      </c>
      <c r="G22" s="15">
        <v>37378624466</v>
      </c>
      <c r="I22" s="15">
        <v>-1232838841</v>
      </c>
      <c r="K22" s="15">
        <v>2638762</v>
      </c>
      <c r="M22" s="15">
        <v>36145785624</v>
      </c>
      <c r="O22" s="15">
        <v>29627014896</v>
      </c>
      <c r="Q22" s="41">
        <v>6518770728</v>
      </c>
      <c r="R22" s="41"/>
    </row>
    <row r="23" spans="1:18" ht="21.75" customHeight="1">
      <c r="A23" s="6" t="s">
        <v>35</v>
      </c>
      <c r="C23" s="15">
        <v>1525737</v>
      </c>
      <c r="E23" s="15">
        <v>185320546696</v>
      </c>
      <c r="G23" s="15">
        <v>181195234583</v>
      </c>
      <c r="I23" s="15">
        <v>4125312113</v>
      </c>
      <c r="K23" s="15">
        <v>1525737</v>
      </c>
      <c r="M23" s="15">
        <v>185320546696</v>
      </c>
      <c r="O23" s="15">
        <v>96667768881</v>
      </c>
      <c r="Q23" s="41">
        <v>88652777815</v>
      </c>
      <c r="R23" s="41"/>
    </row>
    <row r="24" spans="1:18" ht="21.75" customHeight="1">
      <c r="A24" s="6" t="s">
        <v>30</v>
      </c>
      <c r="C24" s="15">
        <v>14770141</v>
      </c>
      <c r="E24" s="15">
        <v>166937280976</v>
      </c>
      <c r="G24" s="15">
        <v>170601385495</v>
      </c>
      <c r="I24" s="15">
        <v>-3664104518</v>
      </c>
      <c r="K24" s="15">
        <v>14770141</v>
      </c>
      <c r="M24" s="15">
        <v>166937280976</v>
      </c>
      <c r="O24" s="15">
        <v>132490904363</v>
      </c>
      <c r="Q24" s="41">
        <v>34446376613</v>
      </c>
      <c r="R24" s="41"/>
    </row>
    <row r="25" spans="1:18" ht="21.75" customHeight="1">
      <c r="A25" s="6" t="s">
        <v>39</v>
      </c>
      <c r="C25" s="15">
        <v>3131631</v>
      </c>
      <c r="E25" s="15">
        <v>39223772223</v>
      </c>
      <c r="G25" s="15">
        <v>47784516161</v>
      </c>
      <c r="I25" s="15">
        <v>-8560743937</v>
      </c>
      <c r="K25" s="15">
        <v>3131631</v>
      </c>
      <c r="M25" s="15">
        <v>39223772223</v>
      </c>
      <c r="O25" s="15">
        <v>31939357377</v>
      </c>
      <c r="Q25" s="41">
        <v>7284414846</v>
      </c>
      <c r="R25" s="41"/>
    </row>
    <row r="26" spans="1:18" ht="21.75" customHeight="1">
      <c r="A26" s="6" t="s">
        <v>40</v>
      </c>
      <c r="C26" s="15">
        <v>63233333</v>
      </c>
      <c r="E26" s="15">
        <v>198188419490</v>
      </c>
      <c r="G26" s="15">
        <v>225364326771</v>
      </c>
      <c r="I26" s="15">
        <v>-27175907280</v>
      </c>
      <c r="K26" s="15">
        <v>63233333</v>
      </c>
      <c r="M26" s="15">
        <v>198188419490</v>
      </c>
      <c r="O26" s="15">
        <v>174194610131</v>
      </c>
      <c r="Q26" s="41">
        <v>23993809359</v>
      </c>
      <c r="R26" s="41"/>
    </row>
    <row r="27" spans="1:18" ht="21.75" customHeight="1">
      <c r="A27" s="6" t="s">
        <v>37</v>
      </c>
      <c r="C27" s="15">
        <v>1500000</v>
      </c>
      <c r="E27" s="15">
        <v>6077621700</v>
      </c>
      <c r="G27" s="15">
        <v>7231713750</v>
      </c>
      <c r="I27" s="15">
        <v>-1154092050</v>
      </c>
      <c r="K27" s="15">
        <v>1500000</v>
      </c>
      <c r="M27" s="15">
        <v>6077621700</v>
      </c>
      <c r="O27" s="15">
        <v>3918554820</v>
      </c>
      <c r="Q27" s="41">
        <v>2159066880</v>
      </c>
      <c r="R27" s="41"/>
    </row>
    <row r="28" spans="1:18" ht="21.75" customHeight="1">
      <c r="A28" s="6" t="s">
        <v>22</v>
      </c>
      <c r="C28" s="15">
        <v>865000</v>
      </c>
      <c r="E28" s="15">
        <v>232022800980</v>
      </c>
      <c r="G28" s="15">
        <v>233344136567</v>
      </c>
      <c r="I28" s="15">
        <v>-1321335587</v>
      </c>
      <c r="K28" s="15">
        <v>865000</v>
      </c>
      <c r="M28" s="15">
        <v>232022800980</v>
      </c>
      <c r="O28" s="15">
        <v>176119534928</v>
      </c>
      <c r="Q28" s="41">
        <v>55903266052</v>
      </c>
      <c r="R28" s="41"/>
    </row>
    <row r="29" spans="1:18" ht="21.75" customHeight="1">
      <c r="A29" s="6" t="s">
        <v>26</v>
      </c>
      <c r="C29" s="15">
        <v>200000</v>
      </c>
      <c r="E29" s="15">
        <v>7008052500</v>
      </c>
      <c r="G29" s="15">
        <v>6033883500</v>
      </c>
      <c r="I29" s="15">
        <v>974169000</v>
      </c>
      <c r="K29" s="15">
        <v>200000</v>
      </c>
      <c r="M29" s="15">
        <v>7008052500</v>
      </c>
      <c r="O29" s="15">
        <v>5424921360</v>
      </c>
      <c r="Q29" s="41">
        <v>1583131140</v>
      </c>
      <c r="R29" s="41"/>
    </row>
    <row r="30" spans="1:18" ht="21.75" customHeight="1">
      <c r="A30" s="6" t="s">
        <v>27</v>
      </c>
      <c r="C30" s="15">
        <v>18248372</v>
      </c>
      <c r="E30" s="15">
        <v>131150711969</v>
      </c>
      <c r="G30" s="15">
        <v>158723199132</v>
      </c>
      <c r="I30" s="15">
        <v>-27572487162</v>
      </c>
      <c r="K30" s="15">
        <v>18248372</v>
      </c>
      <c r="M30" s="15">
        <v>131150711969</v>
      </c>
      <c r="O30" s="15">
        <v>108074119025</v>
      </c>
      <c r="Q30" s="41">
        <v>23076592944</v>
      </c>
      <c r="R30" s="41"/>
    </row>
    <row r="31" spans="1:18" ht="21.75" customHeight="1">
      <c r="A31" s="6" t="s">
        <v>44</v>
      </c>
      <c r="C31" s="15">
        <v>34817960</v>
      </c>
      <c r="E31" s="15">
        <v>67629489791</v>
      </c>
      <c r="G31" s="15">
        <v>79812488976</v>
      </c>
      <c r="I31" s="15">
        <v>-12182999184</v>
      </c>
      <c r="K31" s="15">
        <v>34817960</v>
      </c>
      <c r="M31" s="15">
        <v>67629489791</v>
      </c>
      <c r="O31" s="15">
        <v>68300088790</v>
      </c>
      <c r="Q31" s="41">
        <v>-670598998</v>
      </c>
      <c r="R31" s="41"/>
    </row>
    <row r="32" spans="1:18" ht="21.75" customHeight="1">
      <c r="A32" s="6" t="s">
        <v>24</v>
      </c>
      <c r="C32" s="15">
        <v>1256666</v>
      </c>
      <c r="E32" s="15">
        <v>56987994757</v>
      </c>
      <c r="G32" s="15">
        <v>58349610590</v>
      </c>
      <c r="I32" s="15">
        <v>-1361615832</v>
      </c>
      <c r="K32" s="15">
        <v>1256666</v>
      </c>
      <c r="M32" s="15">
        <v>56987994757</v>
      </c>
      <c r="O32" s="15">
        <v>55738084046</v>
      </c>
      <c r="Q32" s="41">
        <v>1249910711</v>
      </c>
      <c r="R32" s="41"/>
    </row>
    <row r="33" spans="1:20" ht="21.75" customHeight="1">
      <c r="A33" s="6" t="s">
        <v>48</v>
      </c>
      <c r="C33" s="15">
        <v>5524430</v>
      </c>
      <c r="E33" s="15">
        <v>82647972604</v>
      </c>
      <c r="G33" s="15">
        <v>101758600156</v>
      </c>
      <c r="I33" s="15">
        <v>-19110627568</v>
      </c>
      <c r="K33" s="15">
        <v>5524430</v>
      </c>
      <c r="M33" s="15">
        <v>82647972604</v>
      </c>
      <c r="O33" s="15">
        <v>67934562987</v>
      </c>
      <c r="Q33" s="54">
        <v>14713409611</v>
      </c>
      <c r="R33" s="54"/>
      <c r="S33" s="48"/>
      <c r="T33" s="48"/>
    </row>
    <row r="34" spans="1:20" ht="21.75" customHeight="1">
      <c r="A34" s="6" t="s">
        <v>51</v>
      </c>
      <c r="C34" s="15">
        <v>9360000</v>
      </c>
      <c r="E34" s="15">
        <v>78528359520</v>
      </c>
      <c r="G34" s="15">
        <v>100858698720</v>
      </c>
      <c r="I34" s="15">
        <v>-22330339200</v>
      </c>
      <c r="K34" s="15">
        <v>9360000</v>
      </c>
      <c r="M34" s="15">
        <v>78528359520</v>
      </c>
      <c r="O34" s="15">
        <v>69037965360</v>
      </c>
      <c r="Q34" s="54">
        <v>9490394160</v>
      </c>
      <c r="R34" s="54"/>
      <c r="S34" s="48"/>
      <c r="T34" s="48"/>
    </row>
    <row r="35" spans="1:20" ht="21.75" customHeight="1">
      <c r="A35" s="6" t="s">
        <v>43</v>
      </c>
      <c r="C35" s="15">
        <v>31000000</v>
      </c>
      <c r="E35" s="15">
        <v>107176482900</v>
      </c>
      <c r="G35" s="15">
        <v>123662802150</v>
      </c>
      <c r="I35" s="15">
        <v>-16486319250</v>
      </c>
      <c r="K35" s="15">
        <v>31000000</v>
      </c>
      <c r="M35" s="15">
        <v>107176482900</v>
      </c>
      <c r="O35" s="15">
        <v>117840343067</v>
      </c>
      <c r="Q35" s="54">
        <v>-10663860167</v>
      </c>
      <c r="R35" s="54"/>
      <c r="S35" s="48"/>
      <c r="T35" s="48"/>
    </row>
    <row r="36" spans="1:20" ht="21.75" customHeight="1">
      <c r="A36" s="6" t="s">
        <v>20</v>
      </c>
      <c r="C36" s="15">
        <v>3744392</v>
      </c>
      <c r="E36" s="15">
        <v>39863828811</v>
      </c>
      <c r="G36" s="15">
        <v>39863828811</v>
      </c>
      <c r="I36" s="15">
        <v>0</v>
      </c>
      <c r="K36" s="15">
        <v>3744392</v>
      </c>
      <c r="M36" s="15">
        <v>39863828811</v>
      </c>
      <c r="O36" s="15">
        <v>40046270409</v>
      </c>
      <c r="Q36" s="54">
        <v>-182441597</v>
      </c>
      <c r="R36" s="54"/>
      <c r="S36" s="48"/>
      <c r="T36" s="48"/>
    </row>
    <row r="37" spans="1:20" ht="21.75" customHeight="1">
      <c r="A37" s="7" t="s">
        <v>28</v>
      </c>
      <c r="C37" s="15">
        <v>7211111</v>
      </c>
      <c r="E37" s="16">
        <v>85660048430</v>
      </c>
      <c r="G37" s="16">
        <v>96125627568</v>
      </c>
      <c r="I37" s="16">
        <v>-10465579137</v>
      </c>
      <c r="K37" s="15">
        <v>7211111</v>
      </c>
      <c r="M37" s="16">
        <v>85660048430</v>
      </c>
      <c r="O37" s="16">
        <v>82839383835</v>
      </c>
      <c r="Q37" s="55">
        <v>2820664595</v>
      </c>
      <c r="R37" s="55"/>
      <c r="S37" s="48"/>
      <c r="T37" s="48"/>
    </row>
    <row r="38" spans="1:20" ht="21.75" customHeight="1" thickBot="1">
      <c r="A38" s="9" t="s">
        <v>52</v>
      </c>
      <c r="C38" s="15"/>
      <c r="E38" s="17">
        <v>3201147992134</v>
      </c>
      <c r="G38" s="17">
        <v>3552493625421</v>
      </c>
      <c r="I38" s="17">
        <f>SUM(I8:I37)</f>
        <v>-351345633287</v>
      </c>
      <c r="K38" s="15"/>
      <c r="M38" s="17">
        <v>3201147992134</v>
      </c>
      <c r="O38" s="17">
        <v>2587415051247</v>
      </c>
      <c r="Q38" s="56">
        <f>SUM(Q8:R37)</f>
        <v>613732940887</v>
      </c>
      <c r="R38" s="56"/>
      <c r="S38" s="48"/>
      <c r="T38" s="48"/>
    </row>
    <row r="39" spans="1:20" ht="13.5" thickTop="1">
      <c r="I39" s="25"/>
      <c r="Q39" s="58"/>
      <c r="R39" s="50"/>
      <c r="S39" s="48"/>
      <c r="T39" s="48"/>
    </row>
    <row r="40" spans="1:20">
      <c r="G40" s="21"/>
      <c r="I40" s="21"/>
      <c r="O40" s="21"/>
      <c r="Q40" s="57"/>
      <c r="R40" s="50"/>
      <c r="S40" s="48"/>
      <c r="T40" s="48"/>
    </row>
    <row r="41" spans="1:20" ht="18.75">
      <c r="G41" s="45"/>
      <c r="I41" s="21"/>
      <c r="Q41" s="50"/>
      <c r="R41" s="50"/>
      <c r="S41" s="48"/>
      <c r="T41" s="48"/>
    </row>
    <row r="42" spans="1:20">
      <c r="E42" s="27"/>
      <c r="G42" s="25"/>
    </row>
    <row r="43" spans="1:20">
      <c r="E43" s="27"/>
      <c r="G43" s="25"/>
      <c r="I43" s="21"/>
      <c r="M43" s="26"/>
      <c r="Q43" s="21"/>
    </row>
    <row r="44" spans="1:20">
      <c r="E44" s="27"/>
      <c r="G44" s="21"/>
      <c r="I44" s="21"/>
    </row>
    <row r="45" spans="1:20">
      <c r="G45" s="26"/>
      <c r="I45" s="21"/>
    </row>
    <row r="46" spans="1:20">
      <c r="G46" s="26"/>
      <c r="I46" s="21"/>
    </row>
    <row r="47" spans="1:20">
      <c r="I47" s="21"/>
    </row>
    <row r="49" spans="5:9" ht="18.75">
      <c r="E49" s="21"/>
      <c r="G49" s="21"/>
      <c r="H49" s="53"/>
      <c r="I49" s="45"/>
    </row>
    <row r="50" spans="5:9" ht="18.75">
      <c r="G50" s="21"/>
      <c r="H50" s="53"/>
      <c r="I50" s="45"/>
    </row>
    <row r="51" spans="5:9">
      <c r="E51" s="21"/>
      <c r="G51" s="21"/>
      <c r="H51" s="53"/>
      <c r="I51" s="52"/>
    </row>
    <row r="52" spans="5:9">
      <c r="G52" s="21"/>
      <c r="H52" s="53"/>
      <c r="I52" s="52"/>
    </row>
    <row r="53" spans="5:9">
      <c r="I53" s="21"/>
    </row>
    <row r="54" spans="5:9">
      <c r="G54" s="21"/>
    </row>
  </sheetData>
  <mergeCells count="3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workbookViewId="0">
      <selection activeCell="F22" sqref="F2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style="12" customWidth="1"/>
    <col min="5" max="5" width="1.28515625" style="12" customWidth="1"/>
    <col min="6" max="6" width="21.140625" style="12" customWidth="1"/>
    <col min="7" max="7" width="1.28515625" style="12" customWidth="1"/>
    <col min="8" max="8" width="21.42578125" style="12" customWidth="1"/>
    <col min="9" max="9" width="1.28515625" style="12" customWidth="1"/>
    <col min="10" max="10" width="19.7109375" style="12" customWidth="1"/>
    <col min="11" max="11" width="1.28515625" customWidth="1"/>
    <col min="12" max="12" width="19.42578125" style="12" customWidth="1"/>
    <col min="13" max="13" width="0.28515625" customWidth="1"/>
  </cols>
  <sheetData>
    <row r="1" spans="1:12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/>
    <row r="5" spans="1:12" ht="14.45" customHeight="1">
      <c r="A5" s="1" t="s">
        <v>54</v>
      </c>
      <c r="B5" s="40" t="s">
        <v>55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>
      <c r="D6" s="2" t="s">
        <v>7</v>
      </c>
      <c r="F6" s="36" t="s">
        <v>8</v>
      </c>
      <c r="G6" s="36"/>
      <c r="H6" s="36"/>
      <c r="J6" s="66" t="s">
        <v>9</v>
      </c>
      <c r="K6" s="66"/>
      <c r="L6" s="66"/>
    </row>
    <row r="7" spans="1:12" ht="14.45" customHeight="1">
      <c r="D7" s="13"/>
      <c r="F7" s="13"/>
      <c r="G7" s="13"/>
      <c r="H7" s="13"/>
      <c r="J7" s="53"/>
    </row>
    <row r="8" spans="1:12" ht="14.45" customHeight="1">
      <c r="A8" s="36" t="s">
        <v>56</v>
      </c>
      <c r="B8" s="36"/>
      <c r="D8" s="2" t="s">
        <v>57</v>
      </c>
      <c r="F8" s="2" t="s">
        <v>58</v>
      </c>
      <c r="H8" s="2" t="s">
        <v>59</v>
      </c>
      <c r="J8" s="2" t="s">
        <v>57</v>
      </c>
      <c r="L8" s="2" t="s">
        <v>18</v>
      </c>
    </row>
    <row r="9" spans="1:12" ht="21.75" customHeight="1">
      <c r="A9" s="37" t="s">
        <v>60</v>
      </c>
      <c r="B9" s="37"/>
      <c r="D9" s="14">
        <v>2433462971</v>
      </c>
      <c r="F9" s="14">
        <v>5847530586</v>
      </c>
      <c r="H9" s="14">
        <v>2401116095</v>
      </c>
      <c r="J9" s="14">
        <v>5879877462</v>
      </c>
      <c r="K9" s="49"/>
      <c r="L9" s="18">
        <f>J9/3568397213985*100</f>
        <v>0.16477642788633556</v>
      </c>
    </row>
    <row r="10" spans="1:12" ht="21.75" customHeight="1">
      <c r="A10" s="35" t="s">
        <v>60</v>
      </c>
      <c r="B10" s="35"/>
      <c r="D10" s="15">
        <v>5857352</v>
      </c>
      <c r="F10" s="15">
        <v>24769</v>
      </c>
      <c r="H10" s="15">
        <v>0</v>
      </c>
      <c r="J10" s="15">
        <v>5882121</v>
      </c>
      <c r="K10" s="49"/>
      <c r="L10" s="46">
        <f t="shared" ref="L10:L16" si="0">J10/3568397213985*100</f>
        <v>1.6483930031520102E-4</v>
      </c>
    </row>
    <row r="11" spans="1:12" ht="21.75" customHeight="1">
      <c r="A11" s="35" t="s">
        <v>61</v>
      </c>
      <c r="B11" s="35"/>
      <c r="D11" s="15">
        <v>8384377</v>
      </c>
      <c r="F11" s="15">
        <v>28020570171</v>
      </c>
      <c r="H11" s="15">
        <v>28000700000</v>
      </c>
      <c r="J11" s="15">
        <v>28254548</v>
      </c>
      <c r="K11" s="49"/>
      <c r="L11" s="46">
        <f t="shared" si="0"/>
        <v>7.9179940756782502E-4</v>
      </c>
    </row>
    <row r="12" spans="1:12" ht="21.75" customHeight="1">
      <c r="A12" s="35" t="s">
        <v>62</v>
      </c>
      <c r="B12" s="35"/>
      <c r="D12" s="15">
        <v>2373449993</v>
      </c>
      <c r="F12" s="15">
        <v>201088404709</v>
      </c>
      <c r="H12" s="15">
        <v>95555232423</v>
      </c>
      <c r="J12" s="15">
        <v>107906622279</v>
      </c>
      <c r="K12" s="49"/>
      <c r="L12" s="46">
        <f t="shared" si="0"/>
        <v>3.0239520941250686</v>
      </c>
    </row>
    <row r="13" spans="1:12" ht="21.75" customHeight="1">
      <c r="A13" s="35" t="s">
        <v>63</v>
      </c>
      <c r="B13" s="35"/>
      <c r="D13" s="15">
        <v>10507475</v>
      </c>
      <c r="F13" s="15">
        <v>44433</v>
      </c>
      <c r="H13" s="15">
        <v>0</v>
      </c>
      <c r="J13" s="15">
        <v>10551908</v>
      </c>
      <c r="K13" s="49"/>
      <c r="L13" s="46">
        <f t="shared" si="0"/>
        <v>2.9570441201572903E-4</v>
      </c>
    </row>
    <row r="14" spans="1:12" ht="21.75" customHeight="1">
      <c r="A14" s="35" t="s">
        <v>64</v>
      </c>
      <c r="B14" s="35"/>
      <c r="D14" s="15">
        <v>1070000000</v>
      </c>
      <c r="F14" s="15">
        <v>0</v>
      </c>
      <c r="H14" s="15">
        <v>0</v>
      </c>
      <c r="J14" s="15">
        <v>1070000000</v>
      </c>
      <c r="K14" s="49"/>
      <c r="L14" s="46">
        <f t="shared" si="0"/>
        <v>2.998545105367011E-2</v>
      </c>
    </row>
    <row r="15" spans="1:12" ht="21.75" customHeight="1">
      <c r="A15" s="33" t="s">
        <v>65</v>
      </c>
      <c r="B15" s="33"/>
      <c r="D15" s="16">
        <v>8488000</v>
      </c>
      <c r="F15" s="16">
        <v>0</v>
      </c>
      <c r="H15" s="16">
        <v>437500</v>
      </c>
      <c r="J15" s="16">
        <v>8050500</v>
      </c>
      <c r="K15" s="49"/>
      <c r="L15" s="46">
        <f t="shared" si="0"/>
        <v>2.2560548944632825E-4</v>
      </c>
    </row>
    <row r="16" spans="1:12" ht="21.75" customHeight="1" thickBot="1">
      <c r="A16" s="34" t="s">
        <v>52</v>
      </c>
      <c r="B16" s="34"/>
      <c r="D16" s="47">
        <v>5910150168</v>
      </c>
      <c r="E16" s="50"/>
      <c r="F16" s="47">
        <v>234956574668</v>
      </c>
      <c r="G16" s="50"/>
      <c r="H16" s="47">
        <v>125957486018</v>
      </c>
      <c r="I16" s="50"/>
      <c r="J16" s="47">
        <v>114909238818</v>
      </c>
      <c r="K16" s="49"/>
      <c r="L16" s="51">
        <f>SUM(L9:L15)</f>
        <v>3.2201919216744193</v>
      </c>
    </row>
    <row r="17" spans="8:8" ht="13.5" thickTop="1"/>
    <row r="18" spans="8:8">
      <c r="H18" s="21"/>
    </row>
    <row r="20" spans="8:8">
      <c r="H20" s="20"/>
    </row>
    <row r="21" spans="8:8">
      <c r="H21" s="20"/>
    </row>
    <row r="22" spans="8:8">
      <c r="H22" s="21"/>
    </row>
  </sheetData>
  <mergeCells count="15">
    <mergeCell ref="A1:L1"/>
    <mergeCell ref="A2:L2"/>
    <mergeCell ref="A3:L3"/>
    <mergeCell ref="B5:L5"/>
    <mergeCell ref="F6:H6"/>
    <mergeCell ref="J6:L6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workbookViewId="0">
      <selection activeCell="B30" sqref="B30"/>
    </sheetView>
  </sheetViews>
  <sheetFormatPr defaultRowHeight="12.75"/>
  <cols>
    <col min="1" max="1" width="2.5703125" customWidth="1"/>
    <col min="2" max="2" width="57.140625" customWidth="1"/>
    <col min="3" max="3" width="1.28515625" customWidth="1"/>
    <col min="4" max="4" width="11.7109375" style="12" customWidth="1"/>
    <col min="5" max="5" width="1.28515625" style="12" customWidth="1"/>
    <col min="6" max="6" width="22" style="12" customWidth="1"/>
    <col min="7" max="7" width="1.28515625" style="12" customWidth="1"/>
    <col min="8" max="8" width="17" style="12" customWidth="1"/>
    <col min="9" max="9" width="1.28515625" style="12" customWidth="1"/>
    <col min="10" max="10" width="19.42578125" style="12" customWidth="1"/>
    <col min="11" max="11" width="0.28515625" customWidth="1"/>
    <col min="13" max="13" width="28.5703125" customWidth="1"/>
  </cols>
  <sheetData>
    <row r="1" spans="1:1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</row>
    <row r="3" spans="1:1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14.45" customHeight="1"/>
    <row r="5" spans="1:13" ht="29.1" customHeight="1">
      <c r="A5" s="1" t="s">
        <v>67</v>
      </c>
      <c r="B5" s="40" t="s">
        <v>68</v>
      </c>
      <c r="C5" s="40"/>
      <c r="D5" s="40"/>
      <c r="E5" s="40"/>
      <c r="F5" s="40"/>
      <c r="G5" s="40"/>
      <c r="H5" s="40"/>
      <c r="I5" s="40"/>
      <c r="J5" s="40"/>
    </row>
    <row r="6" spans="1:13" ht="14.45" customHeight="1"/>
    <row r="7" spans="1:13" ht="14.45" customHeight="1">
      <c r="A7" s="36" t="s">
        <v>69</v>
      </c>
      <c r="B7" s="36"/>
      <c r="D7" s="2" t="s">
        <v>70</v>
      </c>
      <c r="F7" s="2" t="s">
        <v>57</v>
      </c>
      <c r="H7" s="2" t="s">
        <v>71</v>
      </c>
      <c r="J7" s="2" t="s">
        <v>72</v>
      </c>
    </row>
    <row r="8" spans="1:13" ht="21.75" customHeight="1">
      <c r="A8" s="37" t="s">
        <v>73</v>
      </c>
      <c r="B8" s="37"/>
      <c r="D8" s="22" t="s">
        <v>74</v>
      </c>
      <c r="F8" s="14">
        <f>'درآمد سرمایه گذاری در سهام'!J72</f>
        <v>-178212495677</v>
      </c>
      <c r="H8" s="18">
        <f>F8/$F$13*100</f>
        <v>100.00787591426301</v>
      </c>
      <c r="J8" s="18">
        <f>F8/3568397213985*100</f>
        <v>-4.9941888469860558</v>
      </c>
      <c r="M8" s="65"/>
    </row>
    <row r="9" spans="1:13" ht="21.75" customHeight="1">
      <c r="A9" s="35" t="s">
        <v>75</v>
      </c>
      <c r="B9" s="35"/>
      <c r="D9" s="23" t="s">
        <v>76</v>
      </c>
      <c r="F9" s="15">
        <v>0</v>
      </c>
      <c r="H9" s="46">
        <f t="shared" ref="H9:H12" si="0">F9/$F$13*100</f>
        <v>0</v>
      </c>
      <c r="J9" s="46">
        <f t="shared" ref="J9:J13" si="1">F9/3568397213985*100</f>
        <v>0</v>
      </c>
    </row>
    <row r="10" spans="1:13" ht="21.75" customHeight="1">
      <c r="A10" s="35" t="s">
        <v>77</v>
      </c>
      <c r="B10" s="35"/>
      <c r="D10" s="23" t="s">
        <v>78</v>
      </c>
      <c r="F10" s="15">
        <v>0</v>
      </c>
      <c r="H10" s="46">
        <f t="shared" si="0"/>
        <v>0</v>
      </c>
      <c r="J10" s="46">
        <f t="shared" si="1"/>
        <v>0</v>
      </c>
    </row>
    <row r="11" spans="1:13" ht="21.75" customHeight="1">
      <c r="A11" s="35" t="s">
        <v>79</v>
      </c>
      <c r="B11" s="35"/>
      <c r="D11" s="23" t="s">
        <v>80</v>
      </c>
      <c r="F11" s="15">
        <f>'سود سپرده بانکی'!G13</f>
        <v>352879</v>
      </c>
      <c r="H11" s="46">
        <f t="shared" si="0"/>
        <v>-1.9802584050397659E-4</v>
      </c>
      <c r="J11" s="46">
        <f t="shared" si="1"/>
        <v>9.8890055909981807E-6</v>
      </c>
      <c r="M11" s="11"/>
    </row>
    <row r="12" spans="1:13" ht="21.75" customHeight="1">
      <c r="A12" s="33" t="s">
        <v>81</v>
      </c>
      <c r="B12" s="33"/>
      <c r="D12" s="24" t="s">
        <v>82</v>
      </c>
      <c r="F12" s="16">
        <f>'سایر درآمدها'!D11</f>
        <v>13681879</v>
      </c>
      <c r="H12" s="46">
        <f t="shared" si="0"/>
        <v>-7.6778884225151027E-3</v>
      </c>
      <c r="J12" s="46">
        <f t="shared" si="1"/>
        <v>3.8341804960442702E-4</v>
      </c>
      <c r="M12" s="11"/>
    </row>
    <row r="13" spans="1:13" ht="21.75" customHeight="1" thickBot="1">
      <c r="A13" s="34" t="s">
        <v>52</v>
      </c>
      <c r="B13" s="34"/>
      <c r="D13" s="17"/>
      <c r="F13" s="17">
        <f>SUM(F8:F12)</f>
        <v>-178198460919</v>
      </c>
      <c r="H13" s="19">
        <f>SUM(H8:H12)</f>
        <v>99.999999999999986</v>
      </c>
      <c r="J13" s="19">
        <f>SUM(J8:J12)</f>
        <v>-4.9937955399308604</v>
      </c>
      <c r="M13" s="11"/>
    </row>
    <row r="14" spans="1:13" ht="13.5" thickTop="1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A6" sqref="A6:XFD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style="12" customWidth="1"/>
    <col min="5" max="5" width="1.28515625" style="12" customWidth="1"/>
    <col min="6" max="6" width="20.7109375" style="12" customWidth="1"/>
    <col min="7" max="7" width="1.28515625" style="12" customWidth="1"/>
    <col min="8" max="8" width="19.42578125" style="12" customWidth="1"/>
    <col min="9" max="9" width="1.28515625" style="12" customWidth="1"/>
    <col min="10" max="10" width="19.42578125" style="12" customWidth="1"/>
    <col min="11" max="11" width="0.28515625" customWidth="1"/>
  </cols>
  <sheetData>
    <row r="1" spans="1:10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/>
    <row r="5" spans="1:10" ht="14.45" customHeight="1">
      <c r="A5" s="1" t="s">
        <v>121</v>
      </c>
      <c r="B5" s="40" t="s">
        <v>122</v>
      </c>
      <c r="C5" s="40"/>
      <c r="D5" s="40"/>
      <c r="E5" s="40"/>
      <c r="F5" s="40"/>
      <c r="G5" s="40"/>
      <c r="H5" s="40"/>
      <c r="I5" s="40"/>
      <c r="J5" s="40"/>
    </row>
    <row r="6" spans="1:10" ht="20.25" customHeight="1">
      <c r="D6" s="36" t="s">
        <v>85</v>
      </c>
      <c r="E6" s="36"/>
      <c r="F6" s="36"/>
      <c r="H6" s="36" t="s">
        <v>86</v>
      </c>
      <c r="I6" s="36"/>
      <c r="J6" s="36"/>
    </row>
    <row r="7" spans="1:10" ht="41.25" customHeight="1">
      <c r="A7" s="36" t="s">
        <v>123</v>
      </c>
      <c r="B7" s="36"/>
      <c r="D7" s="10" t="s">
        <v>124</v>
      </c>
      <c r="E7" s="13"/>
      <c r="F7" s="10" t="s">
        <v>125</v>
      </c>
      <c r="H7" s="10" t="s">
        <v>124</v>
      </c>
      <c r="I7" s="13"/>
      <c r="J7" s="10" t="s">
        <v>125</v>
      </c>
    </row>
    <row r="8" spans="1:10" ht="21.75" customHeight="1">
      <c r="A8" s="37" t="s">
        <v>60</v>
      </c>
      <c r="B8" s="37"/>
      <c r="D8" s="14">
        <v>5586</v>
      </c>
      <c r="F8" s="18">
        <f>D8/D$13*100</f>
        <v>1.5829788681105987</v>
      </c>
      <c r="H8" s="14">
        <v>16385964</v>
      </c>
      <c r="J8" s="18">
        <f>H8/$H$13*100</f>
        <v>21.158615042287238</v>
      </c>
    </row>
    <row r="9" spans="1:10" ht="21.75" customHeight="1">
      <c r="A9" s="35" t="s">
        <v>60</v>
      </c>
      <c r="B9" s="35"/>
      <c r="D9" s="15">
        <v>24769</v>
      </c>
      <c r="F9" s="46">
        <f t="shared" ref="F9:F12" si="0">D9/D$13*100</f>
        <v>7.0191198682834628</v>
      </c>
      <c r="H9" s="15">
        <v>214603</v>
      </c>
      <c r="J9" s="46">
        <f t="shared" ref="J9:J13" si="1">H9/$H$13*100</f>
        <v>0.27710925423246185</v>
      </c>
    </row>
    <row r="10" spans="1:10" ht="21.75" customHeight="1">
      <c r="A10" s="35" t="s">
        <v>61</v>
      </c>
      <c r="B10" s="35"/>
      <c r="D10" s="15">
        <v>70171</v>
      </c>
      <c r="F10" s="46">
        <f t="shared" si="0"/>
        <v>19.885286457964344</v>
      </c>
      <c r="H10" s="15">
        <v>201462</v>
      </c>
      <c r="J10" s="46">
        <f t="shared" si="1"/>
        <v>0.26014074629050032</v>
      </c>
    </row>
    <row r="11" spans="1:10" ht="21.75" customHeight="1">
      <c r="A11" s="35" t="s">
        <v>62</v>
      </c>
      <c r="B11" s="35"/>
      <c r="D11" s="15">
        <v>207920</v>
      </c>
      <c r="F11" s="46">
        <f t="shared" si="0"/>
        <v>58.921046591041126</v>
      </c>
      <c r="H11" s="15">
        <v>60299204</v>
      </c>
      <c r="J11" s="46">
        <f t="shared" si="1"/>
        <v>77.862226768736136</v>
      </c>
    </row>
    <row r="12" spans="1:10" ht="21.75" customHeight="1">
      <c r="A12" s="33" t="s">
        <v>63</v>
      </c>
      <c r="B12" s="33"/>
      <c r="D12" s="16">
        <v>44433</v>
      </c>
      <c r="F12" s="46">
        <f t="shared" si="0"/>
        <v>12.591568214600471</v>
      </c>
      <c r="H12" s="16">
        <v>342229</v>
      </c>
      <c r="J12" s="46">
        <f t="shared" si="1"/>
        <v>0.44190818845366187</v>
      </c>
    </row>
    <row r="13" spans="1:10" ht="21.75" customHeight="1" thickBot="1">
      <c r="A13" s="34" t="s">
        <v>52</v>
      </c>
      <c r="B13" s="34"/>
      <c r="D13" s="47">
        <v>352879</v>
      </c>
      <c r="F13" s="17">
        <f>SUM(F8:F12)</f>
        <v>100</v>
      </c>
      <c r="H13" s="47">
        <v>77443462</v>
      </c>
      <c r="J13" s="63">
        <f>SUM(J8:J12)</f>
        <v>100</v>
      </c>
    </row>
    <row r="14" spans="1:10" ht="13.5" thickTop="1"/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80"/>
  <sheetViews>
    <sheetView rightToLeft="1" workbookViewId="0">
      <selection activeCell="Y9" sqref="Y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" style="12" bestFit="1" customWidth="1"/>
    <col min="5" max="5" width="1.28515625" style="12" customWidth="1"/>
    <col min="6" max="6" width="16.85546875" style="12" bestFit="1" customWidth="1"/>
    <col min="7" max="7" width="1.28515625" style="12" customWidth="1"/>
    <col min="8" max="8" width="15" style="12" bestFit="1" customWidth="1"/>
    <col min="9" max="9" width="1.28515625" style="12" customWidth="1"/>
    <col min="10" max="10" width="19" style="12" customWidth="1"/>
    <col min="11" max="11" width="1.28515625" style="12" customWidth="1"/>
    <col min="12" max="12" width="17.28515625" style="12" bestFit="1" customWidth="1"/>
    <col min="13" max="13" width="1.28515625" style="12" customWidth="1"/>
    <col min="14" max="14" width="19.28515625" style="12" bestFit="1" customWidth="1"/>
    <col min="15" max="16" width="1.28515625" style="12" customWidth="1"/>
    <col min="17" max="17" width="16" style="12" bestFit="1" customWidth="1"/>
    <col min="18" max="18" width="1.28515625" style="12" customWidth="1"/>
    <col min="19" max="19" width="19.28515625" style="12" bestFit="1" customWidth="1"/>
    <col min="20" max="20" width="1.28515625" style="12" customWidth="1"/>
    <col min="21" max="21" width="19.28515625" style="12" bestFit="1" customWidth="1"/>
    <col min="22" max="22" width="1.28515625" style="12" customWidth="1"/>
    <col min="23" max="23" width="17.28515625" style="12" bestFit="1" customWidth="1"/>
    <col min="24" max="24" width="0.28515625" customWidth="1"/>
    <col min="25" max="25" width="23" customWidth="1"/>
    <col min="28" max="28" width="14.5703125" bestFit="1" customWidth="1"/>
  </cols>
  <sheetData>
    <row r="1" spans="1:2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8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8" ht="14.45" customHeight="1"/>
    <row r="5" spans="1:28" ht="14.45" customHeight="1">
      <c r="A5" s="1" t="s">
        <v>83</v>
      </c>
      <c r="B5" s="40" t="s">
        <v>84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8" ht="14.45" customHeight="1">
      <c r="D6" s="36" t="s">
        <v>85</v>
      </c>
      <c r="E6" s="36"/>
      <c r="F6" s="36"/>
      <c r="G6" s="36"/>
      <c r="H6" s="36"/>
      <c r="I6" s="36"/>
      <c r="J6" s="36"/>
      <c r="K6" s="36"/>
      <c r="L6" s="36"/>
      <c r="N6" s="36" t="s">
        <v>86</v>
      </c>
      <c r="O6" s="36"/>
      <c r="P6" s="36"/>
      <c r="Q6" s="36"/>
      <c r="R6" s="36"/>
      <c r="S6" s="36"/>
      <c r="T6" s="36"/>
      <c r="U6" s="36"/>
      <c r="V6" s="36"/>
      <c r="W6" s="36"/>
    </row>
    <row r="7" spans="1:28" ht="14.45" customHeight="1">
      <c r="D7" s="13"/>
      <c r="E7" s="13"/>
      <c r="F7" s="13"/>
      <c r="G7" s="13"/>
      <c r="H7" s="13"/>
      <c r="I7" s="13"/>
      <c r="J7" s="38" t="s">
        <v>52</v>
      </c>
      <c r="K7" s="38"/>
      <c r="L7" s="38"/>
      <c r="N7" s="13"/>
      <c r="O7" s="13"/>
      <c r="P7" s="13"/>
      <c r="Q7" s="13"/>
      <c r="R7" s="13"/>
      <c r="S7" s="13"/>
      <c r="T7" s="13"/>
      <c r="U7" s="38" t="s">
        <v>52</v>
      </c>
      <c r="V7" s="38"/>
      <c r="W7" s="38"/>
    </row>
    <row r="8" spans="1:28" ht="24.75" customHeight="1">
      <c r="A8" s="36" t="s">
        <v>87</v>
      </c>
      <c r="B8" s="36"/>
      <c r="D8" s="2" t="s">
        <v>88</v>
      </c>
      <c r="F8" s="2" t="s">
        <v>89</v>
      </c>
      <c r="H8" s="61" t="s">
        <v>90</v>
      </c>
      <c r="J8" s="4" t="s">
        <v>57</v>
      </c>
      <c r="K8" s="13"/>
      <c r="L8" s="4" t="s">
        <v>71</v>
      </c>
      <c r="N8" s="2" t="s">
        <v>88</v>
      </c>
      <c r="P8" s="36" t="s">
        <v>89</v>
      </c>
      <c r="Q8" s="36"/>
      <c r="S8" s="2" t="s">
        <v>90</v>
      </c>
      <c r="U8" s="4" t="s">
        <v>57</v>
      </c>
      <c r="V8" s="13"/>
      <c r="W8" s="4" t="s">
        <v>71</v>
      </c>
    </row>
    <row r="9" spans="1:28" ht="21.75" customHeight="1">
      <c r="A9" s="37" t="s">
        <v>32</v>
      </c>
      <c r="B9" s="37"/>
      <c r="D9" s="14">
        <v>0</v>
      </c>
      <c r="F9" s="14">
        <v>-14348091280</v>
      </c>
      <c r="H9" s="14">
        <v>-1177339358</v>
      </c>
      <c r="J9" s="14">
        <f>(D9)+(F9)+(H9)</f>
        <v>-15525430638</v>
      </c>
      <c r="L9" s="18">
        <f>J9/-178198460919*100</f>
        <v>8.7124381197978327</v>
      </c>
      <c r="N9" s="14">
        <v>27689200000</v>
      </c>
      <c r="P9" s="43">
        <v>-7494419428</v>
      </c>
      <c r="Q9" s="43"/>
      <c r="S9" s="14">
        <v>-1177339358</v>
      </c>
      <c r="U9" s="14">
        <f>N9+P9+S9</f>
        <v>19017441214</v>
      </c>
      <c r="W9" s="18">
        <f>U9/1340094564139*100</f>
        <v>1.4191118838108676</v>
      </c>
      <c r="Y9" s="11"/>
    </row>
    <row r="10" spans="1:28" ht="21.75" customHeight="1">
      <c r="A10" s="35" t="s">
        <v>30</v>
      </c>
      <c r="B10" s="35"/>
      <c r="D10" s="15">
        <v>0</v>
      </c>
      <c r="F10" s="15">
        <v>-3664104518</v>
      </c>
      <c r="H10" s="15">
        <v>2179201138</v>
      </c>
      <c r="J10" s="45">
        <f>(D10)+(F10)+(H10)</f>
        <v>-1484903380</v>
      </c>
      <c r="L10" s="46">
        <f>J10/-178198460919*100</f>
        <v>0.8332863102981356</v>
      </c>
      <c r="N10" s="15">
        <v>0</v>
      </c>
      <c r="P10" s="41">
        <v>34446376613</v>
      </c>
      <c r="Q10" s="41"/>
      <c r="S10" s="15">
        <v>28945296368</v>
      </c>
      <c r="U10" s="45">
        <f>N10+P10+S10</f>
        <v>63391672981</v>
      </c>
      <c r="W10" s="46">
        <f t="shared" ref="W10:W71" si="0">U10/1340094564139*100</f>
        <v>4.7303880395730609</v>
      </c>
    </row>
    <row r="11" spans="1:28" ht="21.75" customHeight="1">
      <c r="A11" s="35" t="s">
        <v>23</v>
      </c>
      <c r="B11" s="35"/>
      <c r="D11" s="15">
        <v>0</v>
      </c>
      <c r="F11" s="15">
        <v>0</v>
      </c>
      <c r="H11" s="62">
        <f>-3919281260+2917847012</f>
        <v>-1001434248</v>
      </c>
      <c r="J11" s="45">
        <f>(D11)+(F11)+(H11)</f>
        <v>-1001434248</v>
      </c>
      <c r="L11" s="46">
        <f t="shared" ref="L11:L71" si="1">J11/-178198460919*100</f>
        <v>0.56197693450068642</v>
      </c>
      <c r="N11" s="15">
        <v>0</v>
      </c>
      <c r="P11" s="41">
        <v>0</v>
      </c>
      <c r="Q11" s="41"/>
      <c r="S11" s="15">
        <v>-3919281260</v>
      </c>
      <c r="U11" s="45">
        <f t="shared" ref="U11:U71" si="2">N11+P11+S11</f>
        <v>-3919281260</v>
      </c>
      <c r="W11" s="46">
        <f t="shared" si="0"/>
        <v>-0.29246303692889813</v>
      </c>
    </row>
    <row r="12" spans="1:28" ht="21.75" customHeight="1">
      <c r="A12" s="35" t="s">
        <v>42</v>
      </c>
      <c r="B12" s="35"/>
      <c r="D12" s="15">
        <v>0</v>
      </c>
      <c r="F12" s="15">
        <v>0</v>
      </c>
      <c r="H12" s="15">
        <f>-2204798180-765815309</f>
        <v>-2970613489</v>
      </c>
      <c r="J12" s="45">
        <f>(D12)+(F12)+(H12)</f>
        <v>-2970613489</v>
      </c>
      <c r="L12" s="46">
        <f t="shared" si="1"/>
        <v>1.6670253343828207</v>
      </c>
      <c r="N12" s="15">
        <v>11960000000</v>
      </c>
      <c r="P12" s="41">
        <v>0</v>
      </c>
      <c r="Q12" s="41"/>
      <c r="S12" s="15">
        <v>-1505744698</v>
      </c>
      <c r="U12" s="45">
        <f t="shared" si="2"/>
        <v>10454255302</v>
      </c>
      <c r="W12" s="46">
        <f t="shared" si="0"/>
        <v>0.78011325332975845</v>
      </c>
    </row>
    <row r="13" spans="1:28" ht="21.75" customHeight="1">
      <c r="A13" s="35" t="s">
        <v>19</v>
      </c>
      <c r="B13" s="35"/>
      <c r="D13" s="15">
        <v>0</v>
      </c>
      <c r="F13" s="15">
        <v>0</v>
      </c>
      <c r="H13" s="15">
        <f>2530906454-2634325471</f>
        <v>-103419017</v>
      </c>
      <c r="J13" s="45">
        <f>(D13)+(F13)+(H13)</f>
        <v>-103419017</v>
      </c>
      <c r="L13" s="46">
        <f t="shared" si="1"/>
        <v>5.803586432040457E-2</v>
      </c>
      <c r="N13" s="15">
        <v>684986595</v>
      </c>
      <c r="P13" s="41">
        <v>0</v>
      </c>
      <c r="Q13" s="41"/>
      <c r="S13" s="15">
        <v>3328227602</v>
      </c>
      <c r="U13" s="45">
        <f t="shared" si="2"/>
        <v>4013214197</v>
      </c>
      <c r="W13" s="46">
        <f t="shared" si="0"/>
        <v>0.29947246294357277</v>
      </c>
      <c r="AB13" s="15"/>
    </row>
    <row r="14" spans="1:28" ht="21.75" customHeight="1">
      <c r="A14" s="35" t="s">
        <v>25</v>
      </c>
      <c r="B14" s="35"/>
      <c r="D14" s="15">
        <v>55205710913</v>
      </c>
      <c r="F14" s="15">
        <v>-77772726623</v>
      </c>
      <c r="H14" s="15">
        <v>5714729458</v>
      </c>
      <c r="J14" s="45">
        <f>(D14)+(F14)+(H14)</f>
        <v>-16852286252</v>
      </c>
      <c r="L14" s="46">
        <f t="shared" si="1"/>
        <v>9.4570324373677934</v>
      </c>
      <c r="N14" s="15">
        <f>'درآمد سود سهام'!S21</f>
        <v>88257119663</v>
      </c>
      <c r="P14" s="41">
        <v>33032473420</v>
      </c>
      <c r="Q14" s="41"/>
      <c r="S14" s="15">
        <v>5714729458</v>
      </c>
      <c r="U14" s="45">
        <f t="shared" si="2"/>
        <v>127004322541</v>
      </c>
      <c r="W14" s="46">
        <f t="shared" si="0"/>
        <v>9.4772657049466691</v>
      </c>
      <c r="AB14" s="15"/>
    </row>
    <row r="15" spans="1:28" ht="21.75" customHeight="1">
      <c r="A15" s="35" t="s">
        <v>47</v>
      </c>
      <c r="B15" s="35"/>
      <c r="D15" s="15">
        <v>0</v>
      </c>
      <c r="F15" s="15">
        <v>-4606998188</v>
      </c>
      <c r="H15" s="15">
        <v>7145795280</v>
      </c>
      <c r="J15" s="45">
        <f>(D15)+(F15)+(H15)</f>
        <v>2538797092</v>
      </c>
      <c r="L15" s="46">
        <f t="shared" si="1"/>
        <v>-1.4247020310427982</v>
      </c>
      <c r="N15" s="15">
        <v>0</v>
      </c>
      <c r="P15" s="41">
        <v>76149623811</v>
      </c>
      <c r="Q15" s="41"/>
      <c r="S15" s="15">
        <v>7145795280</v>
      </c>
      <c r="U15" s="45">
        <f t="shared" si="2"/>
        <v>83295419091</v>
      </c>
      <c r="W15" s="46">
        <f t="shared" si="0"/>
        <v>6.2156374124625033</v>
      </c>
      <c r="AB15" s="15"/>
    </row>
    <row r="16" spans="1:28" ht="21.75" customHeight="1">
      <c r="A16" s="35" t="s">
        <v>40</v>
      </c>
      <c r="B16" s="35"/>
      <c r="D16" s="15">
        <v>0</v>
      </c>
      <c r="F16" s="15">
        <v>-27175907280</v>
      </c>
      <c r="H16" s="15">
        <v>2862339188</v>
      </c>
      <c r="J16" s="45">
        <f>(D16)+(F16)+(H16)</f>
        <v>-24313568092</v>
      </c>
      <c r="L16" s="46">
        <f t="shared" si="1"/>
        <v>13.644095446509899</v>
      </c>
      <c r="N16" s="15">
        <v>0</v>
      </c>
      <c r="P16" s="41">
        <v>23993809359</v>
      </c>
      <c r="Q16" s="41"/>
      <c r="S16" s="15">
        <v>2862339188</v>
      </c>
      <c r="U16" s="45">
        <f t="shared" si="2"/>
        <v>26856148547</v>
      </c>
      <c r="W16" s="46">
        <f t="shared" si="0"/>
        <v>2.0040487638463675</v>
      </c>
    </row>
    <row r="17" spans="1:23" ht="21.75" customHeight="1">
      <c r="A17" s="35" t="s">
        <v>22</v>
      </c>
      <c r="B17" s="35"/>
      <c r="D17" s="15">
        <v>0</v>
      </c>
      <c r="F17" s="15">
        <v>-1321335587</v>
      </c>
      <c r="H17" s="15">
        <v>1882476817</v>
      </c>
      <c r="J17" s="45">
        <f>(D17)+(F17)+(H17)</f>
        <v>561141230</v>
      </c>
      <c r="L17" s="46">
        <f t="shared" si="1"/>
        <v>-0.31489678816870725</v>
      </c>
      <c r="N17" s="15">
        <v>24605000000</v>
      </c>
      <c r="P17" s="41">
        <v>55903266052</v>
      </c>
      <c r="Q17" s="41"/>
      <c r="S17" s="15">
        <v>1882476817</v>
      </c>
      <c r="U17" s="45">
        <f t="shared" si="2"/>
        <v>82390742869</v>
      </c>
      <c r="W17" s="46">
        <f t="shared" si="0"/>
        <v>6.1481290256509169</v>
      </c>
    </row>
    <row r="18" spans="1:23" ht="21.75" customHeight="1">
      <c r="A18" s="35" t="s">
        <v>91</v>
      </c>
      <c r="B18" s="35"/>
      <c r="D18" s="15">
        <v>0</v>
      </c>
      <c r="F18" s="15">
        <v>0</v>
      </c>
      <c r="H18" s="15">
        <v>0</v>
      </c>
      <c r="J18" s="45">
        <f>(D18)+(F18)+(H18)</f>
        <v>0</v>
      </c>
      <c r="L18" s="46">
        <f t="shared" si="1"/>
        <v>0</v>
      </c>
      <c r="N18" s="15">
        <v>0</v>
      </c>
      <c r="P18" s="41">
        <v>0</v>
      </c>
      <c r="Q18" s="41"/>
      <c r="S18" s="15">
        <v>3120323065</v>
      </c>
      <c r="U18" s="45">
        <f t="shared" si="2"/>
        <v>3120323065</v>
      </c>
      <c r="W18" s="46">
        <f t="shared" si="0"/>
        <v>0.23284349839929261</v>
      </c>
    </row>
    <row r="19" spans="1:23" ht="21.75" customHeight="1">
      <c r="A19" s="35" t="s">
        <v>92</v>
      </c>
      <c r="B19" s="35"/>
      <c r="D19" s="15">
        <v>0</v>
      </c>
      <c r="F19" s="15">
        <v>0</v>
      </c>
      <c r="H19" s="15">
        <v>0</v>
      </c>
      <c r="J19" s="45">
        <f>(D19)+(F19)+(H19)</f>
        <v>0</v>
      </c>
      <c r="L19" s="46">
        <f t="shared" si="1"/>
        <v>0</v>
      </c>
      <c r="N19" s="15">
        <v>0</v>
      </c>
      <c r="P19" s="41">
        <v>0</v>
      </c>
      <c r="Q19" s="41"/>
      <c r="S19" s="15">
        <v>3298761857</v>
      </c>
      <c r="U19" s="45">
        <f t="shared" si="2"/>
        <v>3298761857</v>
      </c>
      <c r="W19" s="46">
        <f t="shared" si="0"/>
        <v>0.2461588864901805</v>
      </c>
    </row>
    <row r="20" spans="1:23" ht="21.75" customHeight="1">
      <c r="A20" s="35" t="s">
        <v>93</v>
      </c>
      <c r="B20" s="35"/>
      <c r="D20" s="15">
        <v>0</v>
      </c>
      <c r="F20" s="15">
        <v>0</v>
      </c>
      <c r="H20" s="15">
        <v>0</v>
      </c>
      <c r="J20" s="45">
        <f>(D20)+(F20)+(H20)</f>
        <v>0</v>
      </c>
      <c r="L20" s="46">
        <f t="shared" si="1"/>
        <v>0</v>
      </c>
      <c r="N20" s="15">
        <v>0</v>
      </c>
      <c r="P20" s="41">
        <v>0</v>
      </c>
      <c r="Q20" s="41"/>
      <c r="S20" s="15">
        <v>62328280612</v>
      </c>
      <c r="U20" s="45">
        <f t="shared" si="2"/>
        <v>62328280612</v>
      </c>
      <c r="W20" s="46">
        <f t="shared" si="0"/>
        <v>4.6510359999889577</v>
      </c>
    </row>
    <row r="21" spans="1:23" ht="21.75" customHeight="1">
      <c r="A21" s="35" t="s">
        <v>94</v>
      </c>
      <c r="B21" s="35"/>
      <c r="D21" s="15">
        <v>0</v>
      </c>
      <c r="F21" s="15">
        <v>0</v>
      </c>
      <c r="H21" s="15">
        <v>0</v>
      </c>
      <c r="J21" s="45">
        <f>(D21)+(F21)+(H21)</f>
        <v>0</v>
      </c>
      <c r="L21" s="46">
        <f t="shared" si="1"/>
        <v>0</v>
      </c>
      <c r="N21" s="15">
        <v>0</v>
      </c>
      <c r="P21" s="41">
        <v>0</v>
      </c>
      <c r="Q21" s="41"/>
      <c r="S21" s="15">
        <v>10365702171</v>
      </c>
      <c r="U21" s="45">
        <f t="shared" si="2"/>
        <v>10365702171</v>
      </c>
      <c r="W21" s="46">
        <f t="shared" si="0"/>
        <v>0.77350527704437633</v>
      </c>
    </row>
    <row r="22" spans="1:23" ht="21.75" customHeight="1">
      <c r="A22" s="35" t="s">
        <v>33</v>
      </c>
      <c r="B22" s="35"/>
      <c r="D22" s="15">
        <v>0</v>
      </c>
      <c r="F22" s="15">
        <v>-12906658270</v>
      </c>
      <c r="H22" s="15">
        <v>0</v>
      </c>
      <c r="J22" s="45">
        <f>(D22)+(F22)+(H22)</f>
        <v>-12906658270</v>
      </c>
      <c r="L22" s="46">
        <f t="shared" si="1"/>
        <v>7.2428561972074004</v>
      </c>
      <c r="N22" s="15">
        <v>0</v>
      </c>
      <c r="P22" s="41">
        <v>-3392635450</v>
      </c>
      <c r="Q22" s="41"/>
      <c r="S22" s="15">
        <v>452389910</v>
      </c>
      <c r="U22" s="45">
        <f t="shared" si="2"/>
        <v>-2940245540</v>
      </c>
      <c r="W22" s="46">
        <f t="shared" si="0"/>
        <v>-0.21940582543061687</v>
      </c>
    </row>
    <row r="23" spans="1:23" ht="21.75" customHeight="1">
      <c r="A23" s="35" t="s">
        <v>95</v>
      </c>
      <c r="B23" s="35"/>
      <c r="D23" s="15">
        <v>0</v>
      </c>
      <c r="F23" s="15">
        <v>0</v>
      </c>
      <c r="H23" s="15">
        <v>0</v>
      </c>
      <c r="J23" s="45">
        <f>(D23)+(F23)+(H23)</f>
        <v>0</v>
      </c>
      <c r="L23" s="46">
        <f t="shared" si="1"/>
        <v>0</v>
      </c>
      <c r="N23" s="15">
        <v>0</v>
      </c>
      <c r="P23" s="41">
        <v>0</v>
      </c>
      <c r="Q23" s="41"/>
      <c r="S23" s="15">
        <v>0</v>
      </c>
      <c r="U23" s="45">
        <f t="shared" si="2"/>
        <v>0</v>
      </c>
      <c r="W23" s="46">
        <f t="shared" si="0"/>
        <v>0</v>
      </c>
    </row>
    <row r="24" spans="1:23" ht="21.75" customHeight="1">
      <c r="A24" s="35" t="s">
        <v>96</v>
      </c>
      <c r="B24" s="35"/>
      <c r="D24" s="15">
        <v>0</v>
      </c>
      <c r="F24" s="15">
        <v>0</v>
      </c>
      <c r="H24" s="15">
        <v>0</v>
      </c>
      <c r="J24" s="45">
        <f>(D24)+(F24)+(H24)</f>
        <v>0</v>
      </c>
      <c r="L24" s="46">
        <f t="shared" si="1"/>
        <v>0</v>
      </c>
      <c r="N24" s="15">
        <v>0</v>
      </c>
      <c r="P24" s="41">
        <v>0</v>
      </c>
      <c r="Q24" s="41"/>
      <c r="S24" s="15">
        <v>2301393420</v>
      </c>
      <c r="U24" s="45">
        <f t="shared" si="2"/>
        <v>2301393420</v>
      </c>
      <c r="W24" s="46">
        <f t="shared" si="0"/>
        <v>0.17173365832422632</v>
      </c>
    </row>
    <row r="25" spans="1:23" ht="21.75" customHeight="1">
      <c r="A25" s="35" t="s">
        <v>97</v>
      </c>
      <c r="B25" s="35"/>
      <c r="D25" s="15">
        <v>0</v>
      </c>
      <c r="F25" s="15">
        <v>0</v>
      </c>
      <c r="H25" s="15">
        <v>0</v>
      </c>
      <c r="J25" s="45">
        <f>(D25)+(F25)+(H25)</f>
        <v>0</v>
      </c>
      <c r="L25" s="46">
        <f t="shared" si="1"/>
        <v>0</v>
      </c>
      <c r="N25" s="15">
        <v>0</v>
      </c>
      <c r="P25" s="41">
        <v>0</v>
      </c>
      <c r="Q25" s="41"/>
      <c r="S25" s="15">
        <v>24602110201</v>
      </c>
      <c r="U25" s="45">
        <f t="shared" si="2"/>
        <v>24602110201</v>
      </c>
      <c r="W25" s="46">
        <f t="shared" si="0"/>
        <v>1.8358488168935045</v>
      </c>
    </row>
    <row r="26" spans="1:23" ht="21.75" customHeight="1">
      <c r="A26" s="35" t="s">
        <v>98</v>
      </c>
      <c r="B26" s="35"/>
      <c r="D26" s="15">
        <v>0</v>
      </c>
      <c r="F26" s="15">
        <v>0</v>
      </c>
      <c r="H26" s="15">
        <v>0</v>
      </c>
      <c r="J26" s="45">
        <f>(D26)+(F26)+(H26)</f>
        <v>0</v>
      </c>
      <c r="L26" s="46">
        <f t="shared" si="1"/>
        <v>0</v>
      </c>
      <c r="N26" s="15">
        <v>0</v>
      </c>
      <c r="P26" s="41">
        <v>0</v>
      </c>
      <c r="Q26" s="41"/>
      <c r="S26" s="15">
        <v>2238629128</v>
      </c>
      <c r="U26" s="45">
        <f t="shared" si="2"/>
        <v>2238629128</v>
      </c>
      <c r="W26" s="46">
        <f t="shared" si="0"/>
        <v>0.16705008645701813</v>
      </c>
    </row>
    <row r="27" spans="1:23" ht="21.75" customHeight="1">
      <c r="A27" s="35" t="s">
        <v>99</v>
      </c>
      <c r="B27" s="35"/>
      <c r="D27" s="15">
        <v>0</v>
      </c>
      <c r="F27" s="15">
        <v>0</v>
      </c>
      <c r="H27" s="15">
        <v>0</v>
      </c>
      <c r="J27" s="45">
        <f>(D27)+(F27)+(H27)</f>
        <v>0</v>
      </c>
      <c r="L27" s="46">
        <f t="shared" si="1"/>
        <v>0</v>
      </c>
      <c r="N27" s="15">
        <v>0</v>
      </c>
      <c r="P27" s="41">
        <v>0</v>
      </c>
      <c r="Q27" s="41"/>
      <c r="S27" s="15">
        <v>1430088827</v>
      </c>
      <c r="U27" s="45">
        <f t="shared" si="2"/>
        <v>1430088827</v>
      </c>
      <c r="W27" s="46">
        <f t="shared" si="0"/>
        <v>0.1067155158500938</v>
      </c>
    </row>
    <row r="28" spans="1:23" ht="21.75" customHeight="1">
      <c r="A28" s="35" t="s">
        <v>100</v>
      </c>
      <c r="B28" s="35"/>
      <c r="D28" s="15">
        <v>0</v>
      </c>
      <c r="F28" s="15">
        <v>0</v>
      </c>
      <c r="H28" s="15">
        <v>0</v>
      </c>
      <c r="J28" s="45">
        <f>(D28)+(F28)+(H28)</f>
        <v>0</v>
      </c>
      <c r="L28" s="46">
        <f t="shared" si="1"/>
        <v>0</v>
      </c>
      <c r="N28" s="15">
        <v>0</v>
      </c>
      <c r="P28" s="41">
        <v>0</v>
      </c>
      <c r="Q28" s="41"/>
      <c r="S28" s="15">
        <v>178929000</v>
      </c>
      <c r="U28" s="45">
        <f t="shared" si="2"/>
        <v>178929000</v>
      </c>
      <c r="W28" s="46">
        <f t="shared" si="0"/>
        <v>1.3351968195987753E-2</v>
      </c>
    </row>
    <row r="29" spans="1:23" ht="21.75" customHeight="1">
      <c r="A29" s="35" t="s">
        <v>101</v>
      </c>
      <c r="B29" s="35"/>
      <c r="D29" s="15">
        <v>0</v>
      </c>
      <c r="F29" s="15">
        <v>0</v>
      </c>
      <c r="H29" s="15">
        <v>0</v>
      </c>
      <c r="J29" s="45">
        <f>(D29)+(F29)+(H29)</f>
        <v>0</v>
      </c>
      <c r="L29" s="46">
        <f t="shared" si="1"/>
        <v>0</v>
      </c>
      <c r="N29" s="15">
        <v>0</v>
      </c>
      <c r="P29" s="41">
        <v>0</v>
      </c>
      <c r="Q29" s="41"/>
      <c r="S29" s="15">
        <v>34288191803</v>
      </c>
      <c r="U29" s="45">
        <f t="shared" si="2"/>
        <v>34288191803</v>
      </c>
      <c r="W29" s="46">
        <f t="shared" si="0"/>
        <v>2.5586397199536353</v>
      </c>
    </row>
    <row r="30" spans="1:23" ht="21.75" customHeight="1">
      <c r="A30" s="35" t="s">
        <v>102</v>
      </c>
      <c r="B30" s="35"/>
      <c r="D30" s="15">
        <v>0</v>
      </c>
      <c r="F30" s="15">
        <v>0</v>
      </c>
      <c r="H30" s="15">
        <v>0</v>
      </c>
      <c r="J30" s="45">
        <f>(D30)+(F30)+(H30)</f>
        <v>0</v>
      </c>
      <c r="L30" s="46">
        <f t="shared" si="1"/>
        <v>0</v>
      </c>
      <c r="N30" s="15">
        <v>0</v>
      </c>
      <c r="P30" s="41">
        <v>0</v>
      </c>
      <c r="Q30" s="41"/>
      <c r="S30" s="15">
        <v>15690509062</v>
      </c>
      <c r="U30" s="45">
        <f t="shared" si="2"/>
        <v>15690509062</v>
      </c>
      <c r="W30" s="46">
        <f t="shared" si="0"/>
        <v>1.1708508848464008</v>
      </c>
    </row>
    <row r="31" spans="1:23" ht="21.75" customHeight="1">
      <c r="A31" s="35" t="s">
        <v>103</v>
      </c>
      <c r="B31" s="35"/>
      <c r="D31" s="15">
        <v>0</v>
      </c>
      <c r="F31" s="15">
        <v>0</v>
      </c>
      <c r="H31" s="15">
        <v>0</v>
      </c>
      <c r="J31" s="45">
        <f>(D31)+(F31)+(H31)</f>
        <v>0</v>
      </c>
      <c r="L31" s="46">
        <f t="shared" si="1"/>
        <v>0</v>
      </c>
      <c r="N31" s="15">
        <v>0</v>
      </c>
      <c r="P31" s="41">
        <v>0</v>
      </c>
      <c r="Q31" s="41"/>
      <c r="S31" s="15">
        <v>23011971329</v>
      </c>
      <c r="U31" s="45">
        <f t="shared" si="2"/>
        <v>23011971329</v>
      </c>
      <c r="W31" s="46">
        <f t="shared" si="0"/>
        <v>1.717190110668422</v>
      </c>
    </row>
    <row r="32" spans="1:23" ht="21.75" customHeight="1">
      <c r="A32" s="35" t="s">
        <v>104</v>
      </c>
      <c r="B32" s="35"/>
      <c r="D32" s="15">
        <v>0</v>
      </c>
      <c r="F32" s="15">
        <v>0</v>
      </c>
      <c r="H32" s="15">
        <v>0</v>
      </c>
      <c r="J32" s="45">
        <f>(D32)+(F32)+(H32)</f>
        <v>0</v>
      </c>
      <c r="L32" s="46">
        <f t="shared" si="1"/>
        <v>0</v>
      </c>
      <c r="N32" s="15">
        <v>0</v>
      </c>
      <c r="P32" s="41">
        <v>0</v>
      </c>
      <c r="Q32" s="41"/>
      <c r="S32" s="15">
        <v>2543177619</v>
      </c>
      <c r="U32" s="45">
        <f t="shared" si="2"/>
        <v>2543177619</v>
      </c>
      <c r="W32" s="46">
        <f t="shared" si="0"/>
        <v>0.18977598201317764</v>
      </c>
    </row>
    <row r="33" spans="1:23" ht="21.75" customHeight="1">
      <c r="A33" s="35" t="s">
        <v>46</v>
      </c>
      <c r="B33" s="35"/>
      <c r="D33" s="15">
        <v>0</v>
      </c>
      <c r="F33" s="15">
        <v>-1232838841</v>
      </c>
      <c r="H33" s="15">
        <v>0</v>
      </c>
      <c r="J33" s="45">
        <f>(D33)+(F33)+(H33)</f>
        <v>-1232838841</v>
      </c>
      <c r="L33" s="46">
        <f t="shared" si="1"/>
        <v>0.69183473002069651</v>
      </c>
      <c r="N33" s="15">
        <v>4881795878</v>
      </c>
      <c r="P33" s="41">
        <v>6518770728</v>
      </c>
      <c r="Q33" s="41"/>
      <c r="S33" s="15">
        <v>33725553</v>
      </c>
      <c r="U33" s="45">
        <f t="shared" si="2"/>
        <v>11434292159</v>
      </c>
      <c r="W33" s="46">
        <f t="shared" si="0"/>
        <v>0.85324517127240496</v>
      </c>
    </row>
    <row r="34" spans="1:23" ht="21.75" customHeight="1">
      <c r="A34" s="35" t="s">
        <v>105</v>
      </c>
      <c r="B34" s="35"/>
      <c r="D34" s="15">
        <v>0</v>
      </c>
      <c r="F34" s="15">
        <v>0</v>
      </c>
      <c r="H34" s="15">
        <v>0</v>
      </c>
      <c r="J34" s="45">
        <f>(D34)+(F34)+(H34)</f>
        <v>0</v>
      </c>
      <c r="L34" s="46">
        <f t="shared" si="1"/>
        <v>0</v>
      </c>
      <c r="N34" s="15">
        <v>0</v>
      </c>
      <c r="P34" s="41">
        <v>0</v>
      </c>
      <c r="Q34" s="41"/>
      <c r="S34" s="15">
        <v>12924974</v>
      </c>
      <c r="U34" s="45">
        <f t="shared" si="2"/>
        <v>12924974</v>
      </c>
      <c r="W34" s="46">
        <f t="shared" si="0"/>
        <v>9.6448223475215664E-4</v>
      </c>
    </row>
    <row r="35" spans="1:23" ht="21.75" customHeight="1">
      <c r="A35" s="35" t="s">
        <v>106</v>
      </c>
      <c r="B35" s="35"/>
      <c r="D35" s="15">
        <v>0</v>
      </c>
      <c r="F35" s="15">
        <v>0</v>
      </c>
      <c r="H35" s="15">
        <v>0</v>
      </c>
      <c r="J35" s="45">
        <f>(D35)+(F35)+(H35)</f>
        <v>0</v>
      </c>
      <c r="L35" s="46">
        <f t="shared" si="1"/>
        <v>0</v>
      </c>
      <c r="N35" s="15">
        <v>0</v>
      </c>
      <c r="P35" s="41">
        <v>0</v>
      </c>
      <c r="Q35" s="41"/>
      <c r="S35" s="15">
        <v>9745135927</v>
      </c>
      <c r="U35" s="45">
        <f t="shared" si="2"/>
        <v>9745135927</v>
      </c>
      <c r="W35" s="46">
        <f t="shared" si="0"/>
        <v>0.72719763125531156</v>
      </c>
    </row>
    <row r="36" spans="1:23" ht="21.75" customHeight="1">
      <c r="A36" s="35" t="s">
        <v>107</v>
      </c>
      <c r="B36" s="35"/>
      <c r="D36" s="15">
        <v>0</v>
      </c>
      <c r="F36" s="15">
        <v>0</v>
      </c>
      <c r="H36" s="15">
        <v>0</v>
      </c>
      <c r="J36" s="45">
        <f>(D36)+(F36)+(H36)</f>
        <v>0</v>
      </c>
      <c r="L36" s="46">
        <f t="shared" si="1"/>
        <v>0</v>
      </c>
      <c r="N36" s="15">
        <v>0</v>
      </c>
      <c r="P36" s="41">
        <v>0</v>
      </c>
      <c r="Q36" s="41"/>
      <c r="S36" s="15">
        <v>27595696645</v>
      </c>
      <c r="U36" s="45">
        <f t="shared" si="2"/>
        <v>27595696645</v>
      </c>
      <c r="W36" s="46">
        <f t="shared" si="0"/>
        <v>2.0592350259050574</v>
      </c>
    </row>
    <row r="37" spans="1:23" ht="21.75" customHeight="1">
      <c r="A37" s="35" t="s">
        <v>108</v>
      </c>
      <c r="B37" s="35"/>
      <c r="D37" s="15">
        <v>0</v>
      </c>
      <c r="F37" s="15">
        <v>0</v>
      </c>
      <c r="H37" s="15">
        <v>0</v>
      </c>
      <c r="J37" s="45">
        <f>(D37)+(F37)+(H37)</f>
        <v>0</v>
      </c>
      <c r="L37" s="46">
        <f t="shared" si="1"/>
        <v>0</v>
      </c>
      <c r="N37" s="15">
        <v>0</v>
      </c>
      <c r="P37" s="41">
        <v>0</v>
      </c>
      <c r="Q37" s="41"/>
      <c r="S37" s="15">
        <v>23379433644</v>
      </c>
      <c r="U37" s="45">
        <f t="shared" si="2"/>
        <v>23379433644</v>
      </c>
      <c r="W37" s="46">
        <f t="shared" si="0"/>
        <v>1.7446107364088221</v>
      </c>
    </row>
    <row r="38" spans="1:23" ht="21.75" customHeight="1">
      <c r="A38" s="35" t="s">
        <v>24</v>
      </c>
      <c r="B38" s="35"/>
      <c r="D38" s="15">
        <v>0</v>
      </c>
      <c r="F38" s="15">
        <v>-1361615832</v>
      </c>
      <c r="H38" s="15">
        <v>0</v>
      </c>
      <c r="J38" s="45">
        <f>(D38)+(F38)+(H38)</f>
        <v>-1361615832</v>
      </c>
      <c r="L38" s="46">
        <f t="shared" si="1"/>
        <v>0.76410078121770175</v>
      </c>
      <c r="N38" s="15">
        <v>0</v>
      </c>
      <c r="P38" s="41">
        <v>1249910711</v>
      </c>
      <c r="Q38" s="41"/>
      <c r="S38" s="15">
        <v>-37447</v>
      </c>
      <c r="U38" s="45">
        <f t="shared" si="2"/>
        <v>1249873264</v>
      </c>
      <c r="W38" s="46">
        <f t="shared" si="0"/>
        <v>9.3267542265051545E-2</v>
      </c>
    </row>
    <row r="39" spans="1:23" ht="21.75" customHeight="1">
      <c r="A39" s="35" t="s">
        <v>43</v>
      </c>
      <c r="B39" s="35"/>
      <c r="D39" s="15">
        <v>0</v>
      </c>
      <c r="F39" s="15">
        <v>-16486319250</v>
      </c>
      <c r="H39" s="15">
        <v>0</v>
      </c>
      <c r="J39" s="45">
        <f>(D39)+(F39)+(H39)</f>
        <v>-16486319250</v>
      </c>
      <c r="L39" s="46">
        <f t="shared" si="1"/>
        <v>9.2516619756294336</v>
      </c>
      <c r="N39" s="15">
        <v>0</v>
      </c>
      <c r="P39" s="41">
        <v>-10663860167</v>
      </c>
      <c r="Q39" s="41"/>
      <c r="S39" s="15">
        <v>-232607665</v>
      </c>
      <c r="U39" s="45">
        <f t="shared" si="2"/>
        <v>-10896467832</v>
      </c>
      <c r="W39" s="46">
        <f t="shared" si="0"/>
        <v>-0.81311185968438671</v>
      </c>
    </row>
    <row r="40" spans="1:23" ht="21.75" customHeight="1">
      <c r="A40" s="35" t="s">
        <v>28</v>
      </c>
      <c r="B40" s="35"/>
      <c r="D40" s="15">
        <v>0</v>
      </c>
      <c r="F40" s="15">
        <v>-10465579137</v>
      </c>
      <c r="H40" s="15">
        <v>0</v>
      </c>
      <c r="J40" s="45">
        <f>(D40)+(F40)+(H40)</f>
        <v>-10465579137</v>
      </c>
      <c r="L40" s="46">
        <f t="shared" si="1"/>
        <v>5.8729907559398749</v>
      </c>
      <c r="N40" s="15">
        <v>11537777600</v>
      </c>
      <c r="P40" s="41">
        <v>2820664595</v>
      </c>
      <c r="Q40" s="41"/>
      <c r="S40" s="15">
        <v>3011971631</v>
      </c>
      <c r="U40" s="45">
        <f t="shared" si="2"/>
        <v>17370413826</v>
      </c>
      <c r="W40" s="46">
        <f t="shared" si="0"/>
        <v>1.296208065522626</v>
      </c>
    </row>
    <row r="41" spans="1:23" ht="21.75" customHeight="1">
      <c r="A41" s="35" t="s">
        <v>109</v>
      </c>
      <c r="B41" s="35"/>
      <c r="D41" s="15">
        <v>0</v>
      </c>
      <c r="F41" s="15">
        <v>0</v>
      </c>
      <c r="H41" s="15">
        <v>0</v>
      </c>
      <c r="J41" s="45">
        <f>(D41)+(F41)+(H41)</f>
        <v>0</v>
      </c>
      <c r="L41" s="46">
        <f t="shared" si="1"/>
        <v>0</v>
      </c>
      <c r="N41" s="15">
        <v>0</v>
      </c>
      <c r="P41" s="41">
        <v>0</v>
      </c>
      <c r="Q41" s="41"/>
      <c r="S41" s="15">
        <v>953635173</v>
      </c>
      <c r="U41" s="45">
        <f t="shared" si="2"/>
        <v>953635173</v>
      </c>
      <c r="W41" s="46">
        <f t="shared" si="0"/>
        <v>7.1161782050261718E-2</v>
      </c>
    </row>
    <row r="42" spans="1:23" ht="21.75" customHeight="1">
      <c r="A42" s="35" t="s">
        <v>110</v>
      </c>
      <c r="B42" s="35"/>
      <c r="D42" s="15">
        <v>0</v>
      </c>
      <c r="F42" s="15">
        <v>0</v>
      </c>
      <c r="H42" s="15">
        <v>0</v>
      </c>
      <c r="J42" s="45">
        <f>(D42)+(F42)+(H42)</f>
        <v>0</v>
      </c>
      <c r="L42" s="46">
        <f t="shared" si="1"/>
        <v>0</v>
      </c>
      <c r="N42" s="15">
        <v>0</v>
      </c>
      <c r="P42" s="41">
        <v>0</v>
      </c>
      <c r="Q42" s="41"/>
      <c r="S42" s="15">
        <v>571479350</v>
      </c>
      <c r="U42" s="45">
        <f t="shared" si="2"/>
        <v>571479350</v>
      </c>
      <c r="W42" s="46">
        <f t="shared" si="0"/>
        <v>4.2644703239071109E-2</v>
      </c>
    </row>
    <row r="43" spans="1:23" ht="21.75" customHeight="1">
      <c r="A43" s="35" t="s">
        <v>111</v>
      </c>
      <c r="B43" s="35"/>
      <c r="D43" s="15">
        <v>0</v>
      </c>
      <c r="F43" s="15">
        <v>0</v>
      </c>
      <c r="H43" s="15">
        <v>0</v>
      </c>
      <c r="J43" s="45">
        <f>(D43)+(F43)+(H43)</f>
        <v>0</v>
      </c>
      <c r="L43" s="46">
        <f t="shared" si="1"/>
        <v>0</v>
      </c>
      <c r="N43" s="15">
        <v>0</v>
      </c>
      <c r="P43" s="41">
        <v>0</v>
      </c>
      <c r="Q43" s="41"/>
      <c r="S43" s="15">
        <v>0</v>
      </c>
      <c r="U43" s="45">
        <f t="shared" si="2"/>
        <v>0</v>
      </c>
      <c r="W43" s="46">
        <f t="shared" si="0"/>
        <v>0</v>
      </c>
    </row>
    <row r="44" spans="1:23" ht="21.75" customHeight="1">
      <c r="A44" s="35" t="s">
        <v>112</v>
      </c>
      <c r="B44" s="35"/>
      <c r="D44" s="15">
        <v>0</v>
      </c>
      <c r="F44" s="15">
        <v>0</v>
      </c>
      <c r="H44" s="15">
        <v>0</v>
      </c>
      <c r="J44" s="45">
        <f>(D44)+(F44)+(H44)</f>
        <v>0</v>
      </c>
      <c r="L44" s="46">
        <f t="shared" si="1"/>
        <v>0</v>
      </c>
      <c r="N44" s="15">
        <v>0</v>
      </c>
      <c r="P44" s="41">
        <v>0</v>
      </c>
      <c r="Q44" s="41"/>
      <c r="S44" s="15">
        <v>-103675117</v>
      </c>
      <c r="U44" s="45">
        <f t="shared" si="2"/>
        <v>-103675117</v>
      </c>
      <c r="W44" s="46">
        <f t="shared" si="0"/>
        <v>-7.7364030699289075E-3</v>
      </c>
    </row>
    <row r="45" spans="1:23" ht="21.75" customHeight="1">
      <c r="A45" s="35" t="s">
        <v>113</v>
      </c>
      <c r="B45" s="35"/>
      <c r="D45" s="15">
        <v>0</v>
      </c>
      <c r="F45" s="15">
        <v>0</v>
      </c>
      <c r="H45" s="15">
        <v>0</v>
      </c>
      <c r="J45" s="45">
        <f>(D45)+(F45)+(H45)</f>
        <v>0</v>
      </c>
      <c r="L45" s="46">
        <f t="shared" si="1"/>
        <v>0</v>
      </c>
      <c r="N45" s="15">
        <v>0</v>
      </c>
      <c r="P45" s="41">
        <v>0</v>
      </c>
      <c r="Q45" s="41"/>
      <c r="S45" s="15">
        <v>8391919724</v>
      </c>
      <c r="U45" s="45">
        <f t="shared" si="2"/>
        <v>8391919724</v>
      </c>
      <c r="W45" s="46">
        <f t="shared" si="0"/>
        <v>0.62621847357404514</v>
      </c>
    </row>
    <row r="46" spans="1:23" ht="21.75" customHeight="1">
      <c r="A46" s="35" t="s">
        <v>114</v>
      </c>
      <c r="B46" s="35"/>
      <c r="D46" s="15">
        <v>0</v>
      </c>
      <c r="F46" s="15">
        <v>0</v>
      </c>
      <c r="H46" s="15">
        <v>0</v>
      </c>
      <c r="J46" s="45">
        <f>(D46)+(F46)+(H46)</f>
        <v>0</v>
      </c>
      <c r="L46" s="46">
        <f t="shared" si="1"/>
        <v>0</v>
      </c>
      <c r="N46" s="15">
        <v>0</v>
      </c>
      <c r="P46" s="41">
        <v>0</v>
      </c>
      <c r="Q46" s="41"/>
      <c r="S46" s="15">
        <v>50140337284</v>
      </c>
      <c r="U46" s="45">
        <f t="shared" si="2"/>
        <v>50140337284</v>
      </c>
      <c r="W46" s="46">
        <f t="shared" si="0"/>
        <v>3.7415521729404793</v>
      </c>
    </row>
    <row r="47" spans="1:23" ht="21.75" customHeight="1">
      <c r="A47" s="35" t="s">
        <v>115</v>
      </c>
      <c r="B47" s="35"/>
      <c r="D47" s="15">
        <v>0</v>
      </c>
      <c r="F47" s="15">
        <v>0</v>
      </c>
      <c r="H47" s="15">
        <v>0</v>
      </c>
      <c r="J47" s="45">
        <f>(D47)+(F47)+(H47)</f>
        <v>0</v>
      </c>
      <c r="L47" s="46">
        <f t="shared" si="1"/>
        <v>0</v>
      </c>
      <c r="N47" s="15">
        <v>0</v>
      </c>
      <c r="P47" s="41">
        <v>0</v>
      </c>
      <c r="Q47" s="41"/>
      <c r="S47" s="15">
        <v>-1074760278</v>
      </c>
      <c r="U47" s="45">
        <f t="shared" si="2"/>
        <v>-1074760278</v>
      </c>
      <c r="W47" s="46">
        <f t="shared" si="0"/>
        <v>-8.0200331137864497E-2</v>
      </c>
    </row>
    <row r="48" spans="1:23" ht="21.75" customHeight="1">
      <c r="A48" s="35" t="s">
        <v>36</v>
      </c>
      <c r="B48" s="35"/>
      <c r="D48" s="15">
        <v>0</v>
      </c>
      <c r="F48" s="15">
        <v>3208263055</v>
      </c>
      <c r="H48" s="15">
        <v>0</v>
      </c>
      <c r="J48" s="45">
        <f>(D48)+(F48)+(H48)</f>
        <v>3208263055</v>
      </c>
      <c r="L48" s="46">
        <f t="shared" si="1"/>
        <v>-1.8003876343569061</v>
      </c>
      <c r="N48" s="15">
        <v>7348154970</v>
      </c>
      <c r="P48" s="41">
        <v>22989190940</v>
      </c>
      <c r="Q48" s="41"/>
      <c r="S48" s="15">
        <v>-4778</v>
      </c>
      <c r="U48" s="45">
        <f t="shared" si="2"/>
        <v>30337341132</v>
      </c>
      <c r="W48" s="46">
        <f t="shared" si="0"/>
        <v>2.2638209230772826</v>
      </c>
    </row>
    <row r="49" spans="1:23" ht="21.75" customHeight="1">
      <c r="A49" s="35" t="s">
        <v>39</v>
      </c>
      <c r="B49" s="35"/>
      <c r="D49" s="15">
        <v>8918428986</v>
      </c>
      <c r="F49" s="15">
        <v>-8560743937</v>
      </c>
      <c r="H49" s="15">
        <v>0</v>
      </c>
      <c r="J49" s="45">
        <f>(D49)+(F49)+(H49)</f>
        <v>357685049</v>
      </c>
      <c r="L49" s="46">
        <f t="shared" si="1"/>
        <v>-0.20072286099181605</v>
      </c>
      <c r="N49" s="15">
        <v>8918428986</v>
      </c>
      <c r="P49" s="41">
        <v>7284414846</v>
      </c>
      <c r="Q49" s="41"/>
      <c r="S49" s="15">
        <v>13460615576</v>
      </c>
      <c r="U49" s="45">
        <f t="shared" si="2"/>
        <v>29663459408</v>
      </c>
      <c r="W49" s="46">
        <f t="shared" si="0"/>
        <v>2.2135347908868308</v>
      </c>
    </row>
    <row r="50" spans="1:23" ht="21.75" customHeight="1">
      <c r="A50" s="35" t="s">
        <v>37</v>
      </c>
      <c r="B50" s="35"/>
      <c r="D50" s="15">
        <v>214846305</v>
      </c>
      <c r="F50" s="15">
        <v>-1154092050</v>
      </c>
      <c r="H50" s="15">
        <v>0</v>
      </c>
      <c r="J50" s="45">
        <f>(D50)+(F50)+(H50)</f>
        <v>-939245745</v>
      </c>
      <c r="L50" s="46">
        <f t="shared" si="1"/>
        <v>0.52707848325745843</v>
      </c>
      <c r="N50" s="15">
        <v>214846305</v>
      </c>
      <c r="P50" s="41">
        <v>2159066880</v>
      </c>
      <c r="Q50" s="41"/>
      <c r="S50" s="15">
        <v>1437386620</v>
      </c>
      <c r="U50" s="45">
        <f t="shared" si="2"/>
        <v>3811299805</v>
      </c>
      <c r="W50" s="46">
        <f t="shared" si="0"/>
        <v>0.28440528802896303</v>
      </c>
    </row>
    <row r="51" spans="1:23" ht="21.75" customHeight="1">
      <c r="A51" s="35" t="s">
        <v>116</v>
      </c>
      <c r="B51" s="35"/>
      <c r="D51" s="15">
        <v>0</v>
      </c>
      <c r="F51" s="15">
        <v>0</v>
      </c>
      <c r="H51" s="15">
        <v>0</v>
      </c>
      <c r="J51" s="45">
        <f>(D51)+(F51)+(H51)</f>
        <v>0</v>
      </c>
      <c r="L51" s="46">
        <f t="shared" si="1"/>
        <v>0</v>
      </c>
      <c r="N51" s="15">
        <v>0</v>
      </c>
      <c r="P51" s="41">
        <v>0</v>
      </c>
      <c r="Q51" s="41"/>
      <c r="S51" s="15">
        <v>1504137390</v>
      </c>
      <c r="U51" s="45">
        <f t="shared" si="2"/>
        <v>1504137390</v>
      </c>
      <c r="W51" s="46">
        <f t="shared" si="0"/>
        <v>0.11224113806971496</v>
      </c>
    </row>
    <row r="52" spans="1:23" ht="21.75" customHeight="1">
      <c r="A52" s="35" t="s">
        <v>117</v>
      </c>
      <c r="B52" s="35"/>
      <c r="D52" s="15">
        <v>0</v>
      </c>
      <c r="F52" s="15">
        <v>0</v>
      </c>
      <c r="H52" s="15">
        <v>0</v>
      </c>
      <c r="J52" s="45">
        <f>(D52)+(F52)+(H52)</f>
        <v>0</v>
      </c>
      <c r="L52" s="46">
        <f t="shared" si="1"/>
        <v>0</v>
      </c>
      <c r="N52" s="15">
        <v>0</v>
      </c>
      <c r="P52" s="41">
        <v>0</v>
      </c>
      <c r="Q52" s="41"/>
      <c r="S52" s="15">
        <v>14082473826</v>
      </c>
      <c r="U52" s="45">
        <f t="shared" si="2"/>
        <v>14082473826</v>
      </c>
      <c r="W52" s="46">
        <f t="shared" si="0"/>
        <v>1.0508567233124984</v>
      </c>
    </row>
    <row r="53" spans="1:23" ht="21.75" customHeight="1">
      <c r="A53" s="35" t="s">
        <v>118</v>
      </c>
      <c r="B53" s="35"/>
      <c r="D53" s="15">
        <v>0</v>
      </c>
      <c r="F53" s="15">
        <v>0</v>
      </c>
      <c r="H53" s="15">
        <v>0</v>
      </c>
      <c r="J53" s="45">
        <f>(D53)+(F53)+(H53)</f>
        <v>0</v>
      </c>
      <c r="L53" s="46">
        <f t="shared" si="1"/>
        <v>0</v>
      </c>
      <c r="N53" s="15">
        <v>0</v>
      </c>
      <c r="P53" s="41">
        <v>0</v>
      </c>
      <c r="Q53" s="41"/>
      <c r="S53" s="15">
        <v>-312592985</v>
      </c>
      <c r="U53" s="45">
        <f t="shared" si="2"/>
        <v>-312592985</v>
      </c>
      <c r="W53" s="46">
        <f t="shared" si="0"/>
        <v>-2.3326188566464224E-2</v>
      </c>
    </row>
    <row r="54" spans="1:23" ht="21.75" customHeight="1">
      <c r="A54" s="35" t="s">
        <v>119</v>
      </c>
      <c r="B54" s="35"/>
      <c r="D54" s="15">
        <v>0</v>
      </c>
      <c r="F54" s="15">
        <v>0</v>
      </c>
      <c r="H54" s="15">
        <v>0</v>
      </c>
      <c r="J54" s="45">
        <f>(D54)+(F54)+(H54)</f>
        <v>0</v>
      </c>
      <c r="L54" s="46">
        <f t="shared" si="1"/>
        <v>0</v>
      </c>
      <c r="N54" s="15">
        <v>0</v>
      </c>
      <c r="P54" s="41">
        <v>0</v>
      </c>
      <c r="Q54" s="41"/>
      <c r="S54" s="15">
        <v>3009817538</v>
      </c>
      <c r="U54" s="45">
        <f t="shared" si="2"/>
        <v>3009817538</v>
      </c>
      <c r="W54" s="46">
        <f t="shared" si="0"/>
        <v>0.22459739920919564</v>
      </c>
    </row>
    <row r="55" spans="1:23" ht="21.75" customHeight="1">
      <c r="A55" s="35" t="s">
        <v>120</v>
      </c>
      <c r="B55" s="35"/>
      <c r="D55" s="15">
        <v>0</v>
      </c>
      <c r="F55" s="15">
        <v>0</v>
      </c>
      <c r="H55" s="15">
        <v>0</v>
      </c>
      <c r="J55" s="45">
        <f>(D55)+(F55)+(H55)</f>
        <v>0</v>
      </c>
      <c r="L55" s="46">
        <f t="shared" si="1"/>
        <v>0</v>
      </c>
      <c r="N55" s="15">
        <v>0</v>
      </c>
      <c r="P55" s="41">
        <v>0</v>
      </c>
      <c r="Q55" s="41"/>
      <c r="S55" s="15">
        <v>1199276604</v>
      </c>
      <c r="U55" s="45">
        <f t="shared" si="2"/>
        <v>1199276604</v>
      </c>
      <c r="W55" s="46">
        <f t="shared" si="0"/>
        <v>8.9491938561106363E-2</v>
      </c>
    </row>
    <row r="56" spans="1:23" ht="21.75" customHeight="1">
      <c r="A56" s="35" t="s">
        <v>48</v>
      </c>
      <c r="B56" s="35"/>
      <c r="D56" s="15">
        <v>5676240744</v>
      </c>
      <c r="F56" s="15">
        <v>-19110627551</v>
      </c>
      <c r="H56" s="15">
        <v>0</v>
      </c>
      <c r="J56" s="45">
        <f>(D56)+(F56)+(H56)</f>
        <v>-13434386807</v>
      </c>
      <c r="L56" s="46">
        <f t="shared" si="1"/>
        <v>7.5390027151281584</v>
      </c>
      <c r="N56" s="15">
        <v>5676240744</v>
      </c>
      <c r="P56" s="41">
        <v>14713409617</v>
      </c>
      <c r="Q56" s="41"/>
      <c r="S56" s="15">
        <v>0</v>
      </c>
      <c r="U56" s="45">
        <f t="shared" si="2"/>
        <v>20389650361</v>
      </c>
      <c r="W56" s="46">
        <f t="shared" si="0"/>
        <v>1.5215083253546504</v>
      </c>
    </row>
    <row r="57" spans="1:23" ht="21.75" customHeight="1">
      <c r="A57" s="35" t="s">
        <v>27</v>
      </c>
      <c r="B57" s="35"/>
      <c r="D57" s="15">
        <v>18001772378</v>
      </c>
      <c r="F57" s="15">
        <v>-27572487162</v>
      </c>
      <c r="H57" s="15">
        <v>0</v>
      </c>
      <c r="J57" s="45">
        <f>(D57)+(F57)+(H57)</f>
        <v>-9570714784</v>
      </c>
      <c r="L57" s="46">
        <f t="shared" si="1"/>
        <v>5.3708178705035863</v>
      </c>
      <c r="N57" s="15">
        <v>18001772378</v>
      </c>
      <c r="P57" s="41">
        <v>23076592944</v>
      </c>
      <c r="Q57" s="41"/>
      <c r="S57" s="15">
        <v>0</v>
      </c>
      <c r="U57" s="45">
        <f t="shared" si="2"/>
        <v>41078365322</v>
      </c>
      <c r="W57" s="46">
        <f t="shared" si="0"/>
        <v>3.0653333295469727</v>
      </c>
    </row>
    <row r="58" spans="1:23" ht="21.75" customHeight="1">
      <c r="A58" s="35" t="s">
        <v>44</v>
      </c>
      <c r="B58" s="35"/>
      <c r="D58" s="15">
        <v>3706997770</v>
      </c>
      <c r="F58" s="15">
        <v>-12182999184</v>
      </c>
      <c r="H58" s="15">
        <v>0</v>
      </c>
      <c r="J58" s="45">
        <f>(D58)+(F58)+(H58)</f>
        <v>-8476001414</v>
      </c>
      <c r="L58" s="46">
        <f t="shared" si="1"/>
        <v>4.7564952975956176</v>
      </c>
      <c r="N58" s="15">
        <v>3706997770</v>
      </c>
      <c r="P58" s="41">
        <v>-670598998</v>
      </c>
      <c r="Q58" s="41"/>
      <c r="S58" s="15">
        <v>0</v>
      </c>
      <c r="U58" s="45">
        <f t="shared" si="2"/>
        <v>3036398772</v>
      </c>
      <c r="W58" s="46">
        <f t="shared" si="0"/>
        <v>0.22658093340978974</v>
      </c>
    </row>
    <row r="59" spans="1:23" ht="21.75" customHeight="1">
      <c r="A59" s="35" t="s">
        <v>31</v>
      </c>
      <c r="B59" s="35"/>
      <c r="D59" s="15">
        <v>26260103299</v>
      </c>
      <c r="F59" s="15">
        <v>-27124409164</v>
      </c>
      <c r="H59" s="15">
        <v>0</v>
      </c>
      <c r="J59" s="45">
        <f>(D59)+(F59)+(H59)</f>
        <v>-864305865</v>
      </c>
      <c r="L59" s="46">
        <f t="shared" si="1"/>
        <v>0.48502431532945151</v>
      </c>
      <c r="N59" s="15">
        <v>26260103299</v>
      </c>
      <c r="P59" s="41">
        <v>35671909221</v>
      </c>
      <c r="Q59" s="41"/>
      <c r="S59" s="15">
        <v>0</v>
      </c>
      <c r="U59" s="45">
        <f t="shared" si="2"/>
        <v>61932012520</v>
      </c>
      <c r="W59" s="46">
        <f t="shared" si="0"/>
        <v>4.6214658410909095</v>
      </c>
    </row>
    <row r="60" spans="1:23" ht="21.75" customHeight="1">
      <c r="A60" s="35" t="s">
        <v>29</v>
      </c>
      <c r="B60" s="35"/>
      <c r="D60" s="15">
        <v>0</v>
      </c>
      <c r="F60" s="15">
        <v>-4525018582</v>
      </c>
      <c r="H60" s="15">
        <v>0</v>
      </c>
      <c r="J60" s="45">
        <f>(D60)+(F60)+(H60)</f>
        <v>-4525018582</v>
      </c>
      <c r="L60" s="46">
        <f t="shared" si="1"/>
        <v>2.5393140651516872</v>
      </c>
      <c r="N60" s="15">
        <v>15380714815</v>
      </c>
      <c r="P60" s="41">
        <v>-7776416744</v>
      </c>
      <c r="Q60" s="41"/>
      <c r="S60" s="15">
        <v>0</v>
      </c>
      <c r="U60" s="45">
        <f t="shared" si="2"/>
        <v>7604298071</v>
      </c>
      <c r="W60" s="46">
        <f t="shared" si="0"/>
        <v>0.56744488594248577</v>
      </c>
    </row>
    <row r="61" spans="1:23" ht="21.75" customHeight="1">
      <c r="A61" s="35" t="s">
        <v>35</v>
      </c>
      <c r="B61" s="35"/>
      <c r="D61" s="15">
        <v>0</v>
      </c>
      <c r="F61" s="15">
        <v>4125312113</v>
      </c>
      <c r="H61" s="15">
        <v>0</v>
      </c>
      <c r="J61" s="45">
        <f>(D61)+(F61)+(H61)</f>
        <v>4125312113</v>
      </c>
      <c r="L61" s="46">
        <f t="shared" si="1"/>
        <v>-2.3150099567218811</v>
      </c>
      <c r="N61" s="15">
        <v>21504562111</v>
      </c>
      <c r="P61" s="41">
        <v>88652777815</v>
      </c>
      <c r="Q61" s="41"/>
      <c r="S61" s="15">
        <v>0</v>
      </c>
      <c r="U61" s="45">
        <f t="shared" si="2"/>
        <v>110157339926</v>
      </c>
      <c r="W61" s="46">
        <f t="shared" si="0"/>
        <v>8.22011691367282</v>
      </c>
    </row>
    <row r="62" spans="1:23" ht="21.75" customHeight="1">
      <c r="A62" s="35" t="s">
        <v>21</v>
      </c>
      <c r="B62" s="35"/>
      <c r="D62" s="15">
        <v>20972989082</v>
      </c>
      <c r="F62" s="15">
        <v>-32064076800</v>
      </c>
      <c r="H62" s="15">
        <v>0</v>
      </c>
      <c r="J62" s="45">
        <f>(D62)+(F62)+(H62)</f>
        <v>-11091087718</v>
      </c>
      <c r="L62" s="46">
        <f t="shared" si="1"/>
        <v>6.2240087040041541</v>
      </c>
      <c r="N62" s="15">
        <v>20972989082</v>
      </c>
      <c r="P62" s="41">
        <v>85058870400</v>
      </c>
      <c r="Q62" s="41"/>
      <c r="S62" s="15">
        <v>0</v>
      </c>
      <c r="U62" s="45">
        <f t="shared" si="2"/>
        <v>106031859482</v>
      </c>
      <c r="W62" s="46">
        <f t="shared" si="0"/>
        <v>7.9122669637962915</v>
      </c>
    </row>
    <row r="63" spans="1:23" ht="21.75" customHeight="1">
      <c r="A63" s="35" t="s">
        <v>49</v>
      </c>
      <c r="B63" s="35"/>
      <c r="D63" s="15">
        <v>0</v>
      </c>
      <c r="F63" s="15">
        <v>-2710819897</v>
      </c>
      <c r="H63" s="15">
        <v>0</v>
      </c>
      <c r="J63" s="45">
        <f>(D63)+(F63)+(H63)</f>
        <v>-2710819897</v>
      </c>
      <c r="L63" s="46">
        <f t="shared" si="1"/>
        <v>1.5212364253988711</v>
      </c>
      <c r="N63" s="15">
        <v>3298845750</v>
      </c>
      <c r="P63" s="41">
        <v>3217965999</v>
      </c>
      <c r="Q63" s="41"/>
      <c r="S63" s="15">
        <v>0</v>
      </c>
      <c r="U63" s="45">
        <f t="shared" si="2"/>
        <v>6516811749</v>
      </c>
      <c r="W63" s="46">
        <f t="shared" si="0"/>
        <v>0.48629491704467881</v>
      </c>
    </row>
    <row r="64" spans="1:23" ht="21.75" customHeight="1">
      <c r="A64" s="35" t="s">
        <v>41</v>
      </c>
      <c r="B64" s="35"/>
      <c r="D64" s="15">
        <v>0</v>
      </c>
      <c r="F64" s="15">
        <v>-4411051704</v>
      </c>
      <c r="H64" s="15">
        <v>0</v>
      </c>
      <c r="J64" s="45">
        <f>(D64)+(F64)+(H64)</f>
        <v>-4411051704</v>
      </c>
      <c r="L64" s="46">
        <f t="shared" si="1"/>
        <v>2.4753590357915836</v>
      </c>
      <c r="N64" s="15">
        <v>1120000000</v>
      </c>
      <c r="P64" s="41">
        <v>-4283400989</v>
      </c>
      <c r="Q64" s="41"/>
      <c r="S64" s="15">
        <v>0</v>
      </c>
      <c r="U64" s="45">
        <f t="shared" si="2"/>
        <v>-3163400989</v>
      </c>
      <c r="W64" s="46">
        <f t="shared" si="0"/>
        <v>-0.23605804199589897</v>
      </c>
    </row>
    <row r="65" spans="1:23" ht="21.75" customHeight="1">
      <c r="A65" s="35" t="s">
        <v>34</v>
      </c>
      <c r="B65" s="35"/>
      <c r="D65" s="15">
        <v>0</v>
      </c>
      <c r="F65" s="15">
        <v>11156223150</v>
      </c>
      <c r="H65" s="15">
        <v>0</v>
      </c>
      <c r="J65" s="45">
        <f>(D65)+(F65)+(H65)</f>
        <v>11156223150</v>
      </c>
      <c r="L65" s="46">
        <f t="shared" si="1"/>
        <v>-6.2605608895079365</v>
      </c>
      <c r="N65" s="15">
        <v>16060500000</v>
      </c>
      <c r="P65" s="41">
        <v>101891406493</v>
      </c>
      <c r="Q65" s="41"/>
      <c r="S65" s="15">
        <v>0</v>
      </c>
      <c r="U65" s="45">
        <f t="shared" si="2"/>
        <v>117951906493</v>
      </c>
      <c r="W65" s="46">
        <f t="shared" si="0"/>
        <v>8.8017599391415455</v>
      </c>
    </row>
    <row r="66" spans="1:23" ht="21.75" customHeight="1">
      <c r="A66" s="35" t="s">
        <v>50</v>
      </c>
      <c r="B66" s="35"/>
      <c r="D66" s="15">
        <v>12368801522</v>
      </c>
      <c r="F66" s="15">
        <v>-28055073150</v>
      </c>
      <c r="H66" s="15">
        <v>0</v>
      </c>
      <c r="J66" s="45">
        <f>(D66)+(F66)+(H66)</f>
        <v>-15686271628</v>
      </c>
      <c r="L66" s="46">
        <f t="shared" si="1"/>
        <v>8.8026975918328425</v>
      </c>
      <c r="N66" s="15">
        <v>12368801522</v>
      </c>
      <c r="P66" s="41">
        <v>16133259810</v>
      </c>
      <c r="Q66" s="41"/>
      <c r="S66" s="15">
        <v>0</v>
      </c>
      <c r="U66" s="45">
        <f t="shared" si="2"/>
        <v>28502061332</v>
      </c>
      <c r="W66" s="46">
        <f t="shared" si="0"/>
        <v>2.1268694086758235</v>
      </c>
    </row>
    <row r="67" spans="1:23" ht="21.75" customHeight="1">
      <c r="A67" s="35" t="s">
        <v>45</v>
      </c>
      <c r="B67" s="35"/>
      <c r="D67" s="15">
        <v>110956301</v>
      </c>
      <c r="F67" s="15">
        <v>2785328100</v>
      </c>
      <c r="H67" s="15">
        <v>0</v>
      </c>
      <c r="J67" s="45">
        <f>(D67)+(F67)+(H67)</f>
        <v>2896284401</v>
      </c>
      <c r="L67" s="46">
        <f t="shared" si="1"/>
        <v>-1.6253139258685878</v>
      </c>
      <c r="N67" s="15">
        <v>110956301</v>
      </c>
      <c r="P67" s="41">
        <v>4522095138</v>
      </c>
      <c r="Q67" s="41"/>
      <c r="S67" s="15">
        <v>0</v>
      </c>
      <c r="U67" s="45">
        <f t="shared" si="2"/>
        <v>4633051439</v>
      </c>
      <c r="W67" s="46">
        <f t="shared" si="0"/>
        <v>0.34572570943728126</v>
      </c>
    </row>
    <row r="68" spans="1:23" ht="21.75" customHeight="1">
      <c r="A68" s="35" t="s">
        <v>38</v>
      </c>
      <c r="B68" s="35"/>
      <c r="D68" s="15">
        <v>6695838694</v>
      </c>
      <c r="F68" s="15">
        <v>-12451015501</v>
      </c>
      <c r="H68" s="15">
        <v>0</v>
      </c>
      <c r="J68" s="45">
        <f>(D68)+(F68)+(H68)</f>
        <v>-5755176807</v>
      </c>
      <c r="L68" s="46">
        <f t="shared" si="1"/>
        <v>3.2296445083305252</v>
      </c>
      <c r="N68" s="15">
        <v>6695838694</v>
      </c>
      <c r="P68" s="41">
        <v>-2362666432</v>
      </c>
      <c r="Q68" s="41"/>
      <c r="S68" s="15">
        <v>0</v>
      </c>
      <c r="U68" s="45">
        <f t="shared" si="2"/>
        <v>4333172262</v>
      </c>
      <c r="W68" s="46">
        <f t="shared" si="0"/>
        <v>0.32334824556086667</v>
      </c>
    </row>
    <row r="69" spans="1:23" ht="21.75" customHeight="1">
      <c r="A69" s="35" t="s">
        <v>26</v>
      </c>
      <c r="B69" s="35"/>
      <c r="D69" s="15">
        <v>468715847</v>
      </c>
      <c r="F69" s="15">
        <v>974169000</v>
      </c>
      <c r="H69" s="15">
        <v>0</v>
      </c>
      <c r="J69" s="45">
        <f>(D69)+(F69)+(H69)</f>
        <v>1442884847</v>
      </c>
      <c r="L69" s="46">
        <f t="shared" si="1"/>
        <v>-0.80970668296392445</v>
      </c>
      <c r="N69" s="15">
        <v>468715847</v>
      </c>
      <c r="P69" s="41">
        <v>1583131140</v>
      </c>
      <c r="Q69" s="41"/>
      <c r="S69" s="15">
        <v>0</v>
      </c>
      <c r="U69" s="45">
        <f t="shared" si="2"/>
        <v>2051846987</v>
      </c>
      <c r="W69" s="46">
        <f t="shared" si="0"/>
        <v>0.15311210431767516</v>
      </c>
    </row>
    <row r="70" spans="1:23" ht="21.75" customHeight="1">
      <c r="A70" s="35" t="s">
        <v>51</v>
      </c>
      <c r="B70" s="35"/>
      <c r="D70" s="15">
        <v>0</v>
      </c>
      <c r="F70" s="15">
        <v>-22330339217</v>
      </c>
      <c r="H70" s="15">
        <v>0</v>
      </c>
      <c r="J70" s="45">
        <f>(D70)+(F70)+(H70)</f>
        <v>-22330339217</v>
      </c>
      <c r="L70" s="46">
        <f t="shared" si="1"/>
        <v>12.531162784368963</v>
      </c>
      <c r="N70" s="15">
        <v>0</v>
      </c>
      <c r="P70" s="41">
        <v>9490394160</v>
      </c>
      <c r="Q70" s="41"/>
      <c r="S70" s="15">
        <v>0</v>
      </c>
      <c r="U70" s="45">
        <f t="shared" si="2"/>
        <v>9490394160</v>
      </c>
      <c r="W70" s="46">
        <f t="shared" si="0"/>
        <v>0.70818839311519055</v>
      </c>
    </row>
    <row r="71" spans="1:23" ht="21.75" customHeight="1">
      <c r="A71" s="33" t="s">
        <v>20</v>
      </c>
      <c r="B71" s="33"/>
      <c r="D71" s="16">
        <v>0</v>
      </c>
      <c r="F71" s="16">
        <v>0</v>
      </c>
      <c r="H71" s="16">
        <v>0</v>
      </c>
      <c r="J71" s="45">
        <f>(D71)+(F71)+(H71)</f>
        <v>0</v>
      </c>
      <c r="L71" s="46">
        <f t="shared" si="1"/>
        <v>0</v>
      </c>
      <c r="N71" s="16">
        <v>0</v>
      </c>
      <c r="P71" s="41">
        <v>-182441597</v>
      </c>
      <c r="Q71" s="42"/>
      <c r="S71" s="16">
        <v>0</v>
      </c>
      <c r="U71" s="45">
        <f t="shared" si="2"/>
        <v>-182441597</v>
      </c>
      <c r="W71" s="46">
        <f t="shared" si="0"/>
        <v>-1.3614083802900677E-2</v>
      </c>
    </row>
    <row r="72" spans="1:23" ht="21.75" customHeight="1" thickBot="1">
      <c r="A72" s="34" t="s">
        <v>52</v>
      </c>
      <c r="B72" s="34"/>
      <c r="D72" s="47">
        <f>SUM(D9:D71)</f>
        <v>158601401841</v>
      </c>
      <c r="E72" s="50"/>
      <c r="F72" s="47">
        <f>SUM(F9:F71)</f>
        <v>-351345633287</v>
      </c>
      <c r="G72" s="50"/>
      <c r="H72" s="47">
        <f>SUM(H9:H71)</f>
        <v>14531735769</v>
      </c>
      <c r="J72" s="17">
        <f>SUM(J9:J71)</f>
        <v>-178212495677</v>
      </c>
      <c r="L72" s="19">
        <f>SUM(L9:L71)</f>
        <v>100.00787591426301</v>
      </c>
      <c r="N72" s="17">
        <f>SUM(N9:N71)</f>
        <v>337724348310</v>
      </c>
      <c r="Q72" s="17">
        <f>SUM(P9:Q71)</f>
        <v>613732940887</v>
      </c>
      <c r="S72" s="17">
        <v>385933246590</v>
      </c>
      <c r="U72" s="17">
        <f>SUM(U9:U71)</f>
        <v>1337390535787</v>
      </c>
      <c r="W72" s="19">
        <f>SUM(W9:W71)</f>
        <v>99.798221078992484</v>
      </c>
    </row>
    <row r="73" spans="1:23" ht="14.25" customHeight="1" thickTop="1">
      <c r="J73" s="21"/>
      <c r="N73" s="25"/>
      <c r="Q73" s="60"/>
      <c r="R73" s="60"/>
      <c r="S73" s="25"/>
      <c r="T73" s="25"/>
    </row>
    <row r="74" spans="1:23" ht="14.25" customHeight="1">
      <c r="D74" s="21"/>
      <c r="F74" s="21"/>
      <c r="H74" s="21"/>
      <c r="N74" s="26"/>
      <c r="Q74" s="21"/>
      <c r="R74" s="21"/>
      <c r="S74" s="21"/>
    </row>
    <row r="75" spans="1:23">
      <c r="D75" s="21"/>
      <c r="E75" s="21"/>
      <c r="F75" s="21"/>
      <c r="G75" s="21"/>
      <c r="H75" s="21"/>
    </row>
    <row r="76" spans="1:23"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>
      <c r="N77" s="21"/>
      <c r="U77" s="25"/>
      <c r="V77" s="25"/>
    </row>
    <row r="78" spans="1:23">
      <c r="U78" s="25"/>
      <c r="V78" s="25"/>
    </row>
    <row r="79" spans="1:23">
      <c r="U79" s="26"/>
    </row>
    <row r="80" spans="1:23">
      <c r="N80" s="21"/>
      <c r="U80" s="26"/>
    </row>
  </sheetData>
  <mergeCells count="138">
    <mergeCell ref="Q73:R7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P69:Q69"/>
    <mergeCell ref="A70:B70"/>
    <mergeCell ref="P70:Q70"/>
    <mergeCell ref="A71:B71"/>
    <mergeCell ref="P71:Q71"/>
    <mergeCell ref="A72:B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39"/>
  <sheetViews>
    <sheetView rightToLeft="1" topLeftCell="A22" workbookViewId="0">
      <selection activeCell="H47" sqref="H47:I47"/>
    </sheetView>
  </sheetViews>
  <sheetFormatPr defaultRowHeight="12.75"/>
  <cols>
    <col min="1" max="1" width="39" customWidth="1"/>
    <col min="2" max="2" width="1.28515625" customWidth="1"/>
    <col min="3" max="3" width="16.85546875" style="12" customWidth="1"/>
    <col min="4" max="4" width="1.28515625" style="12" customWidth="1"/>
    <col min="5" max="5" width="20.7109375" style="12" customWidth="1"/>
    <col min="6" max="6" width="1.28515625" style="12" customWidth="1"/>
    <col min="7" max="7" width="15.5703125" style="12" customWidth="1"/>
    <col min="8" max="8" width="1.28515625" style="12" customWidth="1"/>
    <col min="9" max="9" width="16" style="12" bestFit="1" customWidth="1"/>
    <col min="10" max="10" width="1.28515625" style="12" customWidth="1"/>
    <col min="11" max="11" width="13.85546875" style="12" bestFit="1" customWidth="1"/>
    <col min="12" max="12" width="1.28515625" style="12" customWidth="1"/>
    <col min="13" max="13" width="15.5703125" style="12" customWidth="1"/>
    <col min="14" max="14" width="1.28515625" style="12" customWidth="1"/>
    <col min="15" max="15" width="15.85546875" style="12" bestFit="1" customWidth="1"/>
    <col min="16" max="16" width="1.28515625" style="12" customWidth="1"/>
    <col min="17" max="17" width="14.85546875" style="12" bestFit="1" customWidth="1"/>
    <col min="18" max="18" width="1.28515625" style="12" customWidth="1"/>
    <col min="19" max="19" width="16.140625" style="12" bestFit="1" customWidth="1"/>
    <col min="20" max="20" width="0.28515625" customWidth="1"/>
    <col min="22" max="22" width="13.85546875" bestFit="1" customWidth="1"/>
  </cols>
  <sheetData>
    <row r="1" spans="1:19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/>
    <row r="5" spans="1:19" ht="14.45" customHeight="1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21" customHeight="1">
      <c r="A6" s="36" t="s">
        <v>53</v>
      </c>
      <c r="C6" s="36" t="s">
        <v>129</v>
      </c>
      <c r="D6" s="36"/>
      <c r="E6" s="36"/>
      <c r="F6" s="36"/>
      <c r="G6" s="36"/>
      <c r="I6" s="36" t="s">
        <v>85</v>
      </c>
      <c r="J6" s="36"/>
      <c r="K6" s="36"/>
      <c r="L6" s="36"/>
      <c r="M6" s="36"/>
      <c r="O6" s="36" t="s">
        <v>86</v>
      </c>
      <c r="P6" s="36"/>
      <c r="Q6" s="36"/>
      <c r="R6" s="36"/>
      <c r="S6" s="36"/>
    </row>
    <row r="7" spans="1:19" ht="44.25" customHeight="1">
      <c r="A7" s="36"/>
      <c r="C7" s="10" t="s">
        <v>130</v>
      </c>
      <c r="D7" s="13"/>
      <c r="E7" s="10" t="s">
        <v>131</v>
      </c>
      <c r="F7" s="13"/>
      <c r="G7" s="10" t="s">
        <v>132</v>
      </c>
      <c r="I7" s="10" t="s">
        <v>133</v>
      </c>
      <c r="J7" s="13"/>
      <c r="K7" s="10" t="s">
        <v>134</v>
      </c>
      <c r="L7" s="13"/>
      <c r="M7" s="10" t="s">
        <v>135</v>
      </c>
      <c r="O7" s="10" t="s">
        <v>133</v>
      </c>
      <c r="P7" s="13"/>
      <c r="Q7" s="10" t="s">
        <v>134</v>
      </c>
      <c r="R7" s="13"/>
      <c r="S7" s="10" t="s">
        <v>135</v>
      </c>
    </row>
    <row r="8" spans="1:19" ht="21.75" customHeight="1">
      <c r="A8" s="5" t="s">
        <v>48</v>
      </c>
      <c r="C8" s="22" t="s">
        <v>136</v>
      </c>
      <c r="E8" s="14">
        <v>5524430</v>
      </c>
      <c r="G8" s="14">
        <v>1050</v>
      </c>
      <c r="I8" s="14">
        <v>5800651500</v>
      </c>
      <c r="K8" s="14">
        <v>124410756</v>
      </c>
      <c r="M8" s="14">
        <v>5676240744</v>
      </c>
      <c r="O8" s="14">
        <v>5800651500</v>
      </c>
      <c r="Q8" s="14">
        <v>124410756</v>
      </c>
      <c r="S8" s="14">
        <v>5676240744</v>
      </c>
    </row>
    <row r="9" spans="1:19" ht="21.75" customHeight="1">
      <c r="A9" s="6" t="s">
        <v>27</v>
      </c>
      <c r="C9" s="23" t="s">
        <v>137</v>
      </c>
      <c r="E9" s="15">
        <v>18248372</v>
      </c>
      <c r="G9" s="15">
        <v>1000</v>
      </c>
      <c r="I9" s="15">
        <v>18248372000</v>
      </c>
      <c r="K9" s="15">
        <v>246599622</v>
      </c>
      <c r="M9" s="15">
        <v>18001772378</v>
      </c>
      <c r="O9" s="15">
        <v>18248372000</v>
      </c>
      <c r="Q9" s="15">
        <v>246599622</v>
      </c>
      <c r="S9" s="15">
        <v>18001772378</v>
      </c>
    </row>
    <row r="10" spans="1:19" ht="21.75" customHeight="1">
      <c r="A10" s="6" t="s">
        <v>32</v>
      </c>
      <c r="C10" s="23" t="s">
        <v>138</v>
      </c>
      <c r="E10" s="15">
        <v>25172000</v>
      </c>
      <c r="G10" s="15">
        <v>1100</v>
      </c>
      <c r="I10" s="15">
        <v>0</v>
      </c>
      <c r="K10" s="15">
        <v>0</v>
      </c>
      <c r="M10" s="15">
        <v>0</v>
      </c>
      <c r="O10" s="15">
        <v>27689200000</v>
      </c>
      <c r="Q10" s="15">
        <v>0</v>
      </c>
      <c r="S10" s="15">
        <v>27689200000</v>
      </c>
    </row>
    <row r="11" spans="1:19" ht="21.75" customHeight="1">
      <c r="A11" s="6" t="s">
        <v>44</v>
      </c>
      <c r="C11" s="23" t="s">
        <v>9</v>
      </c>
      <c r="E11" s="15">
        <v>34817960</v>
      </c>
      <c r="G11" s="15">
        <v>115</v>
      </c>
      <c r="I11" s="15">
        <v>4004065400</v>
      </c>
      <c r="K11" s="15">
        <v>297067630</v>
      </c>
      <c r="M11" s="15">
        <v>3706997770</v>
      </c>
      <c r="O11" s="15">
        <v>4004065400</v>
      </c>
      <c r="Q11" s="15">
        <v>297067630</v>
      </c>
      <c r="S11" s="15">
        <v>3706997770</v>
      </c>
    </row>
    <row r="12" spans="1:19" ht="21.75" customHeight="1">
      <c r="A12" s="6" t="s">
        <v>31</v>
      </c>
      <c r="C12" s="23" t="s">
        <v>136</v>
      </c>
      <c r="E12" s="15">
        <v>14065343</v>
      </c>
      <c r="G12" s="15">
        <v>2000</v>
      </c>
      <c r="I12" s="15">
        <v>28130686000</v>
      </c>
      <c r="K12" s="15">
        <v>1870582701</v>
      </c>
      <c r="M12" s="15">
        <v>26260103299</v>
      </c>
      <c r="O12" s="15">
        <v>28130686000</v>
      </c>
      <c r="Q12" s="15">
        <v>1870582701</v>
      </c>
      <c r="S12" s="15">
        <v>26260103299</v>
      </c>
    </row>
    <row r="13" spans="1:19" ht="21.75" customHeight="1">
      <c r="A13" s="6" t="s">
        <v>29</v>
      </c>
      <c r="C13" s="23" t="s">
        <v>139</v>
      </c>
      <c r="E13" s="15">
        <v>2994805</v>
      </c>
      <c r="G13" s="15">
        <v>5375</v>
      </c>
      <c r="I13" s="15">
        <v>0</v>
      </c>
      <c r="K13" s="15">
        <v>0</v>
      </c>
      <c r="M13" s="15">
        <v>0</v>
      </c>
      <c r="O13" s="15">
        <v>16097076875</v>
      </c>
      <c r="Q13" s="15">
        <v>716362060</v>
      </c>
      <c r="S13" s="15">
        <v>15380714815</v>
      </c>
    </row>
    <row r="14" spans="1:19" ht="21.75" customHeight="1">
      <c r="A14" s="6" t="s">
        <v>35</v>
      </c>
      <c r="C14" s="23" t="s">
        <v>140</v>
      </c>
      <c r="E14" s="15">
        <v>1525737</v>
      </c>
      <c r="G14" s="15">
        <v>14500</v>
      </c>
      <c r="I14" s="15">
        <v>0</v>
      </c>
      <c r="K14" s="15">
        <v>0</v>
      </c>
      <c r="M14" s="15">
        <v>0</v>
      </c>
      <c r="O14" s="15">
        <v>22123186500</v>
      </c>
      <c r="Q14" s="15">
        <v>618624389</v>
      </c>
      <c r="S14" s="15">
        <v>21504562111</v>
      </c>
    </row>
    <row r="15" spans="1:19" ht="21.75" customHeight="1">
      <c r="A15" s="6" t="s">
        <v>21</v>
      </c>
      <c r="C15" s="23" t="s">
        <v>137</v>
      </c>
      <c r="E15" s="15">
        <v>11200000</v>
      </c>
      <c r="G15" s="15">
        <v>1997</v>
      </c>
      <c r="I15" s="15">
        <v>22366400000</v>
      </c>
      <c r="K15" s="15">
        <v>1393410918</v>
      </c>
      <c r="M15" s="15">
        <v>20972989082</v>
      </c>
      <c r="O15" s="15">
        <v>22366400000</v>
      </c>
      <c r="Q15" s="15">
        <v>1393410918</v>
      </c>
      <c r="S15" s="15">
        <v>20972989082</v>
      </c>
    </row>
    <row r="16" spans="1:19" ht="21.75" customHeight="1">
      <c r="A16" s="6" t="s">
        <v>49</v>
      </c>
      <c r="C16" s="23" t="s">
        <v>141</v>
      </c>
      <c r="E16" s="15">
        <v>4398461</v>
      </c>
      <c r="G16" s="15">
        <v>750</v>
      </c>
      <c r="I16" s="15">
        <v>0</v>
      </c>
      <c r="K16" s="15">
        <v>0</v>
      </c>
      <c r="M16" s="15">
        <v>0</v>
      </c>
      <c r="O16" s="15">
        <v>3298845750</v>
      </c>
      <c r="Q16" s="15">
        <v>0</v>
      </c>
      <c r="S16" s="15">
        <v>3298845750</v>
      </c>
    </row>
    <row r="17" spans="1:22" ht="21.75" customHeight="1">
      <c r="A17" s="6" t="s">
        <v>41</v>
      </c>
      <c r="C17" s="23" t="s">
        <v>142</v>
      </c>
      <c r="E17" s="15">
        <v>1600000</v>
      </c>
      <c r="G17" s="15">
        <v>700</v>
      </c>
      <c r="I17" s="15">
        <v>0</v>
      </c>
      <c r="K17" s="15">
        <v>0</v>
      </c>
      <c r="M17" s="15">
        <v>0</v>
      </c>
      <c r="O17" s="15">
        <v>1120000000</v>
      </c>
      <c r="Q17" s="15">
        <v>0</v>
      </c>
      <c r="S17" s="15">
        <v>1120000000</v>
      </c>
    </row>
    <row r="18" spans="1:22" ht="21.75" customHeight="1">
      <c r="A18" s="6" t="s">
        <v>34</v>
      </c>
      <c r="C18" s="23" t="s">
        <v>143</v>
      </c>
      <c r="E18" s="15">
        <v>1290000</v>
      </c>
      <c r="G18" s="15">
        <v>12450</v>
      </c>
      <c r="I18" s="15">
        <v>0</v>
      </c>
      <c r="K18" s="15">
        <v>0</v>
      </c>
      <c r="M18" s="15">
        <v>0</v>
      </c>
      <c r="O18" s="15">
        <v>16060500000</v>
      </c>
      <c r="Q18" s="15">
        <v>0</v>
      </c>
      <c r="S18" s="15">
        <v>16060500000</v>
      </c>
    </row>
    <row r="19" spans="1:22" ht="21.75" customHeight="1">
      <c r="A19" s="6" t="s">
        <v>46</v>
      </c>
      <c r="C19" s="23" t="s">
        <v>144</v>
      </c>
      <c r="E19" s="15">
        <v>2638762</v>
      </c>
      <c r="G19" s="15">
        <v>1940</v>
      </c>
      <c r="I19" s="15">
        <v>0</v>
      </c>
      <c r="K19" s="15">
        <v>0</v>
      </c>
      <c r="M19" s="15">
        <v>0</v>
      </c>
      <c r="O19" s="15">
        <v>5119198280</v>
      </c>
      <c r="Q19" s="15">
        <v>237402402</v>
      </c>
      <c r="S19" s="15">
        <v>4881795878</v>
      </c>
    </row>
    <row r="20" spans="1:22" ht="21.75" customHeight="1">
      <c r="A20" s="6" t="s">
        <v>50</v>
      </c>
      <c r="C20" s="23" t="s">
        <v>137</v>
      </c>
      <c r="E20" s="15">
        <v>16700000</v>
      </c>
      <c r="G20" s="15">
        <v>800</v>
      </c>
      <c r="I20" s="15">
        <v>13360000000</v>
      </c>
      <c r="K20" s="15">
        <v>991198478</v>
      </c>
      <c r="M20" s="15">
        <v>12368801522</v>
      </c>
      <c r="O20" s="15">
        <v>13360000000</v>
      </c>
      <c r="Q20" s="15">
        <v>991198478</v>
      </c>
      <c r="S20" s="15">
        <v>12368801522</v>
      </c>
    </row>
    <row r="21" spans="1:22" ht="21.75" customHeight="1">
      <c r="A21" s="6" t="s">
        <v>25</v>
      </c>
      <c r="C21" s="23" t="s">
        <v>145</v>
      </c>
      <c r="E21" s="15">
        <v>34319631</v>
      </c>
      <c r="G21" s="15">
        <v>1624</v>
      </c>
      <c r="I21" s="15">
        <v>55735080744</v>
      </c>
      <c r="K21" s="15">
        <v>529369831</v>
      </c>
      <c r="M21" s="15">
        <v>55205710913</v>
      </c>
      <c r="O21" s="15">
        <v>88786489494</v>
      </c>
      <c r="Q21" s="15">
        <v>529369831</v>
      </c>
      <c r="S21" s="15">
        <f>O21-Q21</f>
        <v>88257119663</v>
      </c>
    </row>
    <row r="22" spans="1:22" ht="21.75" customHeight="1">
      <c r="A22" s="6" t="s">
        <v>22</v>
      </c>
      <c r="C22" s="23" t="s">
        <v>146</v>
      </c>
      <c r="E22" s="15">
        <v>665000</v>
      </c>
      <c r="G22" s="15">
        <v>37000</v>
      </c>
      <c r="I22" s="15">
        <v>0</v>
      </c>
      <c r="K22" s="15">
        <v>0</v>
      </c>
      <c r="M22" s="15">
        <v>0</v>
      </c>
      <c r="O22" s="15">
        <v>24605000000</v>
      </c>
      <c r="Q22" s="15">
        <v>0</v>
      </c>
      <c r="S22" s="15">
        <v>24605000000</v>
      </c>
      <c r="V22" s="11"/>
    </row>
    <row r="23" spans="1:22" ht="21.75" customHeight="1">
      <c r="A23" s="6" t="s">
        <v>36</v>
      </c>
      <c r="C23" s="23" t="s">
        <v>147</v>
      </c>
      <c r="E23" s="15">
        <v>28816665</v>
      </c>
      <c r="G23" s="15">
        <v>266</v>
      </c>
      <c r="I23" s="15">
        <v>0</v>
      </c>
      <c r="K23" s="15">
        <v>0</v>
      </c>
      <c r="M23" s="15">
        <v>0</v>
      </c>
      <c r="O23" s="15">
        <v>7665232890</v>
      </c>
      <c r="Q23" s="15">
        <v>317077920</v>
      </c>
      <c r="S23" s="15">
        <v>7348154970</v>
      </c>
    </row>
    <row r="24" spans="1:22" ht="21.75" customHeight="1">
      <c r="A24" s="6" t="s">
        <v>28</v>
      </c>
      <c r="C24" s="23" t="s">
        <v>148</v>
      </c>
      <c r="E24" s="15">
        <v>7211111</v>
      </c>
      <c r="G24" s="15">
        <v>1600</v>
      </c>
      <c r="I24" s="15">
        <v>0</v>
      </c>
      <c r="K24" s="15">
        <v>0</v>
      </c>
      <c r="M24" s="15">
        <v>0</v>
      </c>
      <c r="O24" s="15">
        <v>11537777600</v>
      </c>
      <c r="Q24" s="15">
        <v>0</v>
      </c>
      <c r="S24" s="15">
        <v>11537777600</v>
      </c>
    </row>
    <row r="25" spans="1:22" ht="21.75" customHeight="1">
      <c r="A25" s="6" t="s">
        <v>39</v>
      </c>
      <c r="C25" s="23" t="s">
        <v>136</v>
      </c>
      <c r="E25" s="15">
        <v>3131631</v>
      </c>
      <c r="G25" s="15">
        <v>3000</v>
      </c>
      <c r="I25" s="15">
        <v>9394893000</v>
      </c>
      <c r="K25" s="15">
        <v>476464014</v>
      </c>
      <c r="M25" s="15">
        <v>8918428986</v>
      </c>
      <c r="O25" s="15">
        <v>9394893000</v>
      </c>
      <c r="Q25" s="15">
        <v>476464014</v>
      </c>
      <c r="S25" s="15">
        <v>8918428986</v>
      </c>
    </row>
    <row r="26" spans="1:22" ht="21.75" customHeight="1">
      <c r="A26" s="6" t="s">
        <v>45</v>
      </c>
      <c r="C26" s="23" t="s">
        <v>136</v>
      </c>
      <c r="E26" s="15">
        <v>6000000</v>
      </c>
      <c r="G26" s="15">
        <v>20</v>
      </c>
      <c r="I26" s="15">
        <v>120000000</v>
      </c>
      <c r="K26" s="15">
        <v>9043699</v>
      </c>
      <c r="M26" s="15">
        <v>110956301</v>
      </c>
      <c r="O26" s="15">
        <v>120000000</v>
      </c>
      <c r="Q26" s="15">
        <v>9043699</v>
      </c>
      <c r="S26" s="15">
        <v>110956301</v>
      </c>
    </row>
    <row r="27" spans="1:22" ht="21.75" customHeight="1">
      <c r="A27" s="6" t="s">
        <v>19</v>
      </c>
      <c r="C27" s="23" t="s">
        <v>149</v>
      </c>
      <c r="E27" s="15">
        <v>1750000</v>
      </c>
      <c r="G27" s="15">
        <v>400</v>
      </c>
      <c r="I27" s="15">
        <v>0</v>
      </c>
      <c r="K27" s="15">
        <v>0</v>
      </c>
      <c r="M27" s="15">
        <v>0</v>
      </c>
      <c r="O27" s="15">
        <v>700000000</v>
      </c>
      <c r="Q27" s="15">
        <v>15013405</v>
      </c>
      <c r="S27" s="15">
        <v>684986595</v>
      </c>
    </row>
    <row r="28" spans="1:22" ht="21.75" customHeight="1">
      <c r="A28" s="6" t="s">
        <v>42</v>
      </c>
      <c r="C28" s="23" t="s">
        <v>150</v>
      </c>
      <c r="E28" s="15">
        <v>46000000</v>
      </c>
      <c r="G28" s="15">
        <v>260</v>
      </c>
      <c r="I28" s="15">
        <v>0</v>
      </c>
      <c r="K28" s="15">
        <v>0</v>
      </c>
      <c r="M28" s="15">
        <v>0</v>
      </c>
      <c r="O28" s="15">
        <v>11960000000</v>
      </c>
      <c r="Q28" s="15">
        <v>0</v>
      </c>
      <c r="S28" s="15">
        <v>11960000000</v>
      </c>
    </row>
    <row r="29" spans="1:22" ht="21.75" customHeight="1">
      <c r="A29" s="6" t="s">
        <v>38</v>
      </c>
      <c r="C29" s="23" t="s">
        <v>137</v>
      </c>
      <c r="E29" s="15">
        <v>10351688</v>
      </c>
      <c r="G29" s="15">
        <v>700</v>
      </c>
      <c r="I29" s="15">
        <v>7246181600</v>
      </c>
      <c r="K29" s="15">
        <v>550342906</v>
      </c>
      <c r="M29" s="15">
        <v>6695838694</v>
      </c>
      <c r="O29" s="15">
        <v>7246181600</v>
      </c>
      <c r="Q29" s="15">
        <v>550342906</v>
      </c>
      <c r="S29" s="15">
        <v>6695838694</v>
      </c>
    </row>
    <row r="30" spans="1:22" ht="21.75" customHeight="1">
      <c r="A30" s="6" t="s">
        <v>37</v>
      </c>
      <c r="C30" s="23" t="s">
        <v>151</v>
      </c>
      <c r="E30" s="15">
        <v>1500000</v>
      </c>
      <c r="G30" s="15">
        <v>150</v>
      </c>
      <c r="I30" s="15">
        <v>225000000</v>
      </c>
      <c r="K30" s="15">
        <v>10153695</v>
      </c>
      <c r="M30" s="15">
        <v>214846305</v>
      </c>
      <c r="O30" s="15">
        <v>225000000</v>
      </c>
      <c r="Q30" s="15">
        <v>10153695</v>
      </c>
      <c r="S30" s="15">
        <v>214846305</v>
      </c>
    </row>
    <row r="31" spans="1:22" ht="21.75" customHeight="1">
      <c r="A31" s="7" t="s">
        <v>26</v>
      </c>
      <c r="C31" s="59" t="s">
        <v>152</v>
      </c>
      <c r="E31" s="45">
        <v>200000</v>
      </c>
      <c r="G31" s="45">
        <v>2350</v>
      </c>
      <c r="I31" s="16">
        <v>470000000</v>
      </c>
      <c r="K31" s="16">
        <v>1284153</v>
      </c>
      <c r="M31" s="16">
        <v>468715847</v>
      </c>
      <c r="O31" s="16">
        <v>470000000</v>
      </c>
      <c r="Q31" s="16">
        <v>1284153</v>
      </c>
      <c r="S31" s="16">
        <v>468715847</v>
      </c>
    </row>
    <row r="32" spans="1:22" ht="21.75" customHeight="1" thickBot="1">
      <c r="A32" s="9" t="s">
        <v>52</v>
      </c>
      <c r="C32" s="45"/>
      <c r="D32" s="53"/>
      <c r="E32" s="45"/>
      <c r="G32" s="45"/>
      <c r="I32" s="47">
        <f>SUM(I8:I31)</f>
        <v>165101330244</v>
      </c>
      <c r="J32" s="47">
        <f t="shared" ref="J32:T32" si="0">SUM(J8:J31)</f>
        <v>0</v>
      </c>
      <c r="K32" s="47">
        <f t="shared" si="0"/>
        <v>6499928403</v>
      </c>
      <c r="L32" s="47">
        <f t="shared" si="0"/>
        <v>0</v>
      </c>
      <c r="M32" s="47">
        <f t="shared" si="0"/>
        <v>158601401841</v>
      </c>
      <c r="N32" s="47">
        <f t="shared" si="0"/>
        <v>0</v>
      </c>
      <c r="O32" s="47">
        <f>SUM(O8:O31)</f>
        <v>346128756889</v>
      </c>
      <c r="P32" s="47">
        <f t="shared" si="0"/>
        <v>0</v>
      </c>
      <c r="Q32" s="47">
        <f t="shared" si="0"/>
        <v>8404408579</v>
      </c>
      <c r="R32" s="47">
        <f t="shared" si="0"/>
        <v>0</v>
      </c>
      <c r="S32" s="47">
        <f>SUM(S8:S31)</f>
        <v>337724348310</v>
      </c>
      <c r="T32" s="47">
        <f t="shared" si="0"/>
        <v>0</v>
      </c>
      <c r="U32" s="48"/>
    </row>
    <row r="33" spans="11:17" ht="13.5" thickTop="1"/>
    <row r="34" spans="11:17">
      <c r="K34" s="21"/>
      <c r="Q34" s="21"/>
    </row>
    <row r="35" spans="11:17">
      <c r="M35" s="21"/>
      <c r="O35" s="21"/>
    </row>
    <row r="36" spans="11:17">
      <c r="K36" s="21"/>
      <c r="Q36" s="21"/>
    </row>
    <row r="39" spans="11:17">
      <c r="O39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23" sqref="F2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style="12" customWidth="1"/>
    <col min="5" max="5" width="1.28515625" style="12" customWidth="1"/>
    <col min="6" max="6" width="19.42578125" style="12" customWidth="1"/>
    <col min="7" max="7" width="0.28515625" customWidth="1"/>
  </cols>
  <sheetData>
    <row r="1" spans="1:6" ht="29.1" customHeight="1">
      <c r="A1" s="39" t="s">
        <v>0</v>
      </c>
      <c r="B1" s="39"/>
      <c r="C1" s="39"/>
      <c r="D1" s="39"/>
      <c r="E1" s="39"/>
      <c r="F1" s="39"/>
    </row>
    <row r="2" spans="1:6" ht="21.75" customHeight="1">
      <c r="A2" s="39" t="s">
        <v>66</v>
      </c>
      <c r="B2" s="39"/>
      <c r="C2" s="39"/>
      <c r="D2" s="39"/>
      <c r="E2" s="39"/>
      <c r="F2" s="39"/>
    </row>
    <row r="3" spans="1:6" ht="21.75" customHeight="1">
      <c r="A3" s="39" t="s">
        <v>2</v>
      </c>
      <c r="B3" s="39"/>
      <c r="C3" s="39"/>
      <c r="D3" s="39"/>
      <c r="E3" s="39"/>
      <c r="F3" s="39"/>
    </row>
    <row r="4" spans="1:6" ht="14.45" customHeight="1"/>
    <row r="5" spans="1:6" ht="29.1" customHeight="1">
      <c r="A5" s="1" t="s">
        <v>126</v>
      </c>
      <c r="B5" s="40" t="s">
        <v>81</v>
      </c>
      <c r="C5" s="40"/>
      <c r="D5" s="40"/>
      <c r="E5" s="40"/>
      <c r="F5" s="40"/>
    </row>
    <row r="6" spans="1:6" ht="24" customHeight="1">
      <c r="D6" s="2" t="s">
        <v>85</v>
      </c>
      <c r="F6" s="2" t="s">
        <v>9</v>
      </c>
    </row>
    <row r="7" spans="1:6" ht="14.45" customHeight="1">
      <c r="A7" s="36" t="s">
        <v>81</v>
      </c>
      <c r="B7" s="36"/>
      <c r="D7" s="4" t="s">
        <v>57</v>
      </c>
      <c r="F7" s="4" t="s">
        <v>57</v>
      </c>
    </row>
    <row r="8" spans="1:6" ht="21.75" customHeight="1">
      <c r="A8" s="37" t="s">
        <v>81</v>
      </c>
      <c r="B8" s="37"/>
      <c r="D8" s="14">
        <v>750859</v>
      </c>
      <c r="F8" s="14">
        <v>2237196904</v>
      </c>
    </row>
    <row r="9" spans="1:6" ht="21.75" customHeight="1">
      <c r="A9" s="35" t="s">
        <v>127</v>
      </c>
      <c r="B9" s="35"/>
      <c r="D9" s="15">
        <v>0</v>
      </c>
      <c r="F9" s="15">
        <v>0</v>
      </c>
    </row>
    <row r="10" spans="1:6" ht="21.75" customHeight="1">
      <c r="A10" s="33" t="s">
        <v>128</v>
      </c>
      <c r="B10" s="33"/>
      <c r="D10" s="16">
        <v>12931020</v>
      </c>
      <c r="F10" s="16">
        <v>389387986</v>
      </c>
    </row>
    <row r="11" spans="1:6" ht="21.75" customHeight="1">
      <c r="A11" s="34" t="s">
        <v>52</v>
      </c>
      <c r="B11" s="34"/>
      <c r="D11" s="47">
        <v>13681879</v>
      </c>
      <c r="F11" s="47">
        <v>2626584890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K28" sqref="K28"/>
    </sheetView>
  </sheetViews>
  <sheetFormatPr defaultRowHeight="12.75"/>
  <cols>
    <col min="1" max="1" width="39" customWidth="1"/>
    <col min="2" max="2" width="1.28515625" customWidth="1"/>
    <col min="3" max="3" width="14.28515625" style="12" customWidth="1"/>
    <col min="4" max="4" width="1.28515625" style="12" customWidth="1"/>
    <col min="5" max="5" width="10.42578125" style="12" customWidth="1"/>
    <col min="6" max="6" width="1.28515625" style="12" customWidth="1"/>
    <col min="7" max="7" width="15.5703125" style="12" customWidth="1"/>
    <col min="8" max="8" width="1.28515625" style="12" customWidth="1"/>
    <col min="9" max="9" width="14.28515625" style="12" customWidth="1"/>
    <col min="10" max="10" width="1.28515625" style="12" customWidth="1"/>
    <col min="11" max="11" width="10.42578125" style="12" customWidth="1"/>
    <col min="12" max="12" width="1.28515625" style="12" customWidth="1"/>
    <col min="13" max="13" width="15.5703125" style="12" customWidth="1"/>
    <col min="14" max="14" width="0.28515625" customWidth="1"/>
  </cols>
  <sheetData>
    <row r="1" spans="1:1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/>
    <row r="5" spans="1:13" ht="25.5" customHeight="1">
      <c r="A5" s="40" t="s">
        <v>155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24" customHeight="1">
      <c r="A6" s="36" t="s">
        <v>69</v>
      </c>
      <c r="C6" s="36" t="s">
        <v>85</v>
      </c>
      <c r="D6" s="36"/>
      <c r="E6" s="36"/>
      <c r="F6" s="36"/>
      <c r="G6" s="36"/>
      <c r="I6" s="36" t="s">
        <v>86</v>
      </c>
      <c r="J6" s="36"/>
      <c r="K6" s="36"/>
      <c r="L6" s="36"/>
      <c r="M6" s="36"/>
    </row>
    <row r="7" spans="1:13" ht="29.1" customHeight="1">
      <c r="A7" s="36"/>
      <c r="C7" s="10" t="s">
        <v>153</v>
      </c>
      <c r="D7" s="13"/>
      <c r="E7" s="10" t="s">
        <v>134</v>
      </c>
      <c r="F7" s="13"/>
      <c r="G7" s="10" t="s">
        <v>154</v>
      </c>
      <c r="I7" s="10" t="s">
        <v>153</v>
      </c>
      <c r="J7" s="13"/>
      <c r="K7" s="10" t="s">
        <v>134</v>
      </c>
      <c r="L7" s="13"/>
      <c r="M7" s="10" t="s">
        <v>154</v>
      </c>
    </row>
    <row r="8" spans="1:13" ht="21.75" customHeight="1">
      <c r="A8" s="5" t="s">
        <v>60</v>
      </c>
      <c r="C8" s="14">
        <v>5586</v>
      </c>
      <c r="E8" s="14">
        <v>0</v>
      </c>
      <c r="G8" s="14">
        <v>5586</v>
      </c>
      <c r="I8" s="14">
        <v>16385964</v>
      </c>
      <c r="K8" s="14">
        <v>0</v>
      </c>
      <c r="M8" s="14">
        <v>16385964</v>
      </c>
    </row>
    <row r="9" spans="1:13" ht="21.75" customHeight="1">
      <c r="A9" s="6" t="s">
        <v>60</v>
      </c>
      <c r="C9" s="15">
        <v>24769</v>
      </c>
      <c r="E9" s="15">
        <v>0</v>
      </c>
      <c r="G9" s="15">
        <v>24769</v>
      </c>
      <c r="I9" s="15">
        <v>214603</v>
      </c>
      <c r="K9" s="15">
        <v>0</v>
      </c>
      <c r="M9" s="15">
        <v>214603</v>
      </c>
    </row>
    <row r="10" spans="1:13" ht="21.75" customHeight="1">
      <c r="A10" s="6" t="s">
        <v>61</v>
      </c>
      <c r="C10" s="15">
        <v>70171</v>
      </c>
      <c r="E10" s="15">
        <v>0</v>
      </c>
      <c r="G10" s="15">
        <v>70171</v>
      </c>
      <c r="I10" s="15">
        <v>201462</v>
      </c>
      <c r="K10" s="15">
        <v>0</v>
      </c>
      <c r="M10" s="15">
        <v>201462</v>
      </c>
    </row>
    <row r="11" spans="1:13" ht="21.75" customHeight="1">
      <c r="A11" s="6" t="s">
        <v>62</v>
      </c>
      <c r="C11" s="15">
        <v>207920</v>
      </c>
      <c r="E11" s="15">
        <v>0</v>
      </c>
      <c r="G11" s="15">
        <v>207920</v>
      </c>
      <c r="I11" s="15">
        <v>60299204</v>
      </c>
      <c r="K11" s="15">
        <v>0</v>
      </c>
      <c r="M11" s="15">
        <v>60299204</v>
      </c>
    </row>
    <row r="12" spans="1:13" ht="21.75" customHeight="1">
      <c r="A12" s="7" t="s">
        <v>63</v>
      </c>
      <c r="C12" s="16">
        <v>44433</v>
      </c>
      <c r="E12" s="16">
        <v>0</v>
      </c>
      <c r="G12" s="16">
        <v>44433</v>
      </c>
      <c r="I12" s="16">
        <v>342229</v>
      </c>
      <c r="K12" s="16">
        <v>0</v>
      </c>
      <c r="M12" s="16">
        <v>342229</v>
      </c>
    </row>
    <row r="13" spans="1:13" ht="21.75" customHeight="1">
      <c r="A13" s="9" t="s">
        <v>52</v>
      </c>
      <c r="C13" s="17">
        <v>352879</v>
      </c>
      <c r="E13" s="17">
        <v>0</v>
      </c>
      <c r="G13" s="17">
        <v>352879</v>
      </c>
      <c r="I13" s="17">
        <v>77443462</v>
      </c>
      <c r="K13" s="17">
        <v>0</v>
      </c>
      <c r="M13" s="17">
        <v>77443462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65"/>
  <sheetViews>
    <sheetView rightToLeft="1" topLeftCell="A22" workbookViewId="0">
      <selection activeCell="O62" sqref="O62"/>
    </sheetView>
  </sheetViews>
  <sheetFormatPr defaultRowHeight="12.75"/>
  <cols>
    <col min="1" max="1" width="40.28515625" customWidth="1"/>
    <col min="2" max="2" width="1.28515625" customWidth="1"/>
    <col min="3" max="3" width="11" style="12" bestFit="1" customWidth="1"/>
    <col min="4" max="4" width="1.28515625" style="12" customWidth="1"/>
    <col min="5" max="5" width="16" style="12" bestFit="1" customWidth="1"/>
    <col min="6" max="6" width="1.28515625" style="12" customWidth="1"/>
    <col min="7" max="7" width="15.85546875" style="12" bestFit="1" customWidth="1"/>
    <col min="8" max="8" width="1.28515625" style="12" customWidth="1"/>
    <col min="9" max="9" width="15.5703125" style="12" customWidth="1"/>
    <col min="10" max="10" width="1.28515625" style="12" customWidth="1"/>
    <col min="11" max="11" width="12" style="12" bestFit="1" customWidth="1"/>
    <col min="12" max="12" width="1.28515625" style="12" customWidth="1"/>
    <col min="13" max="13" width="17.7109375" style="12" bestFit="1" customWidth="1"/>
    <col min="14" max="14" width="1.28515625" style="12" customWidth="1"/>
    <col min="15" max="15" width="17.42578125" style="12" bestFit="1" customWidth="1"/>
    <col min="16" max="16" width="1.28515625" style="12" customWidth="1"/>
    <col min="17" max="17" width="20.5703125" style="12" customWidth="1"/>
    <col min="18" max="18" width="1.28515625" customWidth="1"/>
    <col min="19" max="19" width="0.28515625" customWidth="1"/>
    <col min="24" max="24" width="14.5703125" bestFit="1" customWidth="1"/>
  </cols>
  <sheetData>
    <row r="1" spans="1:24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4" ht="21.75" customHeight="1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4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4" ht="14.45" customHeight="1"/>
    <row r="5" spans="1:24" ht="14.45" customHeight="1">
      <c r="A5" s="40" t="s">
        <v>156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4" ht="14.45" customHeight="1">
      <c r="A6" s="36" t="s">
        <v>69</v>
      </c>
      <c r="C6" s="36" t="s">
        <v>85</v>
      </c>
      <c r="D6" s="36"/>
      <c r="E6" s="36"/>
      <c r="F6" s="36"/>
      <c r="G6" s="36"/>
      <c r="H6" s="36"/>
      <c r="I6" s="36"/>
      <c r="K6" s="36" t="s">
        <v>86</v>
      </c>
      <c r="L6" s="36"/>
      <c r="M6" s="36"/>
      <c r="N6" s="36"/>
      <c r="O6" s="36"/>
      <c r="P6" s="36"/>
      <c r="Q6" s="36"/>
      <c r="R6" s="36"/>
    </row>
    <row r="7" spans="1:24" ht="48" customHeight="1">
      <c r="A7" s="36"/>
      <c r="C7" s="10" t="s">
        <v>13</v>
      </c>
      <c r="D7" s="13"/>
      <c r="E7" s="10" t="s">
        <v>157</v>
      </c>
      <c r="F7" s="13"/>
      <c r="G7" s="10" t="s">
        <v>158</v>
      </c>
      <c r="H7" s="13"/>
      <c r="I7" s="10" t="s">
        <v>159</v>
      </c>
      <c r="K7" s="10" t="s">
        <v>13</v>
      </c>
      <c r="L7" s="13"/>
      <c r="M7" s="10" t="s">
        <v>157</v>
      </c>
      <c r="N7" s="13"/>
      <c r="O7" s="10" t="s">
        <v>158</v>
      </c>
      <c r="P7" s="13"/>
      <c r="Q7" s="44" t="s">
        <v>159</v>
      </c>
      <c r="R7" s="44"/>
    </row>
    <row r="8" spans="1:24" ht="21.75" customHeight="1">
      <c r="A8" s="5" t="s">
        <v>32</v>
      </c>
      <c r="C8" s="14">
        <v>4000000</v>
      </c>
      <c r="E8" s="14">
        <v>21391956120</v>
      </c>
      <c r="G8" s="14">
        <v>22569295478</v>
      </c>
      <c r="I8" s="64">
        <v>-1177339358</v>
      </c>
      <c r="K8" s="14">
        <v>4000000</v>
      </c>
      <c r="M8" s="14">
        <v>21391956120</v>
      </c>
      <c r="O8" s="14">
        <v>22569295478</v>
      </c>
      <c r="Q8" s="70">
        <v>-1177339358</v>
      </c>
      <c r="R8" s="70"/>
    </row>
    <row r="9" spans="1:24" ht="21.75" customHeight="1">
      <c r="A9" s="6" t="s">
        <v>30</v>
      </c>
      <c r="C9" s="15">
        <v>2000000</v>
      </c>
      <c r="E9" s="15">
        <v>20119572099</v>
      </c>
      <c r="G9" s="15">
        <v>17940370961</v>
      </c>
      <c r="I9" s="62">
        <v>2179201138</v>
      </c>
      <c r="K9" s="15">
        <v>9729859</v>
      </c>
      <c r="M9" s="15">
        <v>116129501505</v>
      </c>
      <c r="O9" s="15">
        <v>87184205137</v>
      </c>
      <c r="Q9" s="41">
        <v>28945296368</v>
      </c>
      <c r="R9" s="41"/>
      <c r="X9" s="15"/>
    </row>
    <row r="10" spans="1:24" ht="21.75" customHeight="1">
      <c r="A10" s="6" t="s">
        <v>23</v>
      </c>
      <c r="C10" s="15">
        <v>2342857</v>
      </c>
      <c r="E10" s="15">
        <v>12389838506</v>
      </c>
      <c r="G10" s="15">
        <v>16309119766</v>
      </c>
      <c r="I10" s="62">
        <f>-3919281260+2917847012</f>
        <v>-1001434248</v>
      </c>
      <c r="K10" s="15">
        <v>2342857</v>
      </c>
      <c r="M10" s="15">
        <v>12389838506</v>
      </c>
      <c r="O10" s="15">
        <v>16309119766</v>
      </c>
      <c r="Q10" s="41">
        <v>-3919281260</v>
      </c>
      <c r="R10" s="41"/>
      <c r="X10" s="15"/>
    </row>
    <row r="11" spans="1:24" ht="21.75" customHeight="1">
      <c r="A11" s="6" t="s">
        <v>42</v>
      </c>
      <c r="C11" s="15">
        <v>28533292</v>
      </c>
      <c r="E11" s="15">
        <v>33277963681</v>
      </c>
      <c r="G11" s="15">
        <v>35482761861</v>
      </c>
      <c r="I11" s="62">
        <f>-2204798180-765815309</f>
        <v>-2970613489</v>
      </c>
      <c r="K11" s="15">
        <v>46000000</v>
      </c>
      <c r="M11" s="15">
        <v>55697856602</v>
      </c>
      <c r="O11" s="15">
        <v>57203601300</v>
      </c>
      <c r="Q11" s="41">
        <v>-1505744698</v>
      </c>
      <c r="R11" s="41"/>
      <c r="X11" s="15"/>
    </row>
    <row r="12" spans="1:24" ht="21.75" customHeight="1">
      <c r="A12" s="6" t="s">
        <v>19</v>
      </c>
      <c r="C12" s="15">
        <v>1750000</v>
      </c>
      <c r="E12" s="15">
        <v>6507013483</v>
      </c>
      <c r="G12" s="15">
        <v>3976107029</v>
      </c>
      <c r="I12" s="62">
        <f>2530906454-2634325471</f>
        <v>-103419017</v>
      </c>
      <c r="K12" s="15">
        <v>3500000</v>
      </c>
      <c r="M12" s="15">
        <v>11280441662</v>
      </c>
      <c r="O12" s="15">
        <v>7952214060</v>
      </c>
      <c r="Q12" s="41">
        <v>3328227602</v>
      </c>
      <c r="R12" s="41"/>
    </row>
    <row r="13" spans="1:24" ht="21.75" customHeight="1">
      <c r="A13" s="6" t="s">
        <v>25</v>
      </c>
      <c r="C13" s="15">
        <v>2562894</v>
      </c>
      <c r="E13" s="15">
        <v>18931258052</v>
      </c>
      <c r="G13" s="15">
        <v>13216528594</v>
      </c>
      <c r="I13" s="62">
        <v>5714729458</v>
      </c>
      <c r="K13" s="15">
        <v>2562894</v>
      </c>
      <c r="M13" s="15">
        <v>18931258052</v>
      </c>
      <c r="O13" s="15">
        <v>13216528594</v>
      </c>
      <c r="Q13" s="41">
        <v>5714729458</v>
      </c>
      <c r="R13" s="41"/>
    </row>
    <row r="14" spans="1:24" ht="21.75" customHeight="1">
      <c r="A14" s="6" t="s">
        <v>47</v>
      </c>
      <c r="C14" s="15">
        <v>4000001</v>
      </c>
      <c r="E14" s="15">
        <v>24159391301</v>
      </c>
      <c r="G14" s="15">
        <v>17013596021</v>
      </c>
      <c r="I14" s="15">
        <v>7145795280</v>
      </c>
      <c r="K14" s="15">
        <v>4000001</v>
      </c>
      <c r="M14" s="15">
        <v>24159391301</v>
      </c>
      <c r="O14" s="15">
        <v>17013596021</v>
      </c>
      <c r="Q14" s="41">
        <v>7145795280</v>
      </c>
      <c r="R14" s="41"/>
    </row>
    <row r="15" spans="1:24" ht="21.75" customHeight="1">
      <c r="A15" s="6" t="s">
        <v>40</v>
      </c>
      <c r="C15" s="15">
        <v>7600000</v>
      </c>
      <c r="E15" s="15">
        <v>23798750007</v>
      </c>
      <c r="G15" s="15">
        <v>20936410819</v>
      </c>
      <c r="I15" s="15">
        <v>2862339188</v>
      </c>
      <c r="K15" s="15">
        <v>7600000</v>
      </c>
      <c r="M15" s="15">
        <v>23798750007</v>
      </c>
      <c r="O15" s="15">
        <v>20936410819</v>
      </c>
      <c r="Q15" s="41">
        <v>2862339188</v>
      </c>
      <c r="R15" s="41"/>
    </row>
    <row r="16" spans="1:24" ht="21.75" customHeight="1">
      <c r="A16" s="6" t="s">
        <v>22</v>
      </c>
      <c r="C16" s="15">
        <v>50000</v>
      </c>
      <c r="E16" s="15">
        <v>12062796755</v>
      </c>
      <c r="G16" s="15">
        <v>10180319938</v>
      </c>
      <c r="I16" s="15">
        <v>1882476817</v>
      </c>
      <c r="K16" s="15">
        <v>50000</v>
      </c>
      <c r="M16" s="15">
        <v>12062796755</v>
      </c>
      <c r="O16" s="15">
        <v>10180319938</v>
      </c>
      <c r="Q16" s="41">
        <v>1882476817</v>
      </c>
      <c r="R16" s="41"/>
    </row>
    <row r="17" spans="1:18" ht="21.75" customHeight="1">
      <c r="A17" s="6" t="s">
        <v>91</v>
      </c>
      <c r="C17" s="15">
        <v>0</v>
      </c>
      <c r="E17" s="15">
        <v>0</v>
      </c>
      <c r="G17" s="15">
        <v>0</v>
      </c>
      <c r="I17" s="15">
        <v>0</v>
      </c>
      <c r="K17" s="15">
        <v>4300000</v>
      </c>
      <c r="M17" s="15">
        <v>24791607115</v>
      </c>
      <c r="O17" s="15">
        <v>21671284050</v>
      </c>
      <c r="Q17" s="41">
        <v>3120323065</v>
      </c>
      <c r="R17" s="41"/>
    </row>
    <row r="18" spans="1:18" ht="21.75" customHeight="1">
      <c r="A18" s="6" t="s">
        <v>92</v>
      </c>
      <c r="C18" s="15">
        <v>0</v>
      </c>
      <c r="E18" s="15">
        <v>0</v>
      </c>
      <c r="G18" s="15">
        <v>0</v>
      </c>
      <c r="I18" s="15">
        <v>0</v>
      </c>
      <c r="K18" s="15">
        <v>4900000</v>
      </c>
      <c r="M18" s="15">
        <v>54978427307</v>
      </c>
      <c r="O18" s="15">
        <v>51679665450</v>
      </c>
      <c r="Q18" s="41">
        <v>3298761857</v>
      </c>
      <c r="R18" s="41"/>
    </row>
    <row r="19" spans="1:18" ht="21.75" customHeight="1">
      <c r="A19" s="6" t="s">
        <v>93</v>
      </c>
      <c r="C19" s="15">
        <v>0</v>
      </c>
      <c r="E19" s="15">
        <v>0</v>
      </c>
      <c r="G19" s="15">
        <v>0</v>
      </c>
      <c r="I19" s="15">
        <v>0</v>
      </c>
      <c r="K19" s="15">
        <v>110643444</v>
      </c>
      <c r="M19" s="15">
        <v>212227993894</v>
      </c>
      <c r="O19" s="15">
        <v>149899713282</v>
      </c>
      <c r="Q19" s="41">
        <v>62328280612</v>
      </c>
      <c r="R19" s="41"/>
    </row>
    <row r="20" spans="1:18" ht="21.75" customHeight="1">
      <c r="A20" s="6" t="s">
        <v>94</v>
      </c>
      <c r="C20" s="15">
        <v>0</v>
      </c>
      <c r="E20" s="15">
        <v>0</v>
      </c>
      <c r="G20" s="15">
        <v>0</v>
      </c>
      <c r="I20" s="15">
        <v>0</v>
      </c>
      <c r="K20" s="15">
        <v>1650000</v>
      </c>
      <c r="M20" s="15">
        <v>63425606046</v>
      </c>
      <c r="O20" s="15">
        <v>53059903875</v>
      </c>
      <c r="Q20" s="41">
        <v>10365702171</v>
      </c>
      <c r="R20" s="41"/>
    </row>
    <row r="21" spans="1:18" ht="21.75" customHeight="1">
      <c r="A21" s="6" t="s">
        <v>33</v>
      </c>
      <c r="C21" s="15">
        <v>0</v>
      </c>
      <c r="E21" s="15">
        <v>0</v>
      </c>
      <c r="G21" s="15">
        <v>0</v>
      </c>
      <c r="I21" s="15">
        <v>0</v>
      </c>
      <c r="K21" s="15">
        <v>700000</v>
      </c>
      <c r="M21" s="15">
        <v>12136863033</v>
      </c>
      <c r="O21" s="15">
        <v>11684473123</v>
      </c>
      <c r="Q21" s="41">
        <v>452389910</v>
      </c>
      <c r="R21" s="41"/>
    </row>
    <row r="22" spans="1:18" ht="21.75" customHeight="1">
      <c r="A22" s="6" t="s">
        <v>95</v>
      </c>
      <c r="C22" s="15">
        <v>0</v>
      </c>
      <c r="E22" s="15">
        <v>0</v>
      </c>
      <c r="G22" s="15">
        <v>0</v>
      </c>
      <c r="I22" s="15">
        <v>0</v>
      </c>
      <c r="K22" s="15">
        <v>802183</v>
      </c>
      <c r="M22" s="15">
        <v>8025840915</v>
      </c>
      <c r="O22" s="15">
        <v>8025840915</v>
      </c>
      <c r="Q22" s="41">
        <v>0</v>
      </c>
      <c r="R22" s="41"/>
    </row>
    <row r="23" spans="1:18" ht="21.75" customHeight="1">
      <c r="A23" s="6" t="s">
        <v>96</v>
      </c>
      <c r="C23" s="15">
        <v>0</v>
      </c>
      <c r="E23" s="15">
        <v>0</v>
      </c>
      <c r="G23" s="15">
        <v>0</v>
      </c>
      <c r="I23" s="15">
        <v>0</v>
      </c>
      <c r="K23" s="15">
        <v>3000000</v>
      </c>
      <c r="M23" s="15">
        <v>16913928420</v>
      </c>
      <c r="O23" s="15">
        <v>14612535000</v>
      </c>
      <c r="Q23" s="41">
        <v>2301393420</v>
      </c>
      <c r="R23" s="41"/>
    </row>
    <row r="24" spans="1:18" ht="21.75" customHeight="1">
      <c r="A24" s="6" t="s">
        <v>97</v>
      </c>
      <c r="C24" s="15">
        <v>0</v>
      </c>
      <c r="E24" s="15">
        <v>0</v>
      </c>
      <c r="G24" s="15">
        <v>0</v>
      </c>
      <c r="I24" s="15">
        <v>0</v>
      </c>
      <c r="K24" s="15">
        <v>28519481</v>
      </c>
      <c r="M24" s="15">
        <v>79211241001</v>
      </c>
      <c r="O24" s="15">
        <v>54609130800</v>
      </c>
      <c r="Q24" s="41">
        <v>24602110201</v>
      </c>
      <c r="R24" s="41"/>
    </row>
    <row r="25" spans="1:18" ht="21.75" customHeight="1">
      <c r="A25" s="6" t="s">
        <v>98</v>
      </c>
      <c r="C25" s="15">
        <v>0</v>
      </c>
      <c r="E25" s="15">
        <v>0</v>
      </c>
      <c r="G25" s="15">
        <v>0</v>
      </c>
      <c r="I25" s="15">
        <v>0</v>
      </c>
      <c r="K25" s="15">
        <v>12418268</v>
      </c>
      <c r="M25" s="15">
        <v>34173538391</v>
      </c>
      <c r="O25" s="15">
        <v>31934909263</v>
      </c>
      <c r="Q25" s="41">
        <v>2238629128</v>
      </c>
      <c r="R25" s="41"/>
    </row>
    <row r="26" spans="1:18" ht="21.75" customHeight="1">
      <c r="A26" s="6" t="s">
        <v>99</v>
      </c>
      <c r="C26" s="15">
        <v>0</v>
      </c>
      <c r="E26" s="15">
        <v>0</v>
      </c>
      <c r="G26" s="15">
        <v>0</v>
      </c>
      <c r="I26" s="15">
        <v>0</v>
      </c>
      <c r="K26" s="15">
        <v>500000</v>
      </c>
      <c r="M26" s="15">
        <v>8086127027</v>
      </c>
      <c r="O26" s="15">
        <v>6656038200</v>
      </c>
      <c r="Q26" s="41">
        <v>1430088827</v>
      </c>
      <c r="R26" s="41"/>
    </row>
    <row r="27" spans="1:18" ht="21.75" customHeight="1">
      <c r="A27" s="6" t="s">
        <v>100</v>
      </c>
      <c r="C27" s="15">
        <v>0</v>
      </c>
      <c r="E27" s="15">
        <v>0</v>
      </c>
      <c r="G27" s="15">
        <v>0</v>
      </c>
      <c r="I27" s="15">
        <v>0</v>
      </c>
      <c r="K27" s="15">
        <v>3000000</v>
      </c>
      <c r="M27" s="15">
        <v>19890940500</v>
      </c>
      <c r="O27" s="15">
        <v>19712011500</v>
      </c>
      <c r="Q27" s="41">
        <v>178929000</v>
      </c>
      <c r="R27" s="41"/>
    </row>
    <row r="28" spans="1:18" ht="21.75" customHeight="1">
      <c r="A28" s="6" t="s">
        <v>101</v>
      </c>
      <c r="C28" s="15">
        <v>0</v>
      </c>
      <c r="E28" s="15">
        <v>0</v>
      </c>
      <c r="G28" s="15">
        <v>0</v>
      </c>
      <c r="I28" s="15">
        <v>0</v>
      </c>
      <c r="K28" s="15">
        <v>45000007</v>
      </c>
      <c r="M28" s="15">
        <v>107962219013</v>
      </c>
      <c r="O28" s="15">
        <v>73674027210</v>
      </c>
      <c r="Q28" s="41">
        <v>34288191803</v>
      </c>
      <c r="R28" s="41"/>
    </row>
    <row r="29" spans="1:18" ht="21.75" customHeight="1">
      <c r="A29" s="6" t="s">
        <v>102</v>
      </c>
      <c r="C29" s="15">
        <v>0</v>
      </c>
      <c r="E29" s="15">
        <v>0</v>
      </c>
      <c r="G29" s="15">
        <v>0</v>
      </c>
      <c r="I29" s="15">
        <v>0</v>
      </c>
      <c r="K29" s="15">
        <v>17000000</v>
      </c>
      <c r="M29" s="15">
        <v>51904744612</v>
      </c>
      <c r="O29" s="15">
        <v>36214235550</v>
      </c>
      <c r="Q29" s="41">
        <v>15690509062</v>
      </c>
      <c r="R29" s="41"/>
    </row>
    <row r="30" spans="1:18" ht="21.75" customHeight="1">
      <c r="A30" s="6" t="s">
        <v>103</v>
      </c>
      <c r="C30" s="15">
        <v>0</v>
      </c>
      <c r="E30" s="15">
        <v>0</v>
      </c>
      <c r="G30" s="15">
        <v>0</v>
      </c>
      <c r="I30" s="15">
        <v>0</v>
      </c>
      <c r="K30" s="15">
        <v>32000000</v>
      </c>
      <c r="M30" s="15">
        <v>76102193729</v>
      </c>
      <c r="O30" s="15">
        <v>53090222400</v>
      </c>
      <c r="Q30" s="41">
        <v>23011971329</v>
      </c>
      <c r="R30" s="41"/>
    </row>
    <row r="31" spans="1:18" ht="21.75" customHeight="1">
      <c r="A31" s="6" t="s">
        <v>104</v>
      </c>
      <c r="C31" s="15">
        <v>0</v>
      </c>
      <c r="E31" s="15">
        <v>0</v>
      </c>
      <c r="G31" s="15">
        <v>0</v>
      </c>
      <c r="I31" s="15">
        <v>0</v>
      </c>
      <c r="K31" s="15">
        <v>6240000</v>
      </c>
      <c r="M31" s="15">
        <v>21896138259</v>
      </c>
      <c r="O31" s="15">
        <v>19352960640</v>
      </c>
      <c r="Q31" s="41">
        <v>2543177619</v>
      </c>
      <c r="R31" s="41"/>
    </row>
    <row r="32" spans="1:18" ht="21.75" customHeight="1">
      <c r="A32" s="6" t="s">
        <v>46</v>
      </c>
      <c r="C32" s="15">
        <v>0</v>
      </c>
      <c r="E32" s="15">
        <v>0</v>
      </c>
      <c r="G32" s="15">
        <v>0</v>
      </c>
      <c r="I32" s="15">
        <v>0</v>
      </c>
      <c r="K32" s="15">
        <v>75068</v>
      </c>
      <c r="M32" s="15">
        <v>1552269907</v>
      </c>
      <c r="O32" s="15">
        <v>1518544354</v>
      </c>
      <c r="Q32" s="41">
        <v>33725553</v>
      </c>
      <c r="R32" s="41"/>
    </row>
    <row r="33" spans="1:18" ht="21.75" customHeight="1">
      <c r="A33" s="6" t="s">
        <v>105</v>
      </c>
      <c r="C33" s="15">
        <v>0</v>
      </c>
      <c r="E33" s="15">
        <v>0</v>
      </c>
      <c r="G33" s="15">
        <v>0</v>
      </c>
      <c r="I33" s="15">
        <v>0</v>
      </c>
      <c r="K33" s="15">
        <v>1700000</v>
      </c>
      <c r="M33" s="15">
        <v>5131054736</v>
      </c>
      <c r="O33" s="15">
        <v>5118129762</v>
      </c>
      <c r="Q33" s="41">
        <v>12924974</v>
      </c>
      <c r="R33" s="41"/>
    </row>
    <row r="34" spans="1:18" ht="21.75" customHeight="1">
      <c r="A34" s="6" t="s">
        <v>106</v>
      </c>
      <c r="C34" s="15">
        <v>0</v>
      </c>
      <c r="E34" s="15">
        <v>0</v>
      </c>
      <c r="G34" s="15">
        <v>0</v>
      </c>
      <c r="I34" s="15">
        <v>0</v>
      </c>
      <c r="K34" s="15">
        <v>16421217</v>
      </c>
      <c r="M34" s="15">
        <v>86188136810</v>
      </c>
      <c r="O34" s="15">
        <v>76443000883</v>
      </c>
      <c r="Q34" s="41">
        <v>9745135927</v>
      </c>
      <c r="R34" s="41"/>
    </row>
    <row r="35" spans="1:18" ht="21.75" customHeight="1">
      <c r="A35" s="6" t="s">
        <v>107</v>
      </c>
      <c r="C35" s="15">
        <v>0</v>
      </c>
      <c r="E35" s="15">
        <v>0</v>
      </c>
      <c r="G35" s="15">
        <v>0</v>
      </c>
      <c r="I35" s="15">
        <v>0</v>
      </c>
      <c r="K35" s="15">
        <v>1900000</v>
      </c>
      <c r="M35" s="15">
        <v>80630252245</v>
      </c>
      <c r="O35" s="15">
        <v>53034555600</v>
      </c>
      <c r="Q35" s="41">
        <v>27595696645</v>
      </c>
      <c r="R35" s="41"/>
    </row>
    <row r="36" spans="1:18" ht="21.75" customHeight="1">
      <c r="A36" s="6" t="s">
        <v>108</v>
      </c>
      <c r="C36" s="15">
        <v>0</v>
      </c>
      <c r="E36" s="15">
        <v>0</v>
      </c>
      <c r="G36" s="15">
        <v>0</v>
      </c>
      <c r="I36" s="15">
        <v>0</v>
      </c>
      <c r="K36" s="15">
        <v>2400000</v>
      </c>
      <c r="M36" s="15">
        <v>84453865644</v>
      </c>
      <c r="O36" s="15">
        <v>61074432000</v>
      </c>
      <c r="Q36" s="41">
        <v>23379433644</v>
      </c>
      <c r="R36" s="41"/>
    </row>
    <row r="37" spans="1:18" ht="21.75" customHeight="1">
      <c r="A37" s="6" t="s">
        <v>24</v>
      </c>
      <c r="C37" s="15">
        <v>0</v>
      </c>
      <c r="E37" s="15">
        <v>0</v>
      </c>
      <c r="G37" s="15">
        <v>0</v>
      </c>
      <c r="I37" s="15">
        <v>0</v>
      </c>
      <c r="K37" s="15">
        <v>1</v>
      </c>
      <c r="M37" s="15">
        <v>1</v>
      </c>
      <c r="O37" s="15">
        <v>37448</v>
      </c>
      <c r="Q37" s="41">
        <v>-37447</v>
      </c>
      <c r="R37" s="41"/>
    </row>
    <row r="38" spans="1:18" ht="21.75" customHeight="1">
      <c r="A38" s="6" t="s">
        <v>43</v>
      </c>
      <c r="C38" s="15">
        <v>0</v>
      </c>
      <c r="E38" s="15">
        <v>0</v>
      </c>
      <c r="G38" s="15">
        <v>0</v>
      </c>
      <c r="I38" s="15">
        <v>0</v>
      </c>
      <c r="K38" s="15">
        <v>3000000</v>
      </c>
      <c r="M38" s="15">
        <v>7610446836</v>
      </c>
      <c r="O38" s="15">
        <v>7843054501</v>
      </c>
      <c r="Q38" s="41">
        <v>-232607665</v>
      </c>
      <c r="R38" s="41"/>
    </row>
    <row r="39" spans="1:18" ht="21.75" customHeight="1">
      <c r="A39" s="6" t="s">
        <v>28</v>
      </c>
      <c r="C39" s="15">
        <v>0</v>
      </c>
      <c r="E39" s="15">
        <v>0</v>
      </c>
      <c r="G39" s="15">
        <v>0</v>
      </c>
      <c r="I39" s="15">
        <v>0</v>
      </c>
      <c r="K39" s="15">
        <v>500000</v>
      </c>
      <c r="M39" s="15">
        <v>9562761116</v>
      </c>
      <c r="O39" s="15">
        <v>6550789485</v>
      </c>
      <c r="Q39" s="41">
        <v>3011971631</v>
      </c>
      <c r="R39" s="41"/>
    </row>
    <row r="40" spans="1:18" ht="21.75" customHeight="1">
      <c r="A40" s="6" t="s">
        <v>109</v>
      </c>
      <c r="C40" s="15">
        <v>0</v>
      </c>
      <c r="E40" s="15">
        <v>0</v>
      </c>
      <c r="G40" s="15">
        <v>0</v>
      </c>
      <c r="I40" s="15">
        <v>0</v>
      </c>
      <c r="K40" s="15">
        <v>12400000</v>
      </c>
      <c r="M40" s="15">
        <v>36970850013</v>
      </c>
      <c r="O40" s="15">
        <v>36017214840</v>
      </c>
      <c r="Q40" s="41">
        <v>953635173</v>
      </c>
      <c r="R40" s="41"/>
    </row>
    <row r="41" spans="1:18" ht="21.75" customHeight="1">
      <c r="A41" s="6" t="s">
        <v>110</v>
      </c>
      <c r="C41" s="15">
        <v>0</v>
      </c>
      <c r="E41" s="15">
        <v>0</v>
      </c>
      <c r="G41" s="15">
        <v>0</v>
      </c>
      <c r="I41" s="15">
        <v>0</v>
      </c>
      <c r="K41" s="15">
        <v>185000</v>
      </c>
      <c r="M41" s="15">
        <v>30918533585</v>
      </c>
      <c r="O41" s="15">
        <v>30347054235</v>
      </c>
      <c r="Q41" s="41">
        <v>571479350</v>
      </c>
      <c r="R41" s="41"/>
    </row>
    <row r="42" spans="1:18" ht="21.75" customHeight="1">
      <c r="A42" s="6" t="s">
        <v>111</v>
      </c>
      <c r="C42" s="15">
        <v>0</v>
      </c>
      <c r="E42" s="15">
        <v>0</v>
      </c>
      <c r="G42" s="15">
        <v>0</v>
      </c>
      <c r="I42" s="15">
        <v>0</v>
      </c>
      <c r="K42" s="15">
        <v>27000000</v>
      </c>
      <c r="M42" s="15">
        <v>40294358496</v>
      </c>
      <c r="O42" s="15">
        <v>40294358496</v>
      </c>
      <c r="Q42" s="41">
        <v>0</v>
      </c>
      <c r="R42" s="41"/>
    </row>
    <row r="43" spans="1:18" ht="21.75" customHeight="1">
      <c r="A43" s="6" t="s">
        <v>112</v>
      </c>
      <c r="C43" s="15">
        <v>0</v>
      </c>
      <c r="E43" s="15">
        <v>0</v>
      </c>
      <c r="G43" s="15">
        <v>0</v>
      </c>
      <c r="I43" s="15">
        <v>0</v>
      </c>
      <c r="K43" s="15">
        <v>1562500</v>
      </c>
      <c r="M43" s="15">
        <v>3333563398</v>
      </c>
      <c r="O43" s="15">
        <v>3437238515</v>
      </c>
      <c r="Q43" s="41">
        <v>-103675117</v>
      </c>
      <c r="R43" s="41"/>
    </row>
    <row r="44" spans="1:18" ht="21.75" customHeight="1">
      <c r="A44" s="6" t="s">
        <v>113</v>
      </c>
      <c r="C44" s="15">
        <v>0</v>
      </c>
      <c r="E44" s="15">
        <v>0</v>
      </c>
      <c r="G44" s="15">
        <v>0</v>
      </c>
      <c r="I44" s="15">
        <v>0</v>
      </c>
      <c r="K44" s="15">
        <v>4000000</v>
      </c>
      <c r="M44" s="15">
        <v>35390317724</v>
      </c>
      <c r="O44" s="15">
        <v>26998398000</v>
      </c>
      <c r="Q44" s="41">
        <v>8391919724</v>
      </c>
      <c r="R44" s="41"/>
    </row>
    <row r="45" spans="1:18" ht="21.75" customHeight="1">
      <c r="A45" s="6" t="s">
        <v>114</v>
      </c>
      <c r="C45" s="15">
        <v>0</v>
      </c>
      <c r="E45" s="15">
        <v>0</v>
      </c>
      <c r="G45" s="15">
        <v>0</v>
      </c>
      <c r="I45" s="15">
        <v>0</v>
      </c>
      <c r="K45" s="15">
        <v>23584</v>
      </c>
      <c r="M45" s="15">
        <v>186969357508</v>
      </c>
      <c r="O45" s="15">
        <v>136829020224</v>
      </c>
      <c r="Q45" s="41">
        <v>50140337284</v>
      </c>
      <c r="R45" s="41"/>
    </row>
    <row r="46" spans="1:18" ht="21.75" customHeight="1">
      <c r="A46" s="6" t="s">
        <v>115</v>
      </c>
      <c r="C46" s="15">
        <v>0</v>
      </c>
      <c r="E46" s="15">
        <v>0</v>
      </c>
      <c r="G46" s="15">
        <v>0</v>
      </c>
      <c r="I46" s="15">
        <v>0</v>
      </c>
      <c r="K46" s="15">
        <v>10000000</v>
      </c>
      <c r="M46" s="15">
        <v>13567596222</v>
      </c>
      <c r="O46" s="15">
        <v>14642356500</v>
      </c>
      <c r="Q46" s="41">
        <v>-1074760278</v>
      </c>
      <c r="R46" s="41"/>
    </row>
    <row r="47" spans="1:18" ht="21.75" customHeight="1">
      <c r="A47" s="6" t="s">
        <v>36</v>
      </c>
      <c r="C47" s="15">
        <v>0</v>
      </c>
      <c r="E47" s="15">
        <v>0</v>
      </c>
      <c r="G47" s="15">
        <v>0</v>
      </c>
      <c r="I47" s="15">
        <v>0</v>
      </c>
      <c r="K47" s="15">
        <v>2</v>
      </c>
      <c r="M47" s="15">
        <v>2</v>
      </c>
      <c r="O47" s="15">
        <v>4780</v>
      </c>
      <c r="Q47" s="41">
        <v>-4778</v>
      </c>
      <c r="R47" s="41"/>
    </row>
    <row r="48" spans="1:18" ht="21.75" customHeight="1">
      <c r="A48" s="6" t="s">
        <v>39</v>
      </c>
      <c r="C48" s="15">
        <v>0</v>
      </c>
      <c r="E48" s="15">
        <v>0</v>
      </c>
      <c r="G48" s="15">
        <v>0</v>
      </c>
      <c r="I48" s="15">
        <v>0</v>
      </c>
      <c r="K48" s="15">
        <v>3131631</v>
      </c>
      <c r="M48" s="15">
        <v>45399972963</v>
      </c>
      <c r="O48" s="15">
        <v>31939357387</v>
      </c>
      <c r="Q48" s="41">
        <v>13460615576</v>
      </c>
      <c r="R48" s="41"/>
    </row>
    <row r="49" spans="1:18" ht="21.75" customHeight="1">
      <c r="A49" s="6" t="s">
        <v>37</v>
      </c>
      <c r="C49" s="15">
        <v>0</v>
      </c>
      <c r="E49" s="15">
        <v>0</v>
      </c>
      <c r="G49" s="15">
        <v>0</v>
      </c>
      <c r="I49" s="15">
        <v>0</v>
      </c>
      <c r="K49" s="15">
        <v>1500000</v>
      </c>
      <c r="M49" s="15">
        <v>5355941440</v>
      </c>
      <c r="O49" s="15">
        <v>3918554820</v>
      </c>
      <c r="Q49" s="41">
        <v>1437386620</v>
      </c>
      <c r="R49" s="41"/>
    </row>
    <row r="50" spans="1:18" ht="21.75" customHeight="1">
      <c r="A50" s="6" t="s">
        <v>116</v>
      </c>
      <c r="C50" s="15">
        <v>0</v>
      </c>
      <c r="E50" s="15">
        <v>0</v>
      </c>
      <c r="G50" s="15">
        <v>0</v>
      </c>
      <c r="I50" s="15">
        <v>0</v>
      </c>
      <c r="K50" s="15">
        <v>450000</v>
      </c>
      <c r="M50" s="15">
        <v>4602948558</v>
      </c>
      <c r="O50" s="15">
        <v>3098811168</v>
      </c>
      <c r="Q50" s="41">
        <v>1504137390</v>
      </c>
      <c r="R50" s="41"/>
    </row>
    <row r="51" spans="1:18" ht="21.75" customHeight="1">
      <c r="A51" s="6" t="s">
        <v>117</v>
      </c>
      <c r="C51" s="15">
        <v>0</v>
      </c>
      <c r="E51" s="15">
        <v>0</v>
      </c>
      <c r="G51" s="15">
        <v>0</v>
      </c>
      <c r="I51" s="15">
        <v>0</v>
      </c>
      <c r="K51" s="15">
        <v>2800000</v>
      </c>
      <c r="M51" s="15">
        <v>34513416162</v>
      </c>
      <c r="O51" s="15">
        <v>20430942336</v>
      </c>
      <c r="Q51" s="41">
        <v>14082473826</v>
      </c>
      <c r="R51" s="41"/>
    </row>
    <row r="52" spans="1:18" ht="21.75" customHeight="1">
      <c r="A52" s="6" t="s">
        <v>118</v>
      </c>
      <c r="C52" s="15">
        <v>0</v>
      </c>
      <c r="E52" s="15">
        <v>0</v>
      </c>
      <c r="G52" s="15">
        <v>0</v>
      </c>
      <c r="I52" s="15">
        <v>0</v>
      </c>
      <c r="K52" s="15">
        <v>750000</v>
      </c>
      <c r="M52" s="15">
        <v>9708987577</v>
      </c>
      <c r="O52" s="15">
        <v>10021580562</v>
      </c>
      <c r="Q52" s="41">
        <v>-312592985</v>
      </c>
      <c r="R52" s="41"/>
    </row>
    <row r="53" spans="1:18" ht="21.75" customHeight="1">
      <c r="A53" s="6" t="s">
        <v>119</v>
      </c>
      <c r="C53" s="15">
        <v>0</v>
      </c>
      <c r="E53" s="15">
        <v>0</v>
      </c>
      <c r="G53" s="15">
        <v>0</v>
      </c>
      <c r="I53" s="15">
        <v>0</v>
      </c>
      <c r="K53" s="15">
        <v>2000000</v>
      </c>
      <c r="M53" s="15">
        <v>14380132418</v>
      </c>
      <c r="O53" s="15">
        <v>11370314880</v>
      </c>
      <c r="Q53" s="41">
        <v>3009817538</v>
      </c>
      <c r="R53" s="41"/>
    </row>
    <row r="54" spans="1:18" ht="21.75" customHeight="1">
      <c r="A54" s="7" t="s">
        <v>120</v>
      </c>
      <c r="C54" s="16">
        <v>0</v>
      </c>
      <c r="E54" s="16">
        <v>0</v>
      </c>
      <c r="G54" s="16">
        <v>0</v>
      </c>
      <c r="I54" s="16">
        <v>0</v>
      </c>
      <c r="K54" s="16">
        <v>27000000</v>
      </c>
      <c r="M54" s="16">
        <v>41493635100</v>
      </c>
      <c r="O54" s="16">
        <v>40294358496</v>
      </c>
      <c r="Q54" s="42">
        <v>1199276604</v>
      </c>
      <c r="R54" s="42"/>
    </row>
    <row r="55" spans="1:18" ht="21.75" customHeight="1">
      <c r="A55" s="9" t="s">
        <v>52</v>
      </c>
      <c r="C55" s="17">
        <v>52839044</v>
      </c>
      <c r="E55" s="17">
        <v>172638540004</v>
      </c>
      <c r="G55" s="17">
        <v>157624510467</v>
      </c>
      <c r="I55" s="17">
        <f>SUM(I8:I54)</f>
        <v>14531735769</v>
      </c>
      <c r="K55" s="17">
        <v>469257997</v>
      </c>
      <c r="M55" s="17">
        <v>1865597598233</v>
      </c>
      <c r="O55" s="17">
        <v>1479664351643</v>
      </c>
      <c r="Q55" s="17">
        <v>385933246590</v>
      </c>
      <c r="R55" s="17"/>
    </row>
    <row r="57" spans="1:18">
      <c r="Q57" s="21"/>
    </row>
    <row r="58" spans="1:18">
      <c r="G58" s="21"/>
      <c r="I58" s="21"/>
      <c r="Q58" s="21"/>
    </row>
    <row r="59" spans="1:18">
      <c r="G59" s="21"/>
      <c r="Q59" s="21"/>
    </row>
    <row r="60" spans="1:18">
      <c r="G60" s="21"/>
    </row>
    <row r="61" spans="1:18">
      <c r="G61" s="21"/>
    </row>
    <row r="62" spans="1:18">
      <c r="G62" s="21"/>
      <c r="Q62" s="21"/>
    </row>
    <row r="63" spans="1:18">
      <c r="Q63" s="21"/>
    </row>
    <row r="65" spans="7:17">
      <c r="G65" s="21"/>
      <c r="Q65" s="21"/>
    </row>
  </sheetData>
  <mergeCells count="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سپرده بانکی</vt:lpstr>
      <vt:lpstr>درآمد سرمایه گذاری در سهام</vt:lpstr>
      <vt:lpstr>درآمد سود سهام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2025-07-28T07:12:32Z</dcterms:created>
  <dcterms:modified xsi:type="dcterms:W3CDTF">2025-07-29T07:47:52Z</dcterms:modified>
</cp:coreProperties>
</file>