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ED81DFBD-376A-490F-8DAA-567AE3D7D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سهام'!$A$1:$X$62</definedName>
    <definedName name="_xlnm.Print_Area" localSheetId="6">'درآمد سود سهام'!$A$1:$T$10</definedName>
    <definedName name="_xlnm.Print_Area" localSheetId="9">'درآمد ناشی از تغییر قیمت اوراق'!$A$1:$S$48</definedName>
    <definedName name="_xlnm.Print_Area" localSheetId="8">'درآمد ناشی از فروش'!$A$1:$S$29</definedName>
    <definedName name="_xlnm.Print_Area" localSheetId="5">'سایر درآمدها'!$A$1:$G$12</definedName>
    <definedName name="_xlnm.Print_Area" localSheetId="1">سپرده!$A$1:$M$16</definedName>
    <definedName name="_xlnm.Print_Area" localSheetId="7">'سود سپرده بانکی'!$A$1:$N$13</definedName>
    <definedName name="_xlnm.Print_Area" localSheetId="0">سهام!$A$1:$AC$57</definedName>
  </definedNames>
  <calcPr calcId="191029"/>
</workbook>
</file>

<file path=xl/calcChain.xml><?xml version="1.0" encoding="utf-8"?>
<calcChain xmlns="http://schemas.openxmlformats.org/spreadsheetml/2006/main">
  <c r="I48" i="21" l="1"/>
  <c r="Q29" i="19"/>
  <c r="L62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9" i="9"/>
  <c r="W6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9" i="9"/>
  <c r="AB5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9" i="2"/>
  <c r="L16" i="7"/>
  <c r="L10" i="7"/>
  <c r="L11" i="7"/>
  <c r="L12" i="7"/>
  <c r="L13" i="7"/>
  <c r="L14" i="7"/>
  <c r="L15" i="7"/>
  <c r="L9" i="7"/>
  <c r="J11" i="8"/>
  <c r="J9" i="8"/>
  <c r="J10" i="8"/>
  <c r="J8" i="8"/>
  <c r="H11" i="8"/>
  <c r="H9" i="8"/>
  <c r="H10" i="8"/>
  <c r="H8" i="8"/>
  <c r="F11" i="8"/>
  <c r="F10" i="8"/>
  <c r="F9" i="8"/>
  <c r="F8" i="8"/>
  <c r="U6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9" i="9"/>
  <c r="S62" i="9"/>
  <c r="Q62" i="9"/>
  <c r="N62" i="9"/>
  <c r="J6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9" i="9"/>
  <c r="H62" i="9"/>
  <c r="J13" i="13"/>
  <c r="J9" i="13"/>
  <c r="J10" i="13"/>
  <c r="J11" i="13"/>
  <c r="J12" i="13"/>
  <c r="J8" i="13"/>
  <c r="F13" i="13"/>
  <c r="F9" i="13"/>
  <c r="F10" i="13"/>
  <c r="F11" i="13"/>
  <c r="F12" i="13"/>
  <c r="F8" i="13"/>
  <c r="F12" i="14"/>
  <c r="I29" i="19"/>
  <c r="D12" i="14"/>
  <c r="I19" i="19"/>
  <c r="I10" i="19"/>
  <c r="I12" i="19"/>
  <c r="I8" i="19"/>
  <c r="I14" i="19"/>
  <c r="I15" i="19"/>
  <c r="Q48" i="21"/>
  <c r="J57" i="2" l="1"/>
  <c r="J51" i="2"/>
  <c r="Z57" i="2"/>
  <c r="Z54" i="2"/>
</calcChain>
</file>

<file path=xl/sharedStrings.xml><?xml version="1.0" encoding="utf-8"?>
<sst xmlns="http://schemas.openxmlformats.org/spreadsheetml/2006/main" count="354" uniqueCount="136">
  <si>
    <t>صندوق رشد سامان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</si>
  <si>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</si>
  <si>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</si>
  <si>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</si>
  <si>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</si>
  <si>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</si>
  <si>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</si>
  <si>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</si>
  <si>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</si>
  <si>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</si>
  <si>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</si>
  <si>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</si>
  <si>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</si>
  <si>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</si>
  <si>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</si>
  <si>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</si>
  <si>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</si>
  <si>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</si>
  <si>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</si>
  <si>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</si>
  <si>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</si>
  <si>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</si>
  <si>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</si>
  <si>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</si>
  <si>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</si>
  <si>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</si>
  <si>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</si>
  <si>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</si>
  <si>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پست بانک ایران</t>
  </si>
  <si>
    <t>تایدواترخاورمیانه</t>
  </si>
  <si>
    <t>تولیدات پتروشیمی قائد بصیر</t>
  </si>
  <si>
    <t>ح . معدنی‌ املاح‌  ایران‌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</si>
  <si>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</si>
  <si>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</si>
  <si>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</si>
  <si>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</si>
  <si>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</si>
  <si>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</si>
  <si>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</si>
  <si>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</si>
  <si>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</si>
  <si>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</si>
  <si>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</si>
  <si>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</si>
  <si>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</si>
  <si>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</si>
  <si>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</si>
  <si>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</si>
  <si>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</si>
  <si>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</si>
  <si>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</si>
  <si>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</si>
  <si>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گواهي سپرده کالايي شمش طلا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</si>
  <si>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</si>
  <si>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</si>
  <si>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</si>
  <si>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</si>
  <si>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</si>
  <si>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</si>
  <si>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</si>
  <si>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</si>
  <si>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کویر تایر</t>
  </si>
  <si>
    <t>گسترش سوخت سبززاگرس(سهامی عام)</t>
  </si>
  <si>
    <t>تولیدی برنا باطری</t>
  </si>
  <si>
    <t>گروه‌بهمن‌</t>
  </si>
  <si>
    <t>کانی کربن طبس</t>
  </si>
  <si>
    <t>ح. گسترش سوخت سبززاگرس(س. عام)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</si>
  <si>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</si>
  <si>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</si>
  <si>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</si>
  <si>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</si>
  <si>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</si>
  <si>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</si>
  <si>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</si>
  <si>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</si>
  <si>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</si>
  <si>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</si>
  <si>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</si>
  <si>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</si>
  <si>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سامان سرو 849-810-1792880-1</t>
  </si>
  <si>
    <t>حساب جاری بانک سامان جام جم 821-40-1792880-1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</si>
  <si>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</si>
  <si>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</si>
  <si>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</si>
  <si>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</si>
  <si>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</si>
  <si>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</si>
  <si>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</si>
  <si>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</si>
  <si>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</si>
  <si>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</si>
  <si>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</si>
  <si>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</si>
  <si>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</si>
  <si>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</si>
  <si>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</si>
  <si>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</si>
  <si>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</si>
  <si>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</si>
  <si>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</si>
  <si>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</si>
  <si>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</si>
  <si>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</si>
  <si>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</si>
  <si>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بیمه اتکایی ایران معین</t>
  </si>
  <si>
    <t>سرمایه‌گذاری‌ ملی‌ایران‌</t>
  </si>
  <si>
    <t>ایران خودرو دیزل</t>
  </si>
  <si>
    <t>ح.پست بانک ایران</t>
  </si>
  <si>
    <t>ح . صنایع مس افق کرمان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</si>
  <si>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</si>
  <si>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</si>
  <si>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</si>
  <si>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</si>
  <si>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</si>
  <si>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</si>
  <si>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</si>
  <si>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</si>
  <si>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</si>
  <si>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</si>
  <si>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</si>
  <si>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</si>
  <si>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</si>
  <si>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</si>
  <si>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1403/08/26</t>
  </si>
  <si>
    <t>1403/09/07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</si>
  <si>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</si>
  <si>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</si>
  <si>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</si>
  <si>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</si>
  <si>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</si>
  <si>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</si>
  <si>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</si>
  <si>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</si>
  <si>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</si>
  <si>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برگشت از درآمد/سود سهام</t>
  </si>
  <si>
    <t>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</si>
</sst>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Alignment="1">
      <alignment horizontal="right" vertical="top"/>
    </xf>
    <xf numFmtId="3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5"/>
  <sheetViews>
    <sheetView rightToLeft="1" tabSelected="1" workbookViewId="0">
      <selection activeCell="J14" sqref="J1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42578125" bestFit="1" customWidth="1"/>
    <col min="11" max="11" width="1.28515625" customWidth="1"/>
    <col min="12" max="12" width="12.140625" bestFit="1" customWidth="1"/>
    <col min="13" max="13" width="1.28515625" customWidth="1"/>
    <col min="14" max="14" width="15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2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2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32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2" ht="14.4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2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2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32" ht="14.45" customHeight="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 x14ac:dyDescent="0.2">
      <c r="A9" s="31" t="s">
        <v>19</v>
      </c>
      <c r="B9" s="31"/>
      <c r="C9" s="31"/>
      <c r="E9" s="32">
        <v>80467959</v>
      </c>
      <c r="F9" s="32"/>
      <c r="G9" s="13"/>
      <c r="H9" s="12">
        <v>126382344961</v>
      </c>
      <c r="I9" s="13"/>
      <c r="J9" s="12">
        <v>174376400723.811</v>
      </c>
      <c r="K9" s="13"/>
      <c r="L9" s="12">
        <v>30175485</v>
      </c>
      <c r="M9" s="13"/>
      <c r="N9" s="12">
        <v>0</v>
      </c>
      <c r="O9" s="13"/>
      <c r="P9" s="12">
        <v>0</v>
      </c>
      <c r="Q9" s="13"/>
      <c r="R9" s="12">
        <v>0</v>
      </c>
      <c r="S9" s="13"/>
      <c r="T9" s="12">
        <v>110643444</v>
      </c>
      <c r="U9" s="13"/>
      <c r="V9" s="12">
        <v>1849</v>
      </c>
      <c r="W9" s="13"/>
      <c r="X9" s="12">
        <v>126382344961</v>
      </c>
      <c r="Y9" s="13"/>
      <c r="Z9" s="12">
        <v>203362478574.66199</v>
      </c>
      <c r="AA9" s="13"/>
      <c r="AB9" s="14">
        <f>Z9/3391866464797*100</f>
        <v>5.9955921226643287</v>
      </c>
      <c r="AC9" s="13"/>
      <c r="AD9" s="13"/>
      <c r="AE9" s="21"/>
      <c r="AF9" s="13"/>
    </row>
    <row r="10" spans="1:32" ht="21.75" customHeight="1" x14ac:dyDescent="0.2">
      <c r="A10" s="25" t="s">
        <v>20</v>
      </c>
      <c r="B10" s="25"/>
      <c r="C10" s="25"/>
      <c r="E10" s="26">
        <v>12418268</v>
      </c>
      <c r="F10" s="26"/>
      <c r="G10" s="13"/>
      <c r="H10" s="15">
        <v>65999873362</v>
      </c>
      <c r="I10" s="13"/>
      <c r="J10" s="15">
        <v>33860632434.7122</v>
      </c>
      <c r="K10" s="13"/>
      <c r="L10" s="15">
        <v>0</v>
      </c>
      <c r="M10" s="13"/>
      <c r="N10" s="15">
        <v>0</v>
      </c>
      <c r="O10" s="13"/>
      <c r="P10" s="15">
        <v>-12418268</v>
      </c>
      <c r="Q10" s="13"/>
      <c r="R10" s="15">
        <v>34173538391</v>
      </c>
      <c r="S10" s="13"/>
      <c r="T10" s="15">
        <v>0</v>
      </c>
      <c r="U10" s="13"/>
      <c r="V10" s="15">
        <v>0</v>
      </c>
      <c r="W10" s="13"/>
      <c r="X10" s="15">
        <v>0</v>
      </c>
      <c r="Y10" s="13"/>
      <c r="Z10" s="15">
        <v>0</v>
      </c>
      <c r="AA10" s="13"/>
      <c r="AB10" s="43">
        <f t="shared" ref="AB10:AB56" si="0">Z10/3391866464797*100</f>
        <v>0</v>
      </c>
      <c r="AC10" s="13"/>
      <c r="AD10" s="13"/>
      <c r="AE10" s="13"/>
      <c r="AF10" s="13"/>
    </row>
    <row r="11" spans="1:32" ht="21.75" customHeight="1" x14ac:dyDescent="0.2">
      <c r="A11" s="25" t="s">
        <v>21</v>
      </c>
      <c r="B11" s="25"/>
      <c r="C11" s="25"/>
      <c r="E11" s="26">
        <v>32000000</v>
      </c>
      <c r="F11" s="26"/>
      <c r="G11" s="13"/>
      <c r="H11" s="15">
        <v>74827642454</v>
      </c>
      <c r="I11" s="13"/>
      <c r="J11" s="15">
        <v>55603180800</v>
      </c>
      <c r="K11" s="13"/>
      <c r="L11" s="15">
        <v>0</v>
      </c>
      <c r="M11" s="13"/>
      <c r="N11" s="15">
        <v>0</v>
      </c>
      <c r="O11" s="13"/>
      <c r="P11" s="15">
        <v>0</v>
      </c>
      <c r="Q11" s="13"/>
      <c r="R11" s="15">
        <v>0</v>
      </c>
      <c r="S11" s="13"/>
      <c r="T11" s="15">
        <v>32000000</v>
      </c>
      <c r="U11" s="13"/>
      <c r="V11" s="15">
        <v>2178</v>
      </c>
      <c r="W11" s="13"/>
      <c r="X11" s="15">
        <v>74827642454</v>
      </c>
      <c r="Y11" s="13"/>
      <c r="Z11" s="15">
        <v>69281308800</v>
      </c>
      <c r="AA11" s="13"/>
      <c r="AB11" s="43">
        <f t="shared" si="0"/>
        <v>2.0425718264279138</v>
      </c>
      <c r="AC11" s="13"/>
      <c r="AD11" s="13"/>
      <c r="AE11" s="13"/>
      <c r="AF11" s="13"/>
    </row>
    <row r="12" spans="1:32" ht="21.75" customHeight="1" x14ac:dyDescent="0.2">
      <c r="A12" s="25" t="s">
        <v>22</v>
      </c>
      <c r="B12" s="25"/>
      <c r="C12" s="25"/>
      <c r="E12" s="26">
        <v>16421217</v>
      </c>
      <c r="F12" s="26"/>
      <c r="G12" s="13"/>
      <c r="H12" s="15">
        <v>90315843663</v>
      </c>
      <c r="I12" s="13"/>
      <c r="J12" s="15">
        <v>76002266093.205597</v>
      </c>
      <c r="K12" s="13"/>
      <c r="L12" s="15">
        <v>0</v>
      </c>
      <c r="M12" s="13"/>
      <c r="N12" s="15">
        <v>0</v>
      </c>
      <c r="O12" s="13"/>
      <c r="P12" s="15">
        <v>0</v>
      </c>
      <c r="Q12" s="13"/>
      <c r="R12" s="15">
        <v>0</v>
      </c>
      <c r="S12" s="13"/>
      <c r="T12" s="15">
        <v>16421217</v>
      </c>
      <c r="U12" s="13"/>
      <c r="V12" s="15">
        <v>5300</v>
      </c>
      <c r="W12" s="13"/>
      <c r="X12" s="15">
        <v>90315843663</v>
      </c>
      <c r="Y12" s="13"/>
      <c r="Z12" s="15">
        <v>86514607021.904999</v>
      </c>
      <c r="AA12" s="13"/>
      <c r="AB12" s="43">
        <f t="shared" si="0"/>
        <v>2.5506489692271188</v>
      </c>
      <c r="AC12" s="13"/>
      <c r="AD12" s="13"/>
      <c r="AE12" s="13"/>
      <c r="AF12" s="13"/>
    </row>
    <row r="13" spans="1:32" ht="21.75" customHeight="1" x14ac:dyDescent="0.2">
      <c r="A13" s="25" t="s">
        <v>23</v>
      </c>
      <c r="B13" s="25"/>
      <c r="C13" s="25"/>
      <c r="E13" s="26">
        <v>1570829</v>
      </c>
      <c r="F13" s="26"/>
      <c r="G13" s="13"/>
      <c r="H13" s="15">
        <v>58708013350</v>
      </c>
      <c r="I13" s="13"/>
      <c r="J13" s="15">
        <v>51060479955.614998</v>
      </c>
      <c r="K13" s="13"/>
      <c r="L13" s="15">
        <v>0</v>
      </c>
      <c r="M13" s="13"/>
      <c r="N13" s="15">
        <v>0</v>
      </c>
      <c r="O13" s="13"/>
      <c r="P13" s="15">
        <v>-900829</v>
      </c>
      <c r="Q13" s="13"/>
      <c r="R13" s="15">
        <v>33735622850</v>
      </c>
      <c r="S13" s="13"/>
      <c r="T13" s="15">
        <v>670000</v>
      </c>
      <c r="U13" s="13"/>
      <c r="V13" s="15">
        <v>39900</v>
      </c>
      <c r="W13" s="13"/>
      <c r="X13" s="15">
        <v>25040516308</v>
      </c>
      <c r="Y13" s="13"/>
      <c r="Z13" s="15">
        <v>26573938650</v>
      </c>
      <c r="AA13" s="13"/>
      <c r="AB13" s="43">
        <f t="shared" si="0"/>
        <v>0.78346063814131972</v>
      </c>
      <c r="AC13" s="13"/>
      <c r="AD13" s="13"/>
      <c r="AE13" s="13"/>
      <c r="AF13" s="13"/>
    </row>
    <row r="14" spans="1:32" ht="21.75" customHeight="1" x14ac:dyDescent="0.2">
      <c r="A14" s="25" t="s">
        <v>24</v>
      </c>
      <c r="B14" s="25"/>
      <c r="C14" s="25"/>
      <c r="E14" s="26">
        <v>11200000</v>
      </c>
      <c r="F14" s="26"/>
      <c r="G14" s="13"/>
      <c r="H14" s="15">
        <v>142001655017</v>
      </c>
      <c r="I14" s="13"/>
      <c r="J14" s="15">
        <v>127922306400</v>
      </c>
      <c r="K14" s="13"/>
      <c r="L14" s="15">
        <v>0</v>
      </c>
      <c r="M14" s="13"/>
      <c r="N14" s="15">
        <v>0</v>
      </c>
      <c r="O14" s="13"/>
      <c r="P14" s="15">
        <v>0</v>
      </c>
      <c r="Q14" s="13"/>
      <c r="R14" s="15">
        <v>0</v>
      </c>
      <c r="S14" s="13"/>
      <c r="T14" s="15">
        <v>11200000</v>
      </c>
      <c r="U14" s="13"/>
      <c r="V14" s="15">
        <v>16310</v>
      </c>
      <c r="W14" s="13"/>
      <c r="X14" s="15">
        <v>142001655017</v>
      </c>
      <c r="Y14" s="13"/>
      <c r="Z14" s="15">
        <v>181585101600</v>
      </c>
      <c r="AA14" s="13"/>
      <c r="AB14" s="43">
        <f t="shared" si="0"/>
        <v>5.3535451199098931</v>
      </c>
      <c r="AC14" s="13"/>
      <c r="AD14" s="13"/>
      <c r="AE14" s="13"/>
      <c r="AF14" s="13"/>
    </row>
    <row r="15" spans="1:32" ht="21.75" customHeight="1" x14ac:dyDescent="0.2">
      <c r="A15" s="25" t="s">
        <v>25</v>
      </c>
      <c r="B15" s="25"/>
      <c r="C15" s="25"/>
      <c r="E15" s="26">
        <v>665000</v>
      </c>
      <c r="F15" s="26"/>
      <c r="G15" s="13"/>
      <c r="H15" s="15">
        <v>102936653526</v>
      </c>
      <c r="I15" s="13"/>
      <c r="J15" s="15">
        <v>150175805535</v>
      </c>
      <c r="K15" s="13"/>
      <c r="L15" s="15">
        <v>150000</v>
      </c>
      <c r="M15" s="13"/>
      <c r="N15" s="15">
        <v>30998041141</v>
      </c>
      <c r="O15" s="13"/>
      <c r="P15" s="15">
        <v>0</v>
      </c>
      <c r="Q15" s="13"/>
      <c r="R15" s="15">
        <v>0</v>
      </c>
      <c r="S15" s="13"/>
      <c r="T15" s="15">
        <v>815000</v>
      </c>
      <c r="U15" s="13"/>
      <c r="V15" s="15">
        <v>206590</v>
      </c>
      <c r="W15" s="13"/>
      <c r="X15" s="15">
        <v>133934694667</v>
      </c>
      <c r="Y15" s="13"/>
      <c r="Z15" s="15">
        <v>167369043442.5</v>
      </c>
      <c r="AA15" s="13"/>
      <c r="AB15" s="43">
        <f t="shared" si="0"/>
        <v>4.9344231319117355</v>
      </c>
      <c r="AC15" s="13"/>
      <c r="AD15" s="13"/>
      <c r="AE15" s="13"/>
      <c r="AF15" s="13"/>
    </row>
    <row r="16" spans="1:32" ht="21.75" customHeight="1" x14ac:dyDescent="0.2">
      <c r="A16" s="25" t="s">
        <v>26</v>
      </c>
      <c r="B16" s="25"/>
      <c r="C16" s="25"/>
      <c r="E16" s="26">
        <v>4900000</v>
      </c>
      <c r="F16" s="26"/>
      <c r="G16" s="13"/>
      <c r="H16" s="15">
        <v>89899013019</v>
      </c>
      <c r="I16" s="13"/>
      <c r="J16" s="15">
        <v>53530586550</v>
      </c>
      <c r="K16" s="13"/>
      <c r="L16" s="15">
        <v>0</v>
      </c>
      <c r="M16" s="13"/>
      <c r="N16" s="15">
        <v>0</v>
      </c>
      <c r="O16" s="13"/>
      <c r="P16" s="15">
        <v>0</v>
      </c>
      <c r="Q16" s="13"/>
      <c r="R16" s="15">
        <v>0</v>
      </c>
      <c r="S16" s="13"/>
      <c r="T16" s="15">
        <v>4900000</v>
      </c>
      <c r="U16" s="13"/>
      <c r="V16" s="15">
        <v>11230</v>
      </c>
      <c r="W16" s="13"/>
      <c r="X16" s="15">
        <v>89899013019</v>
      </c>
      <c r="Y16" s="13"/>
      <c r="Z16" s="15">
        <v>54699589350</v>
      </c>
      <c r="AA16" s="13"/>
      <c r="AB16" s="43">
        <f t="shared" si="0"/>
        <v>1.6126693051659897</v>
      </c>
      <c r="AC16" s="13"/>
      <c r="AD16" s="13"/>
      <c r="AE16" s="13"/>
      <c r="AF16" s="13"/>
    </row>
    <row r="17" spans="1:32" ht="21.75" customHeight="1" x14ac:dyDescent="0.2">
      <c r="A17" s="25" t="s">
        <v>27</v>
      </c>
      <c r="B17" s="25"/>
      <c r="C17" s="25"/>
      <c r="E17" s="26">
        <v>185000</v>
      </c>
      <c r="F17" s="26"/>
      <c r="G17" s="13"/>
      <c r="H17" s="15">
        <v>21918456378</v>
      </c>
      <c r="I17" s="13"/>
      <c r="J17" s="15">
        <v>30207290805</v>
      </c>
      <c r="K17" s="13"/>
      <c r="L17" s="15">
        <v>0</v>
      </c>
      <c r="M17" s="13"/>
      <c r="N17" s="15">
        <v>0</v>
      </c>
      <c r="O17" s="13"/>
      <c r="P17" s="15">
        <v>-185000</v>
      </c>
      <c r="Q17" s="13"/>
      <c r="R17" s="15">
        <v>30918533585</v>
      </c>
      <c r="S17" s="13"/>
      <c r="T17" s="15">
        <v>0</v>
      </c>
      <c r="U17" s="13"/>
      <c r="V17" s="15">
        <v>0</v>
      </c>
      <c r="W17" s="13"/>
      <c r="X17" s="15">
        <v>0</v>
      </c>
      <c r="Y17" s="13"/>
      <c r="Z17" s="15">
        <v>0</v>
      </c>
      <c r="AA17" s="13"/>
      <c r="AB17" s="43">
        <f t="shared" si="0"/>
        <v>0</v>
      </c>
      <c r="AC17" s="13"/>
      <c r="AD17" s="13"/>
      <c r="AE17" s="13"/>
      <c r="AF17" s="13"/>
    </row>
    <row r="18" spans="1:32" ht="21.75" customHeight="1" x14ac:dyDescent="0.2">
      <c r="A18" s="25" t="s">
        <v>28</v>
      </c>
      <c r="B18" s="25"/>
      <c r="C18" s="25"/>
      <c r="E18" s="26">
        <v>12400000</v>
      </c>
      <c r="F18" s="26"/>
      <c r="G18" s="13"/>
      <c r="H18" s="15">
        <v>49370850013</v>
      </c>
      <c r="I18" s="13"/>
      <c r="J18" s="15">
        <v>57514142520</v>
      </c>
      <c r="K18" s="13"/>
      <c r="L18" s="15">
        <v>0</v>
      </c>
      <c r="M18" s="13"/>
      <c r="N18" s="15">
        <v>0</v>
      </c>
      <c r="O18" s="13"/>
      <c r="P18" s="15">
        <v>0</v>
      </c>
      <c r="Q18" s="13"/>
      <c r="R18" s="15">
        <v>0</v>
      </c>
      <c r="S18" s="13"/>
      <c r="T18" s="15">
        <v>12400000</v>
      </c>
      <c r="U18" s="13"/>
      <c r="V18" s="15">
        <v>5260</v>
      </c>
      <c r="W18" s="13"/>
      <c r="X18" s="15">
        <v>49370850013</v>
      </c>
      <c r="Y18" s="13"/>
      <c r="Z18" s="15">
        <v>64835917200</v>
      </c>
      <c r="AA18" s="13"/>
      <c r="AB18" s="43">
        <f t="shared" si="0"/>
        <v>1.9115114899984829</v>
      </c>
      <c r="AC18" s="13"/>
      <c r="AD18" s="13"/>
      <c r="AE18" s="13"/>
      <c r="AF18" s="13"/>
    </row>
    <row r="19" spans="1:32" ht="21.75" customHeight="1" x14ac:dyDescent="0.2">
      <c r="A19" s="25" t="s">
        <v>29</v>
      </c>
      <c r="B19" s="25"/>
      <c r="C19" s="25"/>
      <c r="E19" s="26">
        <v>10058333</v>
      </c>
      <c r="F19" s="26"/>
      <c r="G19" s="13"/>
      <c r="H19" s="15">
        <v>42113044665</v>
      </c>
      <c r="I19" s="13"/>
      <c r="J19" s="15">
        <v>51942134347.386703</v>
      </c>
      <c r="K19" s="13"/>
      <c r="L19" s="15">
        <v>0</v>
      </c>
      <c r="M19" s="13"/>
      <c r="N19" s="15">
        <v>0</v>
      </c>
      <c r="O19" s="13"/>
      <c r="P19" s="15">
        <v>0</v>
      </c>
      <c r="Q19" s="13"/>
      <c r="R19" s="15">
        <v>0</v>
      </c>
      <c r="S19" s="13"/>
      <c r="T19" s="15">
        <v>10058333</v>
      </c>
      <c r="U19" s="13"/>
      <c r="V19" s="15">
        <v>6040</v>
      </c>
      <c r="W19" s="13"/>
      <c r="X19" s="15">
        <v>42113044665</v>
      </c>
      <c r="Y19" s="13"/>
      <c r="Z19" s="15">
        <v>60390854948.646004</v>
      </c>
      <c r="AA19" s="13"/>
      <c r="AB19" s="43">
        <f t="shared" si="0"/>
        <v>1.7804608635222419</v>
      </c>
      <c r="AC19" s="13"/>
      <c r="AD19" s="13"/>
      <c r="AE19" s="13"/>
      <c r="AF19" s="13"/>
    </row>
    <row r="20" spans="1:32" ht="21.75" customHeight="1" x14ac:dyDescent="0.2">
      <c r="A20" s="25" t="s">
        <v>30</v>
      </c>
      <c r="B20" s="25"/>
      <c r="C20" s="25"/>
      <c r="E20" s="26">
        <v>3000000</v>
      </c>
      <c r="F20" s="26"/>
      <c r="G20" s="13"/>
      <c r="H20" s="15">
        <v>49281789155</v>
      </c>
      <c r="I20" s="13"/>
      <c r="J20" s="15">
        <v>46342611000</v>
      </c>
      <c r="K20" s="13"/>
      <c r="L20" s="15">
        <v>0</v>
      </c>
      <c r="M20" s="13"/>
      <c r="N20" s="15">
        <v>0</v>
      </c>
      <c r="O20" s="13"/>
      <c r="P20" s="15">
        <v>0</v>
      </c>
      <c r="Q20" s="13"/>
      <c r="R20" s="15">
        <v>0</v>
      </c>
      <c r="S20" s="13"/>
      <c r="T20" s="15">
        <v>3000000</v>
      </c>
      <c r="U20" s="13"/>
      <c r="V20" s="15">
        <v>17090</v>
      </c>
      <c r="W20" s="13"/>
      <c r="X20" s="15">
        <v>49281789155</v>
      </c>
      <c r="Y20" s="13"/>
      <c r="Z20" s="15">
        <v>50964943500</v>
      </c>
      <c r="AA20" s="13"/>
      <c r="AB20" s="43">
        <f t="shared" si="0"/>
        <v>1.5025633829912641</v>
      </c>
      <c r="AC20" s="13"/>
      <c r="AD20" s="13"/>
      <c r="AE20" s="13"/>
      <c r="AF20" s="13"/>
    </row>
    <row r="21" spans="1:32" ht="21.75" customHeight="1" x14ac:dyDescent="0.2">
      <c r="A21" s="25" t="s">
        <v>31</v>
      </c>
      <c r="B21" s="25"/>
      <c r="C21" s="25"/>
      <c r="E21" s="26">
        <v>802183</v>
      </c>
      <c r="F21" s="26"/>
      <c r="G21" s="13"/>
      <c r="H21" s="15">
        <v>8025840915</v>
      </c>
      <c r="I21" s="13"/>
      <c r="J21" s="15">
        <v>11092770665.1077</v>
      </c>
      <c r="K21" s="13"/>
      <c r="L21" s="15">
        <v>0</v>
      </c>
      <c r="M21" s="13"/>
      <c r="N21" s="15">
        <v>0</v>
      </c>
      <c r="O21" s="13"/>
      <c r="P21" s="15">
        <v>0</v>
      </c>
      <c r="Q21" s="13"/>
      <c r="R21" s="15">
        <v>0</v>
      </c>
      <c r="S21" s="13"/>
      <c r="T21" s="15">
        <v>802183</v>
      </c>
      <c r="U21" s="13"/>
      <c r="V21" s="15">
        <v>15460</v>
      </c>
      <c r="W21" s="13"/>
      <c r="X21" s="15">
        <v>8025840915</v>
      </c>
      <c r="Y21" s="13"/>
      <c r="Z21" s="15">
        <v>12327958772.379</v>
      </c>
      <c r="AA21" s="13"/>
      <c r="AB21" s="43">
        <f t="shared" si="0"/>
        <v>0.3634564892317132</v>
      </c>
      <c r="AC21" s="13"/>
      <c r="AD21" s="13"/>
      <c r="AE21" s="13"/>
      <c r="AF21" s="13"/>
    </row>
    <row r="22" spans="1:32" ht="21.75" customHeight="1" x14ac:dyDescent="0.2">
      <c r="A22" s="25" t="s">
        <v>32</v>
      </c>
      <c r="B22" s="25"/>
      <c r="C22" s="25"/>
      <c r="E22" s="26">
        <v>2400000</v>
      </c>
      <c r="F22" s="26"/>
      <c r="G22" s="13"/>
      <c r="H22" s="15">
        <v>65307626289</v>
      </c>
      <c r="I22" s="13"/>
      <c r="J22" s="15">
        <v>63412437600</v>
      </c>
      <c r="K22" s="13"/>
      <c r="L22" s="15">
        <v>0</v>
      </c>
      <c r="M22" s="13"/>
      <c r="N22" s="15">
        <v>0</v>
      </c>
      <c r="O22" s="13"/>
      <c r="P22" s="15">
        <v>0</v>
      </c>
      <c r="Q22" s="13"/>
      <c r="R22" s="15">
        <v>0</v>
      </c>
      <c r="S22" s="13"/>
      <c r="T22" s="15">
        <v>2400000</v>
      </c>
      <c r="U22" s="13"/>
      <c r="V22" s="15">
        <v>31280</v>
      </c>
      <c r="W22" s="13"/>
      <c r="X22" s="15">
        <v>65307626289</v>
      </c>
      <c r="Y22" s="13"/>
      <c r="Z22" s="15">
        <v>74625321600</v>
      </c>
      <c r="AA22" s="13"/>
      <c r="AB22" s="43">
        <f t="shared" si="0"/>
        <v>2.2001255761248331</v>
      </c>
      <c r="AC22" s="13"/>
      <c r="AD22" s="13"/>
      <c r="AE22" s="13"/>
      <c r="AF22" s="13"/>
    </row>
    <row r="23" spans="1:32" ht="21.75" customHeight="1" x14ac:dyDescent="0.2">
      <c r="A23" s="25" t="s">
        <v>33</v>
      </c>
      <c r="B23" s="25"/>
      <c r="C23" s="25"/>
      <c r="E23" s="26">
        <v>17000000</v>
      </c>
      <c r="F23" s="26"/>
      <c r="G23" s="13"/>
      <c r="H23" s="15">
        <v>61290824935</v>
      </c>
      <c r="I23" s="13"/>
      <c r="J23" s="15">
        <v>42534405450</v>
      </c>
      <c r="K23" s="13"/>
      <c r="L23" s="15">
        <v>0</v>
      </c>
      <c r="M23" s="13"/>
      <c r="N23" s="15">
        <v>0</v>
      </c>
      <c r="O23" s="13"/>
      <c r="P23" s="15">
        <v>0</v>
      </c>
      <c r="Q23" s="13"/>
      <c r="R23" s="15">
        <v>0</v>
      </c>
      <c r="S23" s="13"/>
      <c r="T23" s="15">
        <v>17000000</v>
      </c>
      <c r="U23" s="13"/>
      <c r="V23" s="15">
        <v>2816</v>
      </c>
      <c r="W23" s="13"/>
      <c r="X23" s="15">
        <v>61290824935</v>
      </c>
      <c r="Y23" s="13"/>
      <c r="Z23" s="15">
        <v>47587161600</v>
      </c>
      <c r="AA23" s="13"/>
      <c r="AB23" s="43">
        <f t="shared" si="0"/>
        <v>1.4029786282535166</v>
      </c>
      <c r="AC23" s="13"/>
      <c r="AD23" s="13"/>
      <c r="AE23" s="13"/>
      <c r="AF23" s="13"/>
    </row>
    <row r="24" spans="1:32" ht="21.75" customHeight="1" x14ac:dyDescent="0.2">
      <c r="A24" s="25" t="s">
        <v>34</v>
      </c>
      <c r="B24" s="25"/>
      <c r="C24" s="25"/>
      <c r="E24" s="26">
        <v>45000007</v>
      </c>
      <c r="F24" s="26"/>
      <c r="G24" s="13"/>
      <c r="H24" s="15">
        <v>81768928733</v>
      </c>
      <c r="I24" s="13"/>
      <c r="J24" s="15">
        <v>85841201103.0737</v>
      </c>
      <c r="K24" s="13"/>
      <c r="L24" s="15">
        <v>0</v>
      </c>
      <c r="M24" s="13"/>
      <c r="N24" s="15">
        <v>0</v>
      </c>
      <c r="O24" s="13"/>
      <c r="P24" s="15">
        <v>-2060789</v>
      </c>
      <c r="Q24" s="13"/>
      <c r="R24" s="15">
        <v>4450037624</v>
      </c>
      <c r="S24" s="13"/>
      <c r="T24" s="15">
        <v>42939218</v>
      </c>
      <c r="U24" s="13"/>
      <c r="V24" s="15">
        <v>2439</v>
      </c>
      <c r="W24" s="13"/>
      <c r="X24" s="15">
        <v>78024295782</v>
      </c>
      <c r="Y24" s="13"/>
      <c r="Z24" s="15">
        <v>104105616623.423</v>
      </c>
      <c r="AA24" s="13"/>
      <c r="AB24" s="43">
        <f t="shared" si="0"/>
        <v>3.0692722636312166</v>
      </c>
      <c r="AC24" s="13"/>
      <c r="AD24" s="13"/>
      <c r="AE24" s="13"/>
      <c r="AF24" s="13"/>
    </row>
    <row r="25" spans="1:32" ht="21.75" customHeight="1" x14ac:dyDescent="0.2">
      <c r="A25" s="25" t="s">
        <v>35</v>
      </c>
      <c r="B25" s="25"/>
      <c r="C25" s="25"/>
      <c r="E25" s="26">
        <v>24500000</v>
      </c>
      <c r="F25" s="26"/>
      <c r="G25" s="13"/>
      <c r="H25" s="15">
        <v>121116585689</v>
      </c>
      <c r="I25" s="13"/>
      <c r="J25" s="15">
        <v>245977672500</v>
      </c>
      <c r="K25" s="13"/>
      <c r="L25" s="15">
        <v>0</v>
      </c>
      <c r="M25" s="13"/>
      <c r="N25" s="15">
        <v>0</v>
      </c>
      <c r="O25" s="13"/>
      <c r="P25" s="15">
        <v>-500000</v>
      </c>
      <c r="Q25" s="13"/>
      <c r="R25" s="15">
        <v>5533224453</v>
      </c>
      <c r="S25" s="13"/>
      <c r="T25" s="15">
        <v>24000000</v>
      </c>
      <c r="U25" s="13"/>
      <c r="V25" s="15">
        <v>11330</v>
      </c>
      <c r="W25" s="13"/>
      <c r="X25" s="15">
        <v>118644818634</v>
      </c>
      <c r="Y25" s="13"/>
      <c r="Z25" s="15">
        <v>270302076000</v>
      </c>
      <c r="AA25" s="13"/>
      <c r="AB25" s="43">
        <f t="shared" si="0"/>
        <v>7.9691249288664823</v>
      </c>
      <c r="AC25" s="13"/>
      <c r="AD25" s="13"/>
      <c r="AE25" s="13"/>
      <c r="AF25" s="13"/>
    </row>
    <row r="26" spans="1:32" ht="21.75" customHeight="1" x14ac:dyDescent="0.2">
      <c r="A26" s="25" t="s">
        <v>36</v>
      </c>
      <c r="B26" s="25"/>
      <c r="C26" s="25"/>
      <c r="E26" s="26">
        <v>14065343</v>
      </c>
      <c r="F26" s="26"/>
      <c r="G26" s="13"/>
      <c r="H26" s="15">
        <v>74539327325</v>
      </c>
      <c r="I26" s="13"/>
      <c r="J26" s="15">
        <v>81513044039.344498</v>
      </c>
      <c r="K26" s="13"/>
      <c r="L26" s="15">
        <v>0</v>
      </c>
      <c r="M26" s="13"/>
      <c r="N26" s="15">
        <v>0</v>
      </c>
      <c r="O26" s="13"/>
      <c r="P26" s="15">
        <v>0</v>
      </c>
      <c r="Q26" s="13"/>
      <c r="R26" s="15">
        <v>0</v>
      </c>
      <c r="S26" s="13"/>
      <c r="T26" s="15">
        <v>14065343</v>
      </c>
      <c r="U26" s="13"/>
      <c r="V26" s="15">
        <v>6930</v>
      </c>
      <c r="W26" s="13"/>
      <c r="X26" s="15">
        <v>74539327325</v>
      </c>
      <c r="Y26" s="13"/>
      <c r="Z26" s="15">
        <v>96892863669.4095</v>
      </c>
      <c r="AA26" s="13"/>
      <c r="AB26" s="43">
        <f t="shared" si="0"/>
        <v>2.8566237696862999</v>
      </c>
      <c r="AC26" s="13"/>
      <c r="AD26" s="13"/>
      <c r="AE26" s="13"/>
      <c r="AF26" s="13"/>
    </row>
    <row r="27" spans="1:32" ht="21.75" customHeight="1" x14ac:dyDescent="0.2">
      <c r="A27" s="25" t="s">
        <v>37</v>
      </c>
      <c r="B27" s="25"/>
      <c r="C27" s="25"/>
      <c r="E27" s="26">
        <v>1900000</v>
      </c>
      <c r="F27" s="26"/>
      <c r="G27" s="13"/>
      <c r="H27" s="15">
        <v>52524697728</v>
      </c>
      <c r="I27" s="13"/>
      <c r="J27" s="15">
        <v>67804150500</v>
      </c>
      <c r="K27" s="13"/>
      <c r="L27" s="15">
        <v>0</v>
      </c>
      <c r="M27" s="13"/>
      <c r="N27" s="15">
        <v>0</v>
      </c>
      <c r="O27" s="13"/>
      <c r="P27" s="15">
        <v>0</v>
      </c>
      <c r="Q27" s="13"/>
      <c r="R27" s="15">
        <v>0</v>
      </c>
      <c r="S27" s="13"/>
      <c r="T27" s="15">
        <v>1900000</v>
      </c>
      <c r="U27" s="13"/>
      <c r="V27" s="15">
        <v>45280</v>
      </c>
      <c r="W27" s="13"/>
      <c r="X27" s="15">
        <v>52524697728</v>
      </c>
      <c r="Y27" s="13"/>
      <c r="Z27" s="15">
        <v>85520109600</v>
      </c>
      <c r="AA27" s="13"/>
      <c r="AB27" s="43">
        <f t="shared" si="0"/>
        <v>2.5213289051200398</v>
      </c>
      <c r="AC27" s="13"/>
      <c r="AD27" s="13"/>
      <c r="AE27" s="13"/>
      <c r="AF27" s="13"/>
    </row>
    <row r="28" spans="1:32" ht="21.75" customHeight="1" x14ac:dyDescent="0.2">
      <c r="A28" s="25" t="s">
        <v>38</v>
      </c>
      <c r="B28" s="25"/>
      <c r="C28" s="25"/>
      <c r="E28" s="26">
        <v>12000000</v>
      </c>
      <c r="F28" s="26"/>
      <c r="G28" s="13"/>
      <c r="H28" s="15">
        <v>56331122914</v>
      </c>
      <c r="I28" s="13"/>
      <c r="J28" s="15">
        <v>57531637800</v>
      </c>
      <c r="K28" s="13"/>
      <c r="L28" s="15">
        <v>0</v>
      </c>
      <c r="M28" s="13"/>
      <c r="N28" s="15">
        <v>0</v>
      </c>
      <c r="O28" s="13"/>
      <c r="P28" s="15">
        <v>0</v>
      </c>
      <c r="Q28" s="13"/>
      <c r="R28" s="15">
        <v>0</v>
      </c>
      <c r="S28" s="13"/>
      <c r="T28" s="15">
        <v>12000000</v>
      </c>
      <c r="U28" s="13"/>
      <c r="V28" s="15">
        <v>6010</v>
      </c>
      <c r="W28" s="13"/>
      <c r="X28" s="15">
        <v>56331122914</v>
      </c>
      <c r="Y28" s="13"/>
      <c r="Z28" s="15">
        <v>71690886000</v>
      </c>
      <c r="AA28" s="13"/>
      <c r="AB28" s="43">
        <f t="shared" si="0"/>
        <v>2.113611686782328</v>
      </c>
      <c r="AC28" s="13"/>
      <c r="AD28" s="13"/>
      <c r="AE28" s="13"/>
      <c r="AF28" s="13"/>
    </row>
    <row r="29" spans="1:32" ht="21.75" customHeight="1" x14ac:dyDescent="0.2">
      <c r="A29" s="25" t="s">
        <v>39</v>
      </c>
      <c r="B29" s="25"/>
      <c r="C29" s="25"/>
      <c r="E29" s="26">
        <v>6240000</v>
      </c>
      <c r="F29" s="26"/>
      <c r="G29" s="13"/>
      <c r="H29" s="15">
        <v>29861125430</v>
      </c>
      <c r="I29" s="13"/>
      <c r="J29" s="15">
        <v>20426057496</v>
      </c>
      <c r="K29" s="13"/>
      <c r="L29" s="15">
        <v>0</v>
      </c>
      <c r="M29" s="13"/>
      <c r="N29" s="15">
        <v>0</v>
      </c>
      <c r="O29" s="13"/>
      <c r="P29" s="15">
        <v>-6240000</v>
      </c>
      <c r="Q29" s="13"/>
      <c r="R29" s="15">
        <v>21896138259</v>
      </c>
      <c r="S29" s="13"/>
      <c r="T29" s="15">
        <v>0</v>
      </c>
      <c r="U29" s="13"/>
      <c r="V29" s="15">
        <v>0</v>
      </c>
      <c r="W29" s="13"/>
      <c r="X29" s="15">
        <v>0</v>
      </c>
      <c r="Y29" s="13"/>
      <c r="Z29" s="15">
        <v>0</v>
      </c>
      <c r="AA29" s="13"/>
      <c r="AB29" s="43">
        <f t="shared" si="0"/>
        <v>0</v>
      </c>
      <c r="AC29" s="13"/>
      <c r="AD29" s="13"/>
      <c r="AE29" s="13"/>
      <c r="AF29" s="13"/>
    </row>
    <row r="30" spans="1:32" ht="21.75" customHeight="1" x14ac:dyDescent="0.2">
      <c r="A30" s="25" t="s">
        <v>40</v>
      </c>
      <c r="B30" s="25"/>
      <c r="C30" s="25"/>
      <c r="E30" s="26">
        <v>3300000</v>
      </c>
      <c r="F30" s="26"/>
      <c r="G30" s="13"/>
      <c r="H30" s="15">
        <v>51649581764</v>
      </c>
      <c r="I30" s="13"/>
      <c r="J30" s="15">
        <v>59243391900</v>
      </c>
      <c r="K30" s="13"/>
      <c r="L30" s="15">
        <v>1131100</v>
      </c>
      <c r="M30" s="13"/>
      <c r="N30" s="15">
        <v>25246937432</v>
      </c>
      <c r="O30" s="13"/>
      <c r="P30" s="15">
        <v>0</v>
      </c>
      <c r="Q30" s="13"/>
      <c r="R30" s="15">
        <v>0</v>
      </c>
      <c r="S30" s="13"/>
      <c r="T30" s="15">
        <v>4431100</v>
      </c>
      <c r="U30" s="13"/>
      <c r="V30" s="15">
        <v>22920</v>
      </c>
      <c r="W30" s="13"/>
      <c r="X30" s="15">
        <v>76896519196</v>
      </c>
      <c r="Y30" s="13"/>
      <c r="Z30" s="15">
        <v>100956525168.60001</v>
      </c>
      <c r="AA30" s="13"/>
      <c r="AB30" s="43">
        <f t="shared" si="0"/>
        <v>2.9764298275416383</v>
      </c>
      <c r="AC30" s="13"/>
      <c r="AD30" s="13"/>
      <c r="AE30" s="13"/>
      <c r="AF30" s="13"/>
    </row>
    <row r="31" spans="1:32" ht="21.75" customHeight="1" x14ac:dyDescent="0.2">
      <c r="A31" s="25" t="s">
        <v>41</v>
      </c>
      <c r="B31" s="25"/>
      <c r="C31" s="25"/>
      <c r="E31" s="26">
        <v>4000000</v>
      </c>
      <c r="F31" s="26"/>
      <c r="G31" s="13"/>
      <c r="H31" s="15">
        <v>17696411521</v>
      </c>
      <c r="I31" s="13"/>
      <c r="J31" s="15">
        <v>31332456000</v>
      </c>
      <c r="K31" s="13"/>
      <c r="L31" s="15">
        <v>0</v>
      </c>
      <c r="M31" s="13"/>
      <c r="N31" s="15">
        <v>0</v>
      </c>
      <c r="O31" s="13"/>
      <c r="P31" s="15">
        <v>-4000000</v>
      </c>
      <c r="Q31" s="13"/>
      <c r="R31" s="15">
        <v>35390317724</v>
      </c>
      <c r="S31" s="13"/>
      <c r="T31" s="15">
        <v>0</v>
      </c>
      <c r="U31" s="13"/>
      <c r="V31" s="15">
        <v>0</v>
      </c>
      <c r="W31" s="13"/>
      <c r="X31" s="15">
        <v>0</v>
      </c>
      <c r="Y31" s="13"/>
      <c r="Z31" s="15">
        <v>0</v>
      </c>
      <c r="AA31" s="13"/>
      <c r="AB31" s="43">
        <f t="shared" si="0"/>
        <v>0</v>
      </c>
      <c r="AC31" s="13"/>
      <c r="AD31" s="13"/>
      <c r="AE31" s="13"/>
      <c r="AF31" s="13"/>
    </row>
    <row r="32" spans="1:32" ht="21.75" customHeight="1" x14ac:dyDescent="0.2">
      <c r="A32" s="25" t="s">
        <v>42</v>
      </c>
      <c r="B32" s="25"/>
      <c r="C32" s="25"/>
      <c r="E32" s="26">
        <v>1000000</v>
      </c>
      <c r="F32" s="26"/>
      <c r="G32" s="13"/>
      <c r="H32" s="15">
        <v>29387246080</v>
      </c>
      <c r="I32" s="13"/>
      <c r="J32" s="15">
        <v>49593154500</v>
      </c>
      <c r="K32" s="13"/>
      <c r="L32" s="15">
        <v>0</v>
      </c>
      <c r="M32" s="13"/>
      <c r="N32" s="15">
        <v>0</v>
      </c>
      <c r="O32" s="13"/>
      <c r="P32" s="15">
        <v>0</v>
      </c>
      <c r="Q32" s="13"/>
      <c r="R32" s="15">
        <v>0</v>
      </c>
      <c r="S32" s="13"/>
      <c r="T32" s="15">
        <v>1000000</v>
      </c>
      <c r="U32" s="13"/>
      <c r="V32" s="15">
        <v>59110</v>
      </c>
      <c r="W32" s="13"/>
      <c r="X32" s="15">
        <v>29387246080</v>
      </c>
      <c r="Y32" s="13"/>
      <c r="Z32" s="15">
        <v>58758295500</v>
      </c>
      <c r="AA32" s="13"/>
      <c r="AB32" s="43">
        <f t="shared" si="0"/>
        <v>1.7323292679659379</v>
      </c>
      <c r="AC32" s="13"/>
      <c r="AD32" s="13"/>
      <c r="AE32" s="13"/>
      <c r="AF32" s="13"/>
    </row>
    <row r="33" spans="1:32" ht="21.75" customHeight="1" x14ac:dyDescent="0.2">
      <c r="A33" s="25" t="s">
        <v>43</v>
      </c>
      <c r="B33" s="25"/>
      <c r="C33" s="25"/>
      <c r="E33" s="26">
        <v>1125737</v>
      </c>
      <c r="F33" s="26"/>
      <c r="G33" s="13"/>
      <c r="H33" s="15">
        <v>67544209377</v>
      </c>
      <c r="I33" s="13"/>
      <c r="J33" s="15">
        <v>75020365499.544006</v>
      </c>
      <c r="K33" s="13"/>
      <c r="L33" s="15">
        <v>0</v>
      </c>
      <c r="M33" s="13"/>
      <c r="N33" s="15">
        <v>0</v>
      </c>
      <c r="O33" s="13"/>
      <c r="P33" s="15">
        <v>0</v>
      </c>
      <c r="Q33" s="13"/>
      <c r="R33" s="15">
        <v>0</v>
      </c>
      <c r="S33" s="13"/>
      <c r="T33" s="15">
        <v>1125737</v>
      </c>
      <c r="U33" s="13"/>
      <c r="V33" s="15">
        <v>75590</v>
      </c>
      <c r="W33" s="13"/>
      <c r="X33" s="15">
        <v>67544209377</v>
      </c>
      <c r="Y33" s="13"/>
      <c r="Z33" s="15">
        <v>84588147794.011505</v>
      </c>
      <c r="AA33" s="13"/>
      <c r="AB33" s="43">
        <f t="shared" si="0"/>
        <v>2.4938525343471629</v>
      </c>
      <c r="AC33" s="13"/>
      <c r="AD33" s="13"/>
      <c r="AE33" s="13"/>
      <c r="AF33" s="13"/>
    </row>
    <row r="34" spans="1:32" ht="21.75" customHeight="1" x14ac:dyDescent="0.2">
      <c r="A34" s="25" t="s">
        <v>44</v>
      </c>
      <c r="B34" s="25"/>
      <c r="C34" s="25"/>
      <c r="E34" s="26">
        <v>3000000</v>
      </c>
      <c r="F34" s="26"/>
      <c r="G34" s="13"/>
      <c r="H34" s="15">
        <v>15121499906</v>
      </c>
      <c r="I34" s="13"/>
      <c r="J34" s="15">
        <v>14991268050</v>
      </c>
      <c r="K34" s="13"/>
      <c r="L34" s="15">
        <v>10300000</v>
      </c>
      <c r="M34" s="13"/>
      <c r="N34" s="15">
        <v>53754489073</v>
      </c>
      <c r="O34" s="13"/>
      <c r="P34" s="15">
        <v>0</v>
      </c>
      <c r="Q34" s="13"/>
      <c r="R34" s="15">
        <v>0</v>
      </c>
      <c r="S34" s="13"/>
      <c r="T34" s="15">
        <v>13300000</v>
      </c>
      <c r="U34" s="13"/>
      <c r="V34" s="15">
        <v>5400</v>
      </c>
      <c r="W34" s="13"/>
      <c r="X34" s="15">
        <v>68875988979</v>
      </c>
      <c r="Y34" s="13"/>
      <c r="Z34" s="15">
        <v>71392671000</v>
      </c>
      <c r="AA34" s="13"/>
      <c r="AB34" s="43">
        <f t="shared" si="0"/>
        <v>2.104819624857277</v>
      </c>
      <c r="AC34" s="13"/>
      <c r="AD34" s="13"/>
      <c r="AE34" s="13"/>
      <c r="AF34" s="13"/>
    </row>
    <row r="35" spans="1:32" ht="21.75" customHeight="1" x14ac:dyDescent="0.2">
      <c r="A35" s="25" t="s">
        <v>45</v>
      </c>
      <c r="B35" s="25"/>
      <c r="C35" s="25"/>
      <c r="E35" s="26">
        <v>18000000</v>
      </c>
      <c r="F35" s="26"/>
      <c r="G35" s="13"/>
      <c r="H35" s="15">
        <v>70817242562</v>
      </c>
      <c r="I35" s="13"/>
      <c r="J35" s="15">
        <v>65666943000</v>
      </c>
      <c r="K35" s="13"/>
      <c r="L35" s="15">
        <v>10519481</v>
      </c>
      <c r="M35" s="13"/>
      <c r="N35" s="15">
        <v>0</v>
      </c>
      <c r="O35" s="13"/>
      <c r="P35" s="15">
        <v>0</v>
      </c>
      <c r="Q35" s="13"/>
      <c r="R35" s="15">
        <v>0</v>
      </c>
      <c r="S35" s="13"/>
      <c r="T35" s="15">
        <v>28519481</v>
      </c>
      <c r="U35" s="13"/>
      <c r="V35" s="15">
        <v>2572</v>
      </c>
      <c r="W35" s="13"/>
      <c r="X35" s="15">
        <v>70817242562</v>
      </c>
      <c r="Y35" s="13"/>
      <c r="Z35" s="15">
        <v>72915660106.4646</v>
      </c>
      <c r="AA35" s="13"/>
      <c r="AB35" s="43">
        <f t="shared" si="0"/>
        <v>2.1497208355113866</v>
      </c>
      <c r="AC35" s="13"/>
      <c r="AD35" s="13"/>
      <c r="AE35" s="13"/>
      <c r="AF35" s="13"/>
    </row>
    <row r="36" spans="1:32" ht="21.75" customHeight="1" x14ac:dyDescent="0.2">
      <c r="A36" s="25" t="s">
        <v>46</v>
      </c>
      <c r="B36" s="25"/>
      <c r="C36" s="25"/>
      <c r="E36" s="26">
        <v>1700000</v>
      </c>
      <c r="F36" s="26"/>
      <c r="G36" s="13"/>
      <c r="H36" s="15">
        <v>6831054736</v>
      </c>
      <c r="I36" s="13"/>
      <c r="J36" s="15">
        <v>8317613970</v>
      </c>
      <c r="K36" s="13"/>
      <c r="L36" s="15">
        <v>2300000</v>
      </c>
      <c r="M36" s="13"/>
      <c r="N36" s="15">
        <v>11342315972</v>
      </c>
      <c r="O36" s="13"/>
      <c r="P36" s="15">
        <v>0</v>
      </c>
      <c r="Q36" s="13"/>
      <c r="R36" s="15">
        <v>0</v>
      </c>
      <c r="S36" s="13"/>
      <c r="T36" s="15">
        <v>4000000</v>
      </c>
      <c r="U36" s="13"/>
      <c r="V36" s="15">
        <v>6130</v>
      </c>
      <c r="W36" s="13"/>
      <c r="X36" s="15">
        <v>18173370708</v>
      </c>
      <c r="Y36" s="13"/>
      <c r="Z36" s="15">
        <v>24374106000</v>
      </c>
      <c r="AA36" s="13"/>
      <c r="AB36" s="43">
        <f t="shared" si="0"/>
        <v>0.71860452800752483</v>
      </c>
      <c r="AC36" s="13"/>
      <c r="AD36" s="13"/>
      <c r="AE36" s="13"/>
      <c r="AF36" s="13"/>
    </row>
    <row r="37" spans="1:32" ht="21.75" customHeight="1" x14ac:dyDescent="0.2">
      <c r="A37" s="25" t="s">
        <v>47</v>
      </c>
      <c r="B37" s="25"/>
      <c r="C37" s="25"/>
      <c r="E37" s="26">
        <v>6263262</v>
      </c>
      <c r="F37" s="26"/>
      <c r="G37" s="13"/>
      <c r="H37" s="15">
        <v>76784216126</v>
      </c>
      <c r="I37" s="13"/>
      <c r="J37" s="15">
        <v>77015565461.906998</v>
      </c>
      <c r="K37" s="13"/>
      <c r="L37" s="15">
        <v>0</v>
      </c>
      <c r="M37" s="13"/>
      <c r="N37" s="15">
        <v>0</v>
      </c>
      <c r="O37" s="13"/>
      <c r="P37" s="15">
        <v>-1531631</v>
      </c>
      <c r="Q37" s="13"/>
      <c r="R37" s="15">
        <v>19856864073</v>
      </c>
      <c r="S37" s="13"/>
      <c r="T37" s="15">
        <v>4731631</v>
      </c>
      <c r="U37" s="13"/>
      <c r="V37" s="15">
        <v>12740</v>
      </c>
      <c r="W37" s="13"/>
      <c r="X37" s="15">
        <v>58007245636</v>
      </c>
      <c r="Y37" s="13"/>
      <c r="Z37" s="15">
        <v>59922307115.306999</v>
      </c>
      <c r="AA37" s="13"/>
      <c r="AB37" s="43">
        <f t="shared" si="0"/>
        <v>1.7666469991439739</v>
      </c>
      <c r="AC37" s="13"/>
      <c r="AD37" s="13"/>
      <c r="AE37" s="13"/>
      <c r="AF37" s="13"/>
    </row>
    <row r="38" spans="1:32" ht="21.75" customHeight="1" x14ac:dyDescent="0.2">
      <c r="A38" s="25" t="s">
        <v>48</v>
      </c>
      <c r="B38" s="25"/>
      <c r="C38" s="25"/>
      <c r="E38" s="26">
        <v>51000000</v>
      </c>
      <c r="F38" s="26"/>
      <c r="G38" s="13"/>
      <c r="H38" s="15">
        <v>153453488251</v>
      </c>
      <c r="I38" s="13"/>
      <c r="J38" s="15">
        <v>236955674700</v>
      </c>
      <c r="K38" s="13"/>
      <c r="L38" s="15">
        <v>0</v>
      </c>
      <c r="M38" s="13"/>
      <c r="N38" s="15">
        <v>0</v>
      </c>
      <c r="O38" s="13"/>
      <c r="P38" s="15">
        <v>0</v>
      </c>
      <c r="Q38" s="13"/>
      <c r="R38" s="15">
        <v>0</v>
      </c>
      <c r="S38" s="13"/>
      <c r="T38" s="15">
        <v>51000000</v>
      </c>
      <c r="U38" s="13"/>
      <c r="V38" s="15">
        <v>5720</v>
      </c>
      <c r="W38" s="13"/>
      <c r="X38" s="15">
        <v>153453488251</v>
      </c>
      <c r="Y38" s="13"/>
      <c r="Z38" s="15">
        <v>289984266000</v>
      </c>
      <c r="AA38" s="13"/>
      <c r="AB38" s="43">
        <f t="shared" si="0"/>
        <v>8.5494010159198677</v>
      </c>
      <c r="AC38" s="13"/>
      <c r="AD38" s="13"/>
      <c r="AE38" s="13"/>
      <c r="AF38" s="13"/>
    </row>
    <row r="39" spans="1:32" ht="21.75" customHeight="1" x14ac:dyDescent="0.2">
      <c r="A39" s="25" t="s">
        <v>49</v>
      </c>
      <c r="B39" s="25"/>
      <c r="C39" s="25"/>
      <c r="E39" s="26">
        <v>1600000</v>
      </c>
      <c r="F39" s="26"/>
      <c r="G39" s="13"/>
      <c r="H39" s="15">
        <v>14339819423</v>
      </c>
      <c r="I39" s="13"/>
      <c r="J39" s="15">
        <v>10878883200</v>
      </c>
      <c r="K39" s="13"/>
      <c r="L39" s="15">
        <v>0</v>
      </c>
      <c r="M39" s="13"/>
      <c r="N39" s="15">
        <v>0</v>
      </c>
      <c r="O39" s="13"/>
      <c r="P39" s="15">
        <v>0</v>
      </c>
      <c r="Q39" s="13"/>
      <c r="R39" s="15">
        <v>0</v>
      </c>
      <c r="S39" s="13"/>
      <c r="T39" s="15">
        <v>1600000</v>
      </c>
      <c r="U39" s="13"/>
      <c r="V39" s="15">
        <v>7540</v>
      </c>
      <c r="W39" s="13"/>
      <c r="X39" s="15">
        <v>14339819423</v>
      </c>
      <c r="Y39" s="13"/>
      <c r="Z39" s="15">
        <v>11992219200</v>
      </c>
      <c r="AA39" s="13"/>
      <c r="AB39" s="43">
        <f t="shared" si="0"/>
        <v>0.35355811687939559</v>
      </c>
      <c r="AC39" s="13"/>
      <c r="AD39" s="13"/>
      <c r="AE39" s="13"/>
      <c r="AF39" s="13"/>
    </row>
    <row r="40" spans="1:32" ht="21.75" customHeight="1" x14ac:dyDescent="0.2">
      <c r="A40" s="25" t="s">
        <v>50</v>
      </c>
      <c r="B40" s="25"/>
      <c r="C40" s="25"/>
      <c r="E40" s="26">
        <v>46000000</v>
      </c>
      <c r="F40" s="26"/>
      <c r="G40" s="13"/>
      <c r="H40" s="15">
        <v>73503308475</v>
      </c>
      <c r="I40" s="13"/>
      <c r="J40" s="15">
        <v>66028777200</v>
      </c>
      <c r="K40" s="13"/>
      <c r="L40" s="15">
        <v>0</v>
      </c>
      <c r="M40" s="13"/>
      <c r="N40" s="15">
        <v>0</v>
      </c>
      <c r="O40" s="13"/>
      <c r="P40" s="15">
        <v>0</v>
      </c>
      <c r="Q40" s="13"/>
      <c r="R40" s="15">
        <v>0</v>
      </c>
      <c r="S40" s="13"/>
      <c r="T40" s="15">
        <v>46000000</v>
      </c>
      <c r="U40" s="13"/>
      <c r="V40" s="15">
        <v>1582</v>
      </c>
      <c r="W40" s="13"/>
      <c r="X40" s="15">
        <v>73503308475</v>
      </c>
      <c r="Y40" s="13"/>
      <c r="Z40" s="15">
        <v>72339006600</v>
      </c>
      <c r="AA40" s="13"/>
      <c r="AB40" s="43">
        <f t="shared" si="0"/>
        <v>2.1327197680327732</v>
      </c>
      <c r="AC40" s="13"/>
      <c r="AD40" s="13"/>
      <c r="AE40" s="13"/>
      <c r="AF40" s="13"/>
    </row>
    <row r="41" spans="1:32" ht="21.75" customHeight="1" x14ac:dyDescent="0.2">
      <c r="A41" s="25" t="s">
        <v>51</v>
      </c>
      <c r="B41" s="25"/>
      <c r="C41" s="25"/>
      <c r="E41" s="26">
        <v>5000000</v>
      </c>
      <c r="F41" s="26"/>
      <c r="G41" s="13"/>
      <c r="H41" s="15">
        <v>19116310478</v>
      </c>
      <c r="I41" s="13"/>
      <c r="J41" s="15">
        <v>14761642500</v>
      </c>
      <c r="K41" s="13"/>
      <c r="L41" s="15">
        <v>0</v>
      </c>
      <c r="M41" s="13"/>
      <c r="N41" s="15">
        <v>0</v>
      </c>
      <c r="O41" s="13"/>
      <c r="P41" s="15">
        <v>0</v>
      </c>
      <c r="Q41" s="13"/>
      <c r="R41" s="15">
        <v>0</v>
      </c>
      <c r="S41" s="13"/>
      <c r="T41" s="15">
        <v>5000000</v>
      </c>
      <c r="U41" s="13"/>
      <c r="V41" s="15">
        <v>3646</v>
      </c>
      <c r="W41" s="13"/>
      <c r="X41" s="15">
        <v>19116310478</v>
      </c>
      <c r="Y41" s="13"/>
      <c r="Z41" s="15">
        <v>18121531500</v>
      </c>
      <c r="AA41" s="13"/>
      <c r="AB41" s="43">
        <f t="shared" si="0"/>
        <v>0.534264296312283</v>
      </c>
      <c r="AC41" s="13"/>
      <c r="AD41" s="13"/>
      <c r="AE41" s="13"/>
      <c r="AF41" s="13"/>
    </row>
    <row r="42" spans="1:32" ht="21.75" customHeight="1" x14ac:dyDescent="0.2">
      <c r="A42" s="25" t="s">
        <v>52</v>
      </c>
      <c r="B42" s="25"/>
      <c r="C42" s="25"/>
      <c r="E42" s="26">
        <v>23584</v>
      </c>
      <c r="F42" s="26"/>
      <c r="G42" s="13"/>
      <c r="H42" s="15">
        <v>110999629467</v>
      </c>
      <c r="I42" s="13"/>
      <c r="J42" s="15">
        <v>142695929926.246</v>
      </c>
      <c r="K42" s="13"/>
      <c r="L42" s="15">
        <v>0</v>
      </c>
      <c r="M42" s="13"/>
      <c r="N42" s="15">
        <v>0</v>
      </c>
      <c r="O42" s="13"/>
      <c r="P42" s="15">
        <v>-6514</v>
      </c>
      <c r="Q42" s="13"/>
      <c r="R42" s="15">
        <v>39737890109</v>
      </c>
      <c r="S42" s="13"/>
      <c r="T42" s="15">
        <v>17070</v>
      </c>
      <c r="U42" s="13"/>
      <c r="V42" s="15">
        <v>6628209</v>
      </c>
      <c r="W42" s="13"/>
      <c r="X42" s="15">
        <v>80341064918</v>
      </c>
      <c r="Y42" s="13"/>
      <c r="Z42" s="15">
        <v>112871983163.688</v>
      </c>
      <c r="AA42" s="13"/>
      <c r="AB42" s="43">
        <f t="shared" si="0"/>
        <v>3.3277248481078776</v>
      </c>
      <c r="AC42" s="13"/>
      <c r="AD42" s="13"/>
      <c r="AE42" s="13"/>
      <c r="AF42" s="13"/>
    </row>
    <row r="43" spans="1:32" ht="21.75" customHeight="1" x14ac:dyDescent="0.2">
      <c r="A43" s="25" t="s">
        <v>53</v>
      </c>
      <c r="B43" s="25"/>
      <c r="C43" s="25"/>
      <c r="E43" s="26">
        <v>2800000</v>
      </c>
      <c r="F43" s="26"/>
      <c r="G43" s="13"/>
      <c r="H43" s="15">
        <v>20430942336</v>
      </c>
      <c r="I43" s="13"/>
      <c r="J43" s="15">
        <v>25272727200</v>
      </c>
      <c r="K43" s="13"/>
      <c r="L43" s="15">
        <v>0</v>
      </c>
      <c r="M43" s="13"/>
      <c r="N43" s="15">
        <v>0</v>
      </c>
      <c r="O43" s="13"/>
      <c r="P43" s="15">
        <v>0</v>
      </c>
      <c r="Q43" s="13"/>
      <c r="R43" s="15">
        <v>0</v>
      </c>
      <c r="S43" s="13"/>
      <c r="T43" s="15">
        <v>2800000</v>
      </c>
      <c r="U43" s="13"/>
      <c r="V43" s="15">
        <v>9520</v>
      </c>
      <c r="W43" s="13"/>
      <c r="X43" s="15">
        <v>20430942336</v>
      </c>
      <c r="Y43" s="13"/>
      <c r="Z43" s="15">
        <v>26497396800</v>
      </c>
      <c r="AA43" s="13"/>
      <c r="AB43" s="43">
        <f t="shared" si="0"/>
        <v>0.78120400891388997</v>
      </c>
      <c r="AC43" s="13"/>
      <c r="AD43" s="13"/>
      <c r="AE43" s="13"/>
      <c r="AF43" s="13"/>
    </row>
    <row r="44" spans="1:32" ht="21.75" customHeight="1" x14ac:dyDescent="0.2">
      <c r="A44" s="25" t="s">
        <v>54</v>
      </c>
      <c r="B44" s="25"/>
      <c r="C44" s="25"/>
      <c r="E44" s="26">
        <v>1836579</v>
      </c>
      <c r="F44" s="26"/>
      <c r="G44" s="13"/>
      <c r="H44" s="15">
        <v>20213907629</v>
      </c>
      <c r="I44" s="13"/>
      <c r="J44" s="15">
        <v>27222287353.6595</v>
      </c>
      <c r="K44" s="13"/>
      <c r="L44" s="15">
        <v>0</v>
      </c>
      <c r="M44" s="13"/>
      <c r="N44" s="15">
        <v>0</v>
      </c>
      <c r="O44" s="13"/>
      <c r="P44" s="15">
        <v>0</v>
      </c>
      <c r="Q44" s="13"/>
      <c r="R44" s="15">
        <v>0</v>
      </c>
      <c r="S44" s="13"/>
      <c r="T44" s="15">
        <v>1836579</v>
      </c>
      <c r="U44" s="13"/>
      <c r="V44" s="15">
        <v>17150</v>
      </c>
      <c r="W44" s="13"/>
      <c r="X44" s="15">
        <v>20213907629</v>
      </c>
      <c r="Y44" s="13"/>
      <c r="Z44" s="15">
        <v>31309920737.392502</v>
      </c>
      <c r="AA44" s="13"/>
      <c r="AB44" s="43">
        <f t="shared" si="0"/>
        <v>0.92308824838322079</v>
      </c>
      <c r="AC44" s="13"/>
      <c r="AD44" s="13"/>
      <c r="AE44" s="13"/>
      <c r="AF44" s="13"/>
    </row>
    <row r="45" spans="1:32" ht="21.75" customHeight="1" x14ac:dyDescent="0.2">
      <c r="A45" s="25" t="s">
        <v>55</v>
      </c>
      <c r="B45" s="25"/>
      <c r="C45" s="25"/>
      <c r="E45" s="26">
        <v>4300000</v>
      </c>
      <c r="F45" s="26"/>
      <c r="G45" s="13"/>
      <c r="H45" s="15">
        <v>32150165870</v>
      </c>
      <c r="I45" s="13"/>
      <c r="J45" s="15">
        <v>22692869235</v>
      </c>
      <c r="K45" s="13"/>
      <c r="L45" s="15">
        <v>0</v>
      </c>
      <c r="M45" s="13"/>
      <c r="N45" s="15">
        <v>0</v>
      </c>
      <c r="O45" s="13"/>
      <c r="P45" s="15">
        <v>-4300000</v>
      </c>
      <c r="Q45" s="13"/>
      <c r="R45" s="15">
        <v>24791607115</v>
      </c>
      <c r="S45" s="13"/>
      <c r="T45" s="15">
        <v>0</v>
      </c>
      <c r="U45" s="13"/>
      <c r="V45" s="15">
        <v>0</v>
      </c>
      <c r="W45" s="13"/>
      <c r="X45" s="15">
        <v>0</v>
      </c>
      <c r="Y45" s="13"/>
      <c r="Z45" s="15">
        <v>0</v>
      </c>
      <c r="AA45" s="13"/>
      <c r="AB45" s="43">
        <f t="shared" si="0"/>
        <v>0</v>
      </c>
      <c r="AC45" s="13"/>
      <c r="AD45" s="13"/>
      <c r="AE45" s="13"/>
      <c r="AF45" s="13"/>
    </row>
    <row r="46" spans="1:32" ht="21.75" customHeight="1" x14ac:dyDescent="0.2">
      <c r="A46" s="25" t="s">
        <v>56</v>
      </c>
      <c r="B46" s="25"/>
      <c r="C46" s="25"/>
      <c r="E46" s="26">
        <v>26000000</v>
      </c>
      <c r="F46" s="26"/>
      <c r="G46" s="13"/>
      <c r="H46" s="15">
        <v>128586278251</v>
      </c>
      <c r="I46" s="13"/>
      <c r="J46" s="15">
        <v>168511356000</v>
      </c>
      <c r="K46" s="13"/>
      <c r="L46" s="15">
        <v>0</v>
      </c>
      <c r="M46" s="13"/>
      <c r="N46" s="15">
        <v>0</v>
      </c>
      <c r="O46" s="13"/>
      <c r="P46" s="15">
        <v>0</v>
      </c>
      <c r="Q46" s="13"/>
      <c r="R46" s="15">
        <v>0</v>
      </c>
      <c r="S46" s="13"/>
      <c r="T46" s="15">
        <v>26000000</v>
      </c>
      <c r="U46" s="13"/>
      <c r="V46" s="15">
        <v>7740</v>
      </c>
      <c r="W46" s="13"/>
      <c r="X46" s="15">
        <v>128586278251</v>
      </c>
      <c r="Y46" s="13"/>
      <c r="Z46" s="15">
        <v>200042622000</v>
      </c>
      <c r="AA46" s="13"/>
      <c r="AB46" s="43">
        <f t="shared" si="0"/>
        <v>5.8977151393244007</v>
      </c>
      <c r="AC46" s="13"/>
      <c r="AD46" s="13"/>
      <c r="AE46" s="13"/>
      <c r="AF46" s="13"/>
    </row>
    <row r="47" spans="1:32" ht="21.75" customHeight="1" x14ac:dyDescent="0.2">
      <c r="A47" s="25" t="s">
        <v>57</v>
      </c>
      <c r="B47" s="25"/>
      <c r="C47" s="25"/>
      <c r="E47" s="26">
        <v>4564016</v>
      </c>
      <c r="F47" s="26"/>
      <c r="G47" s="13"/>
      <c r="H47" s="15">
        <v>47196824136</v>
      </c>
      <c r="I47" s="13"/>
      <c r="J47" s="15">
        <v>60657819601.176003</v>
      </c>
      <c r="K47" s="13"/>
      <c r="L47" s="15">
        <v>960414</v>
      </c>
      <c r="M47" s="13"/>
      <c r="N47" s="15">
        <v>14172770746</v>
      </c>
      <c r="O47" s="13"/>
      <c r="P47" s="15">
        <v>0</v>
      </c>
      <c r="Q47" s="13"/>
      <c r="R47" s="15">
        <v>0</v>
      </c>
      <c r="S47" s="13"/>
      <c r="T47" s="15">
        <v>5524430</v>
      </c>
      <c r="U47" s="13"/>
      <c r="V47" s="15">
        <v>16170</v>
      </c>
      <c r="W47" s="13"/>
      <c r="X47" s="15">
        <v>61369594882</v>
      </c>
      <c r="Y47" s="13"/>
      <c r="Z47" s="15">
        <v>88798519403.054993</v>
      </c>
      <c r="AA47" s="13"/>
      <c r="AB47" s="43">
        <f t="shared" si="0"/>
        <v>2.6179839426069358</v>
      </c>
      <c r="AC47" s="13"/>
      <c r="AD47" s="13"/>
      <c r="AE47" s="13"/>
      <c r="AF47" s="13"/>
    </row>
    <row r="48" spans="1:32" ht="21.75" customHeight="1" x14ac:dyDescent="0.2">
      <c r="A48" s="25" t="s">
        <v>58</v>
      </c>
      <c r="B48" s="25"/>
      <c r="C48" s="25"/>
      <c r="E48" s="26">
        <v>2100000</v>
      </c>
      <c r="F48" s="26"/>
      <c r="G48" s="13"/>
      <c r="H48" s="15">
        <v>15329795249</v>
      </c>
      <c r="I48" s="13"/>
      <c r="J48" s="15">
        <v>17806417650</v>
      </c>
      <c r="K48" s="13"/>
      <c r="L48" s="15">
        <v>0</v>
      </c>
      <c r="M48" s="13"/>
      <c r="N48" s="15">
        <v>0</v>
      </c>
      <c r="O48" s="13"/>
      <c r="P48" s="15">
        <v>0</v>
      </c>
      <c r="Q48" s="13"/>
      <c r="R48" s="15">
        <v>0</v>
      </c>
      <c r="S48" s="13"/>
      <c r="T48" s="15">
        <v>2100000</v>
      </c>
      <c r="U48" s="13"/>
      <c r="V48" s="15">
        <v>10030</v>
      </c>
      <c r="W48" s="13"/>
      <c r="X48" s="15">
        <v>15329795249</v>
      </c>
      <c r="Y48" s="13"/>
      <c r="Z48" s="15">
        <v>20937675150</v>
      </c>
      <c r="AA48" s="13"/>
      <c r="AB48" s="43">
        <f t="shared" si="0"/>
        <v>0.61729066775785046</v>
      </c>
      <c r="AC48" s="13"/>
      <c r="AD48" s="13"/>
      <c r="AE48" s="13"/>
      <c r="AF48" s="13"/>
    </row>
    <row r="49" spans="1:32" ht="21.75" customHeight="1" x14ac:dyDescent="0.2">
      <c r="A49" s="25" t="s">
        <v>59</v>
      </c>
      <c r="B49" s="25"/>
      <c r="C49" s="25"/>
      <c r="E49" s="26">
        <v>13600000</v>
      </c>
      <c r="F49" s="26"/>
      <c r="G49" s="13"/>
      <c r="H49" s="15">
        <v>60534618372</v>
      </c>
      <c r="I49" s="13"/>
      <c r="J49" s="15">
        <v>62187768000</v>
      </c>
      <c r="K49" s="13"/>
      <c r="L49" s="15">
        <v>0</v>
      </c>
      <c r="M49" s="13"/>
      <c r="N49" s="15">
        <v>0</v>
      </c>
      <c r="O49" s="13"/>
      <c r="P49" s="15">
        <v>0</v>
      </c>
      <c r="Q49" s="13"/>
      <c r="R49" s="15">
        <v>0</v>
      </c>
      <c r="S49" s="13"/>
      <c r="T49" s="15">
        <v>13600000</v>
      </c>
      <c r="U49" s="13"/>
      <c r="V49" s="15">
        <v>5320</v>
      </c>
      <c r="W49" s="13"/>
      <c r="X49" s="15">
        <v>60534618372</v>
      </c>
      <c r="Y49" s="13"/>
      <c r="Z49" s="15">
        <v>71921505600</v>
      </c>
      <c r="AA49" s="13"/>
      <c r="AB49" s="43">
        <f t="shared" si="0"/>
        <v>2.1204108813377016</v>
      </c>
      <c r="AC49" s="13"/>
      <c r="AD49" s="13"/>
      <c r="AE49" s="13"/>
      <c r="AF49" s="13"/>
    </row>
    <row r="50" spans="1:32" ht="21.75" customHeight="1" x14ac:dyDescent="0.2">
      <c r="A50" s="25" t="s">
        <v>60</v>
      </c>
      <c r="B50" s="25"/>
      <c r="C50" s="25"/>
      <c r="E50" s="26">
        <v>9360000</v>
      </c>
      <c r="F50" s="26"/>
      <c r="G50" s="13"/>
      <c r="H50" s="15">
        <v>46112155830</v>
      </c>
      <c r="I50" s="13"/>
      <c r="J50" s="15">
        <v>75457937880</v>
      </c>
      <c r="K50" s="13"/>
      <c r="L50" s="15">
        <v>0</v>
      </c>
      <c r="M50" s="13"/>
      <c r="N50" s="15">
        <v>0</v>
      </c>
      <c r="O50" s="13"/>
      <c r="P50" s="15">
        <v>0</v>
      </c>
      <c r="Q50" s="13"/>
      <c r="R50" s="15">
        <v>0</v>
      </c>
      <c r="S50" s="13"/>
      <c r="T50" s="15">
        <v>9360000</v>
      </c>
      <c r="U50" s="13"/>
      <c r="V50" s="15">
        <v>10360</v>
      </c>
      <c r="W50" s="13"/>
      <c r="X50" s="15">
        <v>46112155830</v>
      </c>
      <c r="Y50" s="13"/>
      <c r="Z50" s="15">
        <v>96392630880</v>
      </c>
      <c r="AA50" s="13"/>
      <c r="AB50" s="43">
        <f t="shared" si="0"/>
        <v>2.8418757601581763</v>
      </c>
      <c r="AC50" s="13"/>
      <c r="AD50" s="13"/>
      <c r="AE50" s="13"/>
      <c r="AF50" s="13"/>
    </row>
    <row r="51" spans="1:32" ht="21.75" customHeight="1" x14ac:dyDescent="0.2">
      <c r="A51" s="25" t="s">
        <v>61</v>
      </c>
      <c r="B51" s="25"/>
      <c r="C51" s="25"/>
      <c r="E51" s="26">
        <v>2666592</v>
      </c>
      <c r="F51" s="26"/>
      <c r="G51" s="13"/>
      <c r="H51" s="15">
        <v>11135851129</v>
      </c>
      <c r="I51" s="13"/>
      <c r="J51" s="15">
        <f>15374209510.08-6</f>
        <v>15374209504.08</v>
      </c>
      <c r="K51" s="13"/>
      <c r="L51" s="15">
        <v>0</v>
      </c>
      <c r="M51" s="13"/>
      <c r="N51" s="15">
        <v>0</v>
      </c>
      <c r="O51" s="13"/>
      <c r="P51" s="15">
        <v>-2666592</v>
      </c>
      <c r="Q51" s="13"/>
      <c r="R51" s="15">
        <v>15307433057</v>
      </c>
      <c r="S51" s="13"/>
      <c r="T51" s="15">
        <v>0</v>
      </c>
      <c r="U51" s="13"/>
      <c r="V51" s="15">
        <v>0</v>
      </c>
      <c r="W51" s="13"/>
      <c r="X51" s="15">
        <v>0</v>
      </c>
      <c r="Y51" s="13"/>
      <c r="Z51" s="15">
        <v>0</v>
      </c>
      <c r="AA51" s="13"/>
      <c r="AB51" s="43">
        <f t="shared" si="0"/>
        <v>0</v>
      </c>
      <c r="AC51" s="13"/>
      <c r="AD51" s="13"/>
      <c r="AE51" s="13"/>
      <c r="AF51" s="13"/>
    </row>
    <row r="52" spans="1:32" ht="21.75" customHeight="1" x14ac:dyDescent="0.2">
      <c r="A52" s="25" t="s">
        <v>62</v>
      </c>
      <c r="B52" s="25"/>
      <c r="C52" s="25"/>
      <c r="E52" s="26">
        <v>0</v>
      </c>
      <c r="F52" s="26"/>
      <c r="G52" s="13"/>
      <c r="H52" s="15">
        <v>0</v>
      </c>
      <c r="I52" s="13"/>
      <c r="J52" s="15">
        <v>0</v>
      </c>
      <c r="K52" s="13"/>
      <c r="L52" s="15">
        <v>27000000</v>
      </c>
      <c r="M52" s="13"/>
      <c r="N52" s="15">
        <v>0</v>
      </c>
      <c r="O52" s="13"/>
      <c r="P52" s="15">
        <v>-27000000</v>
      </c>
      <c r="Q52" s="13"/>
      <c r="R52" s="15">
        <v>41493635100</v>
      </c>
      <c r="S52" s="13"/>
      <c r="T52" s="15">
        <v>0</v>
      </c>
      <c r="U52" s="13"/>
      <c r="V52" s="15">
        <v>0</v>
      </c>
      <c r="W52" s="13"/>
      <c r="X52" s="15">
        <v>0</v>
      </c>
      <c r="Y52" s="13"/>
      <c r="Z52" s="15">
        <v>0</v>
      </c>
      <c r="AA52" s="13"/>
      <c r="AB52" s="43">
        <f t="shared" si="0"/>
        <v>0</v>
      </c>
      <c r="AC52" s="13"/>
      <c r="AD52" s="13"/>
      <c r="AE52" s="13"/>
      <c r="AF52" s="13"/>
    </row>
    <row r="53" spans="1:32" ht="21.75" customHeight="1" x14ac:dyDescent="0.2">
      <c r="A53" s="25" t="s">
        <v>63</v>
      </c>
      <c r="B53" s="25"/>
      <c r="C53" s="25"/>
      <c r="E53" s="26">
        <v>0</v>
      </c>
      <c r="F53" s="26"/>
      <c r="G53" s="13"/>
      <c r="H53" s="15">
        <v>0</v>
      </c>
      <c r="I53" s="13"/>
      <c r="J53" s="15">
        <v>0</v>
      </c>
      <c r="K53" s="13"/>
      <c r="L53" s="15">
        <v>2000000</v>
      </c>
      <c r="M53" s="13"/>
      <c r="N53" s="15">
        <v>11370314880</v>
      </c>
      <c r="O53" s="13"/>
      <c r="P53" s="15">
        <v>0</v>
      </c>
      <c r="Q53" s="13"/>
      <c r="R53" s="15">
        <v>0</v>
      </c>
      <c r="S53" s="13"/>
      <c r="T53" s="15">
        <v>2000000</v>
      </c>
      <c r="U53" s="13"/>
      <c r="V53" s="15">
        <v>6580</v>
      </c>
      <c r="W53" s="13"/>
      <c r="X53" s="15">
        <v>11370314880</v>
      </c>
      <c r="Y53" s="13"/>
      <c r="Z53" s="15">
        <v>13081698000</v>
      </c>
      <c r="AA53" s="13"/>
      <c r="AB53" s="43">
        <f t="shared" si="0"/>
        <v>0.38567844977891624</v>
      </c>
      <c r="AC53" s="13"/>
      <c r="AD53" s="13"/>
      <c r="AE53" s="13"/>
      <c r="AF53" s="13"/>
    </row>
    <row r="54" spans="1:32" ht="21.75" customHeight="1" x14ac:dyDescent="0.2">
      <c r="A54" s="25" t="s">
        <v>64</v>
      </c>
      <c r="B54" s="25"/>
      <c r="C54" s="25"/>
      <c r="E54" s="26">
        <v>0</v>
      </c>
      <c r="F54" s="26"/>
      <c r="G54" s="13"/>
      <c r="H54" s="15">
        <v>0</v>
      </c>
      <c r="I54" s="13"/>
      <c r="J54" s="15">
        <v>0</v>
      </c>
      <c r="K54" s="13"/>
      <c r="L54" s="15">
        <v>8817960</v>
      </c>
      <c r="M54" s="13"/>
      <c r="N54" s="15">
        <v>15757374713</v>
      </c>
      <c r="O54" s="13"/>
      <c r="P54" s="15">
        <v>0</v>
      </c>
      <c r="Q54" s="13"/>
      <c r="R54" s="15">
        <v>0</v>
      </c>
      <c r="S54" s="13"/>
      <c r="T54" s="15">
        <v>8817960</v>
      </c>
      <c r="U54" s="13"/>
      <c r="V54" s="15">
        <v>1778</v>
      </c>
      <c r="W54" s="13"/>
      <c r="X54" s="15">
        <v>15757374713</v>
      </c>
      <c r="Y54" s="13"/>
      <c r="Z54" s="15">
        <f>15585046799.364-7</f>
        <v>15585046792.364</v>
      </c>
      <c r="AA54" s="13"/>
      <c r="AB54" s="43">
        <f t="shared" si="0"/>
        <v>0.45948291166871597</v>
      </c>
      <c r="AC54" s="13"/>
      <c r="AD54" s="13"/>
      <c r="AE54" s="13"/>
      <c r="AF54" s="13"/>
    </row>
    <row r="55" spans="1:32" ht="21.75" customHeight="1" x14ac:dyDescent="0.2">
      <c r="A55" s="25" t="s">
        <v>65</v>
      </c>
      <c r="B55" s="25"/>
      <c r="C55" s="25"/>
      <c r="E55" s="26">
        <v>0</v>
      </c>
      <c r="F55" s="26"/>
      <c r="G55" s="13"/>
      <c r="H55" s="15">
        <v>0</v>
      </c>
      <c r="I55" s="13"/>
      <c r="J55" s="15">
        <v>0</v>
      </c>
      <c r="K55" s="13"/>
      <c r="L55" s="15">
        <v>500000</v>
      </c>
      <c r="M55" s="13"/>
      <c r="N55" s="15">
        <v>6656038200</v>
      </c>
      <c r="O55" s="13"/>
      <c r="P55" s="15">
        <v>0</v>
      </c>
      <c r="Q55" s="13"/>
      <c r="R55" s="15">
        <v>0</v>
      </c>
      <c r="S55" s="13"/>
      <c r="T55" s="15">
        <v>500000</v>
      </c>
      <c r="U55" s="13"/>
      <c r="V55" s="15">
        <v>18270</v>
      </c>
      <c r="W55" s="13"/>
      <c r="X55" s="15">
        <v>6656038200</v>
      </c>
      <c r="Y55" s="13"/>
      <c r="Z55" s="15">
        <v>9080646750</v>
      </c>
      <c r="AA55" s="13"/>
      <c r="AB55" s="43">
        <f t="shared" si="0"/>
        <v>0.26771828561781158</v>
      </c>
      <c r="AC55" s="13"/>
      <c r="AD55" s="13"/>
      <c r="AE55" s="13"/>
      <c r="AF55" s="13"/>
    </row>
    <row r="56" spans="1:32" ht="21.75" customHeight="1" x14ac:dyDescent="0.2">
      <c r="A56" s="27" t="s">
        <v>66</v>
      </c>
      <c r="B56" s="27"/>
      <c r="C56" s="27"/>
      <c r="D56" s="9"/>
      <c r="E56" s="26">
        <v>0</v>
      </c>
      <c r="F56" s="28"/>
      <c r="G56" s="13"/>
      <c r="H56" s="17">
        <v>0</v>
      </c>
      <c r="I56" s="13"/>
      <c r="J56" s="17">
        <v>0</v>
      </c>
      <c r="K56" s="13"/>
      <c r="L56" s="17">
        <v>27000000</v>
      </c>
      <c r="M56" s="13"/>
      <c r="N56" s="17">
        <v>40294358496</v>
      </c>
      <c r="O56" s="13"/>
      <c r="P56" s="17">
        <v>-27000000</v>
      </c>
      <c r="Q56" s="13"/>
      <c r="R56" s="17">
        <v>0</v>
      </c>
      <c r="S56" s="13"/>
      <c r="T56" s="17">
        <v>0</v>
      </c>
      <c r="U56" s="13"/>
      <c r="V56" s="17">
        <v>0</v>
      </c>
      <c r="W56" s="13"/>
      <c r="X56" s="17">
        <v>0</v>
      </c>
      <c r="Y56" s="13"/>
      <c r="Z56" s="17">
        <v>0</v>
      </c>
      <c r="AA56" s="13"/>
      <c r="AB56" s="43">
        <f t="shared" si="0"/>
        <v>0</v>
      </c>
      <c r="AC56" s="13"/>
      <c r="AD56" s="13"/>
      <c r="AE56" s="13"/>
      <c r="AF56" s="13"/>
    </row>
    <row r="57" spans="1:32" ht="21.75" customHeight="1" x14ac:dyDescent="0.2">
      <c r="A57" s="24" t="s">
        <v>67</v>
      </c>
      <c r="B57" s="24"/>
      <c r="C57" s="24"/>
      <c r="D57" s="24"/>
      <c r="E57" s="13"/>
      <c r="F57" s="18">
        <v>518433909</v>
      </c>
      <c r="G57" s="13"/>
      <c r="H57" s="18">
        <v>2553455816489</v>
      </c>
      <c r="I57" s="13"/>
      <c r="J57" s="18">
        <f>SUM(J9:J56)</f>
        <v>2912356272649.8687</v>
      </c>
      <c r="K57" s="13"/>
      <c r="L57" s="18">
        <v>120854440</v>
      </c>
      <c r="M57" s="13"/>
      <c r="N57" s="18">
        <v>209592640653</v>
      </c>
      <c r="O57" s="13"/>
      <c r="P57" s="18">
        <v>-88809623</v>
      </c>
      <c r="Q57" s="13"/>
      <c r="R57" s="18">
        <v>307284842340</v>
      </c>
      <c r="S57" s="13"/>
      <c r="T57" s="18">
        <v>550478726</v>
      </c>
      <c r="U57" s="13"/>
      <c r="V57" s="18"/>
      <c r="W57" s="13"/>
      <c r="X57" s="18">
        <v>2454672782869</v>
      </c>
      <c r="Y57" s="13"/>
      <c r="Z57" s="18">
        <f>SUM(Z9:Z56)</f>
        <v>3280494158213.8071</v>
      </c>
      <c r="AA57" s="13"/>
      <c r="AB57" s="19">
        <f>SUM(AB9:AB56)</f>
        <v>96.716489055831474</v>
      </c>
      <c r="AC57" s="13"/>
      <c r="AD57" s="13"/>
      <c r="AE57" s="13"/>
      <c r="AF57" s="13"/>
    </row>
    <row r="58" spans="1:32" x14ac:dyDescent="0.2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2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20"/>
      <c r="Y59" s="13"/>
      <c r="Z59" s="13"/>
      <c r="AA59" s="13"/>
      <c r="AB59" s="13"/>
      <c r="AC59" s="13"/>
      <c r="AD59" s="13"/>
      <c r="AE59" s="13"/>
      <c r="AF59" s="13"/>
    </row>
    <row r="60" spans="1:32" x14ac:dyDescent="0.2">
      <c r="E60" s="13"/>
      <c r="F60" s="13"/>
      <c r="G60" s="13"/>
      <c r="H60" s="20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20"/>
      <c r="Y60" s="13"/>
      <c r="Z60" s="13"/>
      <c r="AA60" s="13"/>
      <c r="AB60" s="13"/>
      <c r="AC60" s="13"/>
      <c r="AD60" s="13"/>
      <c r="AE60" s="13"/>
      <c r="AF60" s="13"/>
    </row>
    <row r="61" spans="1:32" x14ac:dyDescent="0.2">
      <c r="E61" s="13"/>
      <c r="F61" s="13"/>
      <c r="G61" s="13"/>
      <c r="H61" s="20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20"/>
      <c r="Y61" s="13"/>
      <c r="Z61" s="13"/>
      <c r="AA61" s="13"/>
      <c r="AB61" s="13"/>
      <c r="AC61" s="13"/>
      <c r="AD61" s="13"/>
      <c r="AE61" s="13"/>
      <c r="AF61" s="13"/>
    </row>
    <row r="62" spans="1:32" x14ac:dyDescent="0.2">
      <c r="E62" s="13"/>
      <c r="F62" s="13"/>
      <c r="G62" s="13"/>
      <c r="H62" s="20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2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2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5:32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</sheetData>
  <mergeCells count="11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D5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9"/>
  <sheetViews>
    <sheetView rightToLeft="1" workbookViewId="0">
      <selection activeCell="E50" sqref="E50:E53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0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0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0" ht="14.45" customHeight="1" x14ac:dyDescent="0.2"/>
    <row r="5" spans="1:20" ht="14.45" customHeight="1" x14ac:dyDescent="0.2">
      <c r="A5" s="34" t="s">
        <v>132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0" ht="14.45" customHeight="1" x14ac:dyDescent="0.2">
      <c r="A6" s="30" t="s">
        <v>85</v>
      </c>
      <c r="C6" s="30" t="s">
        <v>97</v>
      </c>
      <c r="D6" s="30"/>
      <c r="E6" s="30"/>
      <c r="F6" s="30"/>
      <c r="G6" s="30"/>
      <c r="H6" s="30"/>
      <c r="I6" s="30"/>
      <c r="K6" s="30" t="s">
        <v>98</v>
      </c>
      <c r="L6" s="30"/>
      <c r="M6" s="30"/>
      <c r="N6" s="30"/>
      <c r="O6" s="30"/>
      <c r="P6" s="30"/>
      <c r="Q6" s="30"/>
      <c r="R6" s="30"/>
    </row>
    <row r="7" spans="1:20" ht="42" customHeight="1" x14ac:dyDescent="0.2">
      <c r="A7" s="30"/>
      <c r="C7" s="11" t="s">
        <v>13</v>
      </c>
      <c r="D7" s="3"/>
      <c r="E7" s="11" t="s">
        <v>15</v>
      </c>
      <c r="F7" s="3"/>
      <c r="G7" s="11" t="s">
        <v>130</v>
      </c>
      <c r="H7" s="3"/>
      <c r="I7" s="11" t="s">
        <v>133</v>
      </c>
      <c r="K7" s="11" t="s">
        <v>13</v>
      </c>
      <c r="L7" s="3"/>
      <c r="M7" s="11" t="s">
        <v>15</v>
      </c>
      <c r="N7" s="3"/>
      <c r="O7" s="11" t="s">
        <v>130</v>
      </c>
      <c r="P7" s="3"/>
      <c r="Q7" s="37" t="s">
        <v>133</v>
      </c>
      <c r="R7" s="37"/>
    </row>
    <row r="8" spans="1:20" ht="21.75" customHeight="1" x14ac:dyDescent="0.2">
      <c r="A8" s="5" t="s">
        <v>38</v>
      </c>
      <c r="C8" s="12">
        <v>12000000</v>
      </c>
      <c r="D8" s="13"/>
      <c r="E8" s="12">
        <v>71690886000</v>
      </c>
      <c r="F8" s="13"/>
      <c r="G8" s="12">
        <v>57531637800</v>
      </c>
      <c r="H8" s="13"/>
      <c r="I8" s="12">
        <v>14159248200</v>
      </c>
      <c r="J8" s="13"/>
      <c r="K8" s="12">
        <v>12000000</v>
      </c>
      <c r="L8" s="13"/>
      <c r="M8" s="12">
        <v>71690886000</v>
      </c>
      <c r="N8" s="13"/>
      <c r="O8" s="12">
        <v>56331122914</v>
      </c>
      <c r="P8" s="13"/>
      <c r="Q8" s="32">
        <v>15359763086</v>
      </c>
      <c r="R8" s="32"/>
      <c r="S8" s="13"/>
      <c r="T8" s="13"/>
    </row>
    <row r="9" spans="1:20" ht="21.75" customHeight="1" x14ac:dyDescent="0.2">
      <c r="A9" s="6" t="s">
        <v>58</v>
      </c>
      <c r="C9" s="15">
        <v>2100000</v>
      </c>
      <c r="D9" s="13"/>
      <c r="E9" s="15">
        <v>20937675150</v>
      </c>
      <c r="F9" s="13"/>
      <c r="G9" s="15">
        <v>17806417650</v>
      </c>
      <c r="H9" s="13"/>
      <c r="I9" s="15">
        <v>3131257500</v>
      </c>
      <c r="J9" s="13"/>
      <c r="K9" s="15">
        <v>2100000</v>
      </c>
      <c r="L9" s="13"/>
      <c r="M9" s="15">
        <v>20937675150</v>
      </c>
      <c r="N9" s="13"/>
      <c r="O9" s="15">
        <v>14195034000</v>
      </c>
      <c r="P9" s="13"/>
      <c r="Q9" s="26">
        <v>6742641150</v>
      </c>
      <c r="R9" s="26"/>
      <c r="S9" s="13"/>
      <c r="T9" s="13"/>
    </row>
    <row r="10" spans="1:20" ht="21.75" customHeight="1" x14ac:dyDescent="0.2">
      <c r="A10" s="6" t="s">
        <v>40</v>
      </c>
      <c r="C10" s="15">
        <v>4431100</v>
      </c>
      <c r="D10" s="13"/>
      <c r="E10" s="15">
        <v>100956525168</v>
      </c>
      <c r="F10" s="13"/>
      <c r="G10" s="15">
        <v>84490329332</v>
      </c>
      <c r="H10" s="13"/>
      <c r="I10" s="15">
        <v>16466195836</v>
      </c>
      <c r="J10" s="13"/>
      <c r="K10" s="15">
        <v>4431100</v>
      </c>
      <c r="L10" s="13"/>
      <c r="M10" s="15">
        <v>100956525168</v>
      </c>
      <c r="N10" s="13"/>
      <c r="O10" s="15">
        <v>80322862309</v>
      </c>
      <c r="P10" s="13"/>
      <c r="Q10" s="26">
        <v>20633662859</v>
      </c>
      <c r="R10" s="26"/>
      <c r="S10" s="13"/>
      <c r="T10" s="13"/>
    </row>
    <row r="11" spans="1:20" ht="21.75" customHeight="1" x14ac:dyDescent="0.2">
      <c r="A11" s="6" t="s">
        <v>36</v>
      </c>
      <c r="C11" s="15">
        <v>14065343</v>
      </c>
      <c r="D11" s="13"/>
      <c r="E11" s="15">
        <v>96892863669</v>
      </c>
      <c r="F11" s="13"/>
      <c r="G11" s="15">
        <v>81513044039</v>
      </c>
      <c r="H11" s="13"/>
      <c r="I11" s="15">
        <v>15379819630</v>
      </c>
      <c r="J11" s="13"/>
      <c r="K11" s="15">
        <v>14065343</v>
      </c>
      <c r="L11" s="13"/>
      <c r="M11" s="15">
        <v>96892863669</v>
      </c>
      <c r="N11" s="13"/>
      <c r="O11" s="15">
        <v>68491414637</v>
      </c>
      <c r="P11" s="13"/>
      <c r="Q11" s="26">
        <v>28401449032</v>
      </c>
      <c r="R11" s="26"/>
      <c r="S11" s="13"/>
      <c r="T11" s="13"/>
    </row>
    <row r="12" spans="1:20" ht="21.75" customHeight="1" x14ac:dyDescent="0.2">
      <c r="A12" s="6" t="s">
        <v>24</v>
      </c>
      <c r="C12" s="15">
        <v>11200000</v>
      </c>
      <c r="D12" s="13"/>
      <c r="E12" s="15">
        <v>181585101600</v>
      </c>
      <c r="F12" s="13"/>
      <c r="G12" s="15">
        <v>127922306400</v>
      </c>
      <c r="H12" s="13"/>
      <c r="I12" s="15">
        <v>53662795200</v>
      </c>
      <c r="J12" s="13"/>
      <c r="K12" s="15">
        <v>11200000</v>
      </c>
      <c r="L12" s="13"/>
      <c r="M12" s="15">
        <v>181585101600</v>
      </c>
      <c r="N12" s="13"/>
      <c r="O12" s="15">
        <v>117011613600</v>
      </c>
      <c r="P12" s="13"/>
      <c r="Q12" s="26">
        <v>64573488000</v>
      </c>
      <c r="R12" s="26"/>
      <c r="S12" s="13"/>
      <c r="T12" s="13"/>
    </row>
    <row r="13" spans="1:20" ht="21.75" customHeight="1" x14ac:dyDescent="0.2">
      <c r="A13" s="6" t="s">
        <v>26</v>
      </c>
      <c r="C13" s="15">
        <v>4900000</v>
      </c>
      <c r="D13" s="13"/>
      <c r="E13" s="15">
        <v>54699589350</v>
      </c>
      <c r="F13" s="13"/>
      <c r="G13" s="15">
        <v>53530586550</v>
      </c>
      <c r="H13" s="13"/>
      <c r="I13" s="15">
        <v>1169002800</v>
      </c>
      <c r="J13" s="13"/>
      <c r="K13" s="15">
        <v>4900000</v>
      </c>
      <c r="L13" s="13"/>
      <c r="M13" s="15">
        <v>54699589350</v>
      </c>
      <c r="N13" s="13"/>
      <c r="O13" s="15">
        <v>51679665450</v>
      </c>
      <c r="P13" s="13"/>
      <c r="Q13" s="26">
        <v>3019923900</v>
      </c>
      <c r="R13" s="26"/>
      <c r="S13" s="13"/>
      <c r="T13" s="13"/>
    </row>
    <row r="14" spans="1:20" ht="21.75" customHeight="1" x14ac:dyDescent="0.2">
      <c r="A14" s="6" t="s">
        <v>19</v>
      </c>
      <c r="C14" s="15">
        <v>110643444</v>
      </c>
      <c r="D14" s="13"/>
      <c r="E14" s="15">
        <v>203362478574</v>
      </c>
      <c r="F14" s="13"/>
      <c r="G14" s="15">
        <v>174376400723</v>
      </c>
      <c r="H14" s="13"/>
      <c r="I14" s="15">
        <v>28986077851</v>
      </c>
      <c r="J14" s="13"/>
      <c r="K14" s="15">
        <v>110643444</v>
      </c>
      <c r="L14" s="13"/>
      <c r="M14" s="15">
        <v>203362478574</v>
      </c>
      <c r="N14" s="13"/>
      <c r="O14" s="15">
        <v>149899713282</v>
      </c>
      <c r="P14" s="13"/>
      <c r="Q14" s="26">
        <v>53462765292</v>
      </c>
      <c r="R14" s="26"/>
      <c r="S14" s="13"/>
      <c r="T14" s="13"/>
    </row>
    <row r="15" spans="1:20" ht="21.75" customHeight="1" x14ac:dyDescent="0.2">
      <c r="A15" s="6" t="s">
        <v>23</v>
      </c>
      <c r="C15" s="15">
        <v>670000</v>
      </c>
      <c r="D15" s="13"/>
      <c r="E15" s="15">
        <v>26573938650</v>
      </c>
      <c r="F15" s="13"/>
      <c r="G15" s="15">
        <v>22207654422</v>
      </c>
      <c r="H15" s="13"/>
      <c r="I15" s="15">
        <v>4366284228</v>
      </c>
      <c r="J15" s="13"/>
      <c r="K15" s="15">
        <v>670000</v>
      </c>
      <c r="L15" s="13"/>
      <c r="M15" s="15">
        <v>26573938650</v>
      </c>
      <c r="N15" s="13"/>
      <c r="O15" s="15">
        <v>21661135525</v>
      </c>
      <c r="P15" s="13"/>
      <c r="Q15" s="26">
        <v>4912803125</v>
      </c>
      <c r="R15" s="26"/>
      <c r="S15" s="13"/>
      <c r="T15" s="13"/>
    </row>
    <row r="16" spans="1:20" ht="21.75" customHeight="1" x14ac:dyDescent="0.2">
      <c r="A16" s="6" t="s">
        <v>53</v>
      </c>
      <c r="C16" s="15">
        <v>2800000</v>
      </c>
      <c r="D16" s="13"/>
      <c r="E16" s="15">
        <v>26497396800</v>
      </c>
      <c r="F16" s="13"/>
      <c r="G16" s="15">
        <v>25272727200</v>
      </c>
      <c r="H16" s="13"/>
      <c r="I16" s="15">
        <v>1224669600</v>
      </c>
      <c r="J16" s="13"/>
      <c r="K16" s="15">
        <v>2800000</v>
      </c>
      <c r="L16" s="13"/>
      <c r="M16" s="15">
        <v>26497396800</v>
      </c>
      <c r="N16" s="13"/>
      <c r="O16" s="15">
        <v>20430942336</v>
      </c>
      <c r="P16" s="13"/>
      <c r="Q16" s="26">
        <v>6066454464</v>
      </c>
      <c r="R16" s="26"/>
      <c r="S16" s="13"/>
      <c r="T16" s="13"/>
    </row>
    <row r="17" spans="1:20" ht="21.75" customHeight="1" x14ac:dyDescent="0.2">
      <c r="A17" s="6" t="s">
        <v>49</v>
      </c>
      <c r="C17" s="15">
        <v>1600000</v>
      </c>
      <c r="D17" s="13"/>
      <c r="E17" s="15">
        <v>11992219200</v>
      </c>
      <c r="F17" s="13"/>
      <c r="G17" s="15">
        <v>10878883200</v>
      </c>
      <c r="H17" s="13"/>
      <c r="I17" s="15">
        <v>1113336000</v>
      </c>
      <c r="J17" s="13"/>
      <c r="K17" s="15">
        <v>1600000</v>
      </c>
      <c r="L17" s="13"/>
      <c r="M17" s="15">
        <v>11992219200</v>
      </c>
      <c r="N17" s="13"/>
      <c r="O17" s="15">
        <v>11260598400</v>
      </c>
      <c r="P17" s="13"/>
      <c r="Q17" s="26">
        <v>731620800</v>
      </c>
      <c r="R17" s="26"/>
      <c r="S17" s="13"/>
      <c r="T17" s="13"/>
    </row>
    <row r="18" spans="1:20" ht="21.75" customHeight="1" x14ac:dyDescent="0.2">
      <c r="A18" s="6" t="s">
        <v>59</v>
      </c>
      <c r="C18" s="15">
        <v>13600000</v>
      </c>
      <c r="D18" s="13"/>
      <c r="E18" s="15">
        <v>71921505600</v>
      </c>
      <c r="F18" s="13"/>
      <c r="G18" s="15">
        <v>62187768000</v>
      </c>
      <c r="H18" s="13"/>
      <c r="I18" s="15">
        <v>9733737600</v>
      </c>
      <c r="J18" s="13"/>
      <c r="K18" s="15">
        <v>13600000</v>
      </c>
      <c r="L18" s="13"/>
      <c r="M18" s="15">
        <v>71921505600</v>
      </c>
      <c r="N18" s="13"/>
      <c r="O18" s="15">
        <v>60791589482</v>
      </c>
      <c r="P18" s="13"/>
      <c r="Q18" s="26">
        <v>11129916118</v>
      </c>
      <c r="R18" s="26"/>
      <c r="S18" s="13"/>
      <c r="T18" s="13"/>
    </row>
    <row r="19" spans="1:20" ht="21.75" customHeight="1" x14ac:dyDescent="0.2">
      <c r="A19" s="6" t="s">
        <v>42</v>
      </c>
      <c r="C19" s="15">
        <v>1000000</v>
      </c>
      <c r="D19" s="13"/>
      <c r="E19" s="15">
        <v>58758295500</v>
      </c>
      <c r="F19" s="13"/>
      <c r="G19" s="15">
        <v>49593154500</v>
      </c>
      <c r="H19" s="13"/>
      <c r="I19" s="15">
        <v>9165141000</v>
      </c>
      <c r="J19" s="13"/>
      <c r="K19" s="15">
        <v>1000000</v>
      </c>
      <c r="L19" s="13"/>
      <c r="M19" s="15">
        <v>58758295500</v>
      </c>
      <c r="N19" s="13"/>
      <c r="O19" s="15">
        <v>42505578000</v>
      </c>
      <c r="P19" s="13"/>
      <c r="Q19" s="26">
        <v>16252717500</v>
      </c>
      <c r="R19" s="26"/>
      <c r="S19" s="13"/>
      <c r="T19" s="13"/>
    </row>
    <row r="20" spans="1:20" ht="21.75" customHeight="1" x14ac:dyDescent="0.2">
      <c r="A20" s="6" t="s">
        <v>28</v>
      </c>
      <c r="C20" s="15">
        <v>12400000</v>
      </c>
      <c r="D20" s="13"/>
      <c r="E20" s="15">
        <v>64835917200</v>
      </c>
      <c r="F20" s="13"/>
      <c r="G20" s="15">
        <v>57514142520</v>
      </c>
      <c r="H20" s="13"/>
      <c r="I20" s="15">
        <v>7321774680</v>
      </c>
      <c r="J20" s="13"/>
      <c r="K20" s="15">
        <v>12400000</v>
      </c>
      <c r="L20" s="13"/>
      <c r="M20" s="15">
        <v>64835917200</v>
      </c>
      <c r="N20" s="13"/>
      <c r="O20" s="15">
        <v>49370850013</v>
      </c>
      <c r="P20" s="13"/>
      <c r="Q20" s="26">
        <v>15465067187</v>
      </c>
      <c r="R20" s="26"/>
      <c r="S20" s="13"/>
      <c r="T20" s="13"/>
    </row>
    <row r="21" spans="1:20" ht="21.75" customHeight="1" x14ac:dyDescent="0.2">
      <c r="A21" s="6" t="s">
        <v>56</v>
      </c>
      <c r="C21" s="15">
        <v>26000000</v>
      </c>
      <c r="D21" s="13"/>
      <c r="E21" s="15">
        <v>200042622000</v>
      </c>
      <c r="F21" s="13"/>
      <c r="G21" s="15">
        <v>168511356000</v>
      </c>
      <c r="H21" s="13"/>
      <c r="I21" s="15">
        <v>31531266000</v>
      </c>
      <c r="J21" s="13"/>
      <c r="K21" s="15">
        <v>26000000</v>
      </c>
      <c r="L21" s="13"/>
      <c r="M21" s="15">
        <v>200042622000</v>
      </c>
      <c r="N21" s="13"/>
      <c r="O21" s="15">
        <v>148868928000</v>
      </c>
      <c r="P21" s="13"/>
      <c r="Q21" s="26">
        <v>51173694000</v>
      </c>
      <c r="R21" s="26"/>
      <c r="S21" s="13"/>
      <c r="T21" s="13"/>
    </row>
    <row r="22" spans="1:20" ht="21.75" customHeight="1" x14ac:dyDescent="0.2">
      <c r="A22" s="6" t="s">
        <v>103</v>
      </c>
      <c r="C22" s="15">
        <v>17070</v>
      </c>
      <c r="D22" s="13"/>
      <c r="E22" s="15">
        <v>112871983163</v>
      </c>
      <c r="F22" s="13"/>
      <c r="G22" s="15">
        <v>104904416113</v>
      </c>
      <c r="H22" s="13"/>
      <c r="I22" s="15">
        <v>7967567050</v>
      </c>
      <c r="J22" s="13"/>
      <c r="K22" s="15">
        <v>17070</v>
      </c>
      <c r="L22" s="13"/>
      <c r="M22" s="15">
        <v>112871983163</v>
      </c>
      <c r="N22" s="13"/>
      <c r="O22" s="15">
        <v>99037506411</v>
      </c>
      <c r="P22" s="13"/>
      <c r="Q22" s="26">
        <v>13834476752</v>
      </c>
      <c r="R22" s="26"/>
      <c r="S22" s="13"/>
      <c r="T22" s="13"/>
    </row>
    <row r="23" spans="1:20" ht="21.75" customHeight="1" x14ac:dyDescent="0.2">
      <c r="A23" s="6" t="s">
        <v>46</v>
      </c>
      <c r="C23" s="15">
        <v>4000000</v>
      </c>
      <c r="D23" s="13"/>
      <c r="E23" s="15">
        <v>24374106000</v>
      </c>
      <c r="F23" s="13"/>
      <c r="G23" s="15">
        <v>19659929942</v>
      </c>
      <c r="H23" s="13"/>
      <c r="I23" s="15">
        <v>4714176058</v>
      </c>
      <c r="J23" s="13"/>
      <c r="K23" s="15">
        <v>4000000</v>
      </c>
      <c r="L23" s="13"/>
      <c r="M23" s="15">
        <v>24374106000</v>
      </c>
      <c r="N23" s="13"/>
      <c r="O23" s="15">
        <v>18173370708</v>
      </c>
      <c r="P23" s="13"/>
      <c r="Q23" s="26">
        <v>6200735292</v>
      </c>
      <c r="R23" s="26"/>
      <c r="S23" s="13"/>
      <c r="T23" s="13"/>
    </row>
    <row r="24" spans="1:20" ht="21.75" customHeight="1" x14ac:dyDescent="0.2">
      <c r="A24" s="6" t="s">
        <v>44</v>
      </c>
      <c r="C24" s="15">
        <v>13300000</v>
      </c>
      <c r="D24" s="13"/>
      <c r="E24" s="15">
        <v>71392671000</v>
      </c>
      <c r="F24" s="13"/>
      <c r="G24" s="15">
        <v>68745757123</v>
      </c>
      <c r="H24" s="13"/>
      <c r="I24" s="15">
        <v>2646913877</v>
      </c>
      <c r="J24" s="13"/>
      <c r="K24" s="15">
        <v>13300000</v>
      </c>
      <c r="L24" s="13"/>
      <c r="M24" s="15">
        <v>71392671000</v>
      </c>
      <c r="N24" s="13"/>
      <c r="O24" s="15">
        <v>68875988979</v>
      </c>
      <c r="P24" s="13"/>
      <c r="Q24" s="26">
        <v>2516682021</v>
      </c>
      <c r="R24" s="26"/>
      <c r="S24" s="13"/>
      <c r="T24" s="13"/>
    </row>
    <row r="25" spans="1:20" ht="21.75" customHeight="1" x14ac:dyDescent="0.2">
      <c r="A25" s="6" t="s">
        <v>32</v>
      </c>
      <c r="C25" s="15">
        <v>2400000</v>
      </c>
      <c r="D25" s="13"/>
      <c r="E25" s="15">
        <v>74625321600</v>
      </c>
      <c r="F25" s="13"/>
      <c r="G25" s="15">
        <v>63412437600</v>
      </c>
      <c r="H25" s="13"/>
      <c r="I25" s="15">
        <v>11212884000</v>
      </c>
      <c r="J25" s="13"/>
      <c r="K25" s="15">
        <v>2400000</v>
      </c>
      <c r="L25" s="13"/>
      <c r="M25" s="15">
        <v>74625321600</v>
      </c>
      <c r="N25" s="13"/>
      <c r="O25" s="15">
        <v>61074432000</v>
      </c>
      <c r="P25" s="13"/>
      <c r="Q25" s="26">
        <v>13550889600</v>
      </c>
      <c r="R25" s="26"/>
      <c r="S25" s="13"/>
      <c r="T25" s="13"/>
    </row>
    <row r="26" spans="1:20" ht="21.75" customHeight="1" x14ac:dyDescent="0.2">
      <c r="A26" s="6" t="s">
        <v>50</v>
      </c>
      <c r="C26" s="15">
        <v>46000000</v>
      </c>
      <c r="D26" s="13"/>
      <c r="E26" s="15">
        <v>72339006600</v>
      </c>
      <c r="F26" s="13"/>
      <c r="G26" s="15">
        <v>66028777200</v>
      </c>
      <c r="H26" s="13"/>
      <c r="I26" s="15">
        <v>6310229400</v>
      </c>
      <c r="J26" s="13"/>
      <c r="K26" s="15">
        <v>46000000</v>
      </c>
      <c r="L26" s="13"/>
      <c r="M26" s="15">
        <v>72339006600</v>
      </c>
      <c r="N26" s="13"/>
      <c r="O26" s="15">
        <v>57203601300</v>
      </c>
      <c r="P26" s="13"/>
      <c r="Q26" s="26">
        <v>15135405300</v>
      </c>
      <c r="R26" s="26"/>
      <c r="S26" s="13"/>
      <c r="T26" s="13"/>
    </row>
    <row r="27" spans="1:20" ht="21.75" customHeight="1" x14ac:dyDescent="0.2">
      <c r="A27" s="6" t="s">
        <v>54</v>
      </c>
      <c r="C27" s="15">
        <v>1836579</v>
      </c>
      <c r="D27" s="13"/>
      <c r="E27" s="15">
        <v>31309920737</v>
      </c>
      <c r="F27" s="13"/>
      <c r="G27" s="15">
        <v>27222287353</v>
      </c>
      <c r="H27" s="13"/>
      <c r="I27" s="15">
        <v>4087633384</v>
      </c>
      <c r="J27" s="13"/>
      <c r="K27" s="15">
        <v>1836579</v>
      </c>
      <c r="L27" s="13"/>
      <c r="M27" s="15">
        <v>31309920737</v>
      </c>
      <c r="N27" s="13"/>
      <c r="O27" s="15">
        <v>20798990981</v>
      </c>
      <c r="P27" s="13"/>
      <c r="Q27" s="26">
        <v>10510929756</v>
      </c>
      <c r="R27" s="26"/>
      <c r="S27" s="13"/>
      <c r="T27" s="13"/>
    </row>
    <row r="28" spans="1:20" ht="21.75" customHeight="1" x14ac:dyDescent="0.2">
      <c r="A28" s="6" t="s">
        <v>22</v>
      </c>
      <c r="C28" s="15">
        <v>16421217</v>
      </c>
      <c r="D28" s="13"/>
      <c r="E28" s="15">
        <v>86514607021</v>
      </c>
      <c r="F28" s="13"/>
      <c r="G28" s="15">
        <v>76002266093</v>
      </c>
      <c r="H28" s="13"/>
      <c r="I28" s="15">
        <v>10512340928</v>
      </c>
      <c r="J28" s="13"/>
      <c r="K28" s="15">
        <v>16421217</v>
      </c>
      <c r="L28" s="13"/>
      <c r="M28" s="15">
        <v>86514607021</v>
      </c>
      <c r="N28" s="13"/>
      <c r="O28" s="15">
        <v>76443000883</v>
      </c>
      <c r="P28" s="13"/>
      <c r="Q28" s="26">
        <v>10071606138</v>
      </c>
      <c r="R28" s="26"/>
      <c r="S28" s="13"/>
      <c r="T28" s="13"/>
    </row>
    <row r="29" spans="1:20" ht="21.75" customHeight="1" x14ac:dyDescent="0.2">
      <c r="A29" s="6" t="s">
        <v>43</v>
      </c>
      <c r="C29" s="15">
        <v>1125737</v>
      </c>
      <c r="D29" s="13"/>
      <c r="E29" s="15">
        <v>84588147794</v>
      </c>
      <c r="F29" s="13"/>
      <c r="G29" s="15">
        <v>75020365499</v>
      </c>
      <c r="H29" s="13"/>
      <c r="I29" s="15">
        <v>9567782295</v>
      </c>
      <c r="J29" s="13"/>
      <c r="K29" s="15">
        <v>1125737</v>
      </c>
      <c r="L29" s="13"/>
      <c r="M29" s="15">
        <v>84588147794</v>
      </c>
      <c r="N29" s="13"/>
      <c r="O29" s="15">
        <v>65222614833</v>
      </c>
      <c r="P29" s="13"/>
      <c r="Q29" s="26">
        <v>19365532961</v>
      </c>
      <c r="R29" s="26"/>
      <c r="S29" s="13"/>
      <c r="T29" s="13"/>
    </row>
    <row r="30" spans="1:20" ht="21.75" customHeight="1" x14ac:dyDescent="0.2">
      <c r="A30" s="6" t="s">
        <v>37</v>
      </c>
      <c r="C30" s="15">
        <v>1900000</v>
      </c>
      <c r="D30" s="13"/>
      <c r="E30" s="15">
        <v>85520109600</v>
      </c>
      <c r="F30" s="13"/>
      <c r="G30" s="15">
        <v>67804150500</v>
      </c>
      <c r="H30" s="13"/>
      <c r="I30" s="15">
        <v>17715959100</v>
      </c>
      <c r="J30" s="13"/>
      <c r="K30" s="15">
        <v>1900000</v>
      </c>
      <c r="L30" s="13"/>
      <c r="M30" s="15">
        <v>85520109600</v>
      </c>
      <c r="N30" s="13"/>
      <c r="O30" s="15">
        <v>53034555600</v>
      </c>
      <c r="P30" s="13"/>
      <c r="Q30" s="26">
        <v>32485554000</v>
      </c>
      <c r="R30" s="26"/>
      <c r="S30" s="13"/>
      <c r="T30" s="13"/>
    </row>
    <row r="31" spans="1:20" ht="21.75" customHeight="1" x14ac:dyDescent="0.2">
      <c r="A31" s="6" t="s">
        <v>35</v>
      </c>
      <c r="C31" s="15">
        <v>24000000</v>
      </c>
      <c r="D31" s="13"/>
      <c r="E31" s="15">
        <v>270302076000</v>
      </c>
      <c r="F31" s="13"/>
      <c r="G31" s="15">
        <v>241587014511</v>
      </c>
      <c r="H31" s="13"/>
      <c r="I31" s="15">
        <v>28715061489</v>
      </c>
      <c r="J31" s="13"/>
      <c r="K31" s="15">
        <v>24000000</v>
      </c>
      <c r="L31" s="13"/>
      <c r="M31" s="15">
        <v>270302076000</v>
      </c>
      <c r="N31" s="13"/>
      <c r="O31" s="15">
        <v>215284451511</v>
      </c>
      <c r="P31" s="13"/>
      <c r="Q31" s="26">
        <v>55017624489</v>
      </c>
      <c r="R31" s="26"/>
      <c r="S31" s="13"/>
      <c r="T31" s="13"/>
    </row>
    <row r="32" spans="1:20" ht="21.75" customHeight="1" x14ac:dyDescent="0.2">
      <c r="A32" s="6" t="s">
        <v>47</v>
      </c>
      <c r="C32" s="15">
        <v>4731631</v>
      </c>
      <c r="D32" s="13"/>
      <c r="E32" s="15">
        <v>59922307115</v>
      </c>
      <c r="F32" s="13"/>
      <c r="G32" s="15">
        <v>61394532875</v>
      </c>
      <c r="H32" s="13"/>
      <c r="I32" s="15">
        <v>-1472225759</v>
      </c>
      <c r="J32" s="13"/>
      <c r="K32" s="15">
        <v>4731631</v>
      </c>
      <c r="L32" s="13"/>
      <c r="M32" s="15">
        <v>59922307115</v>
      </c>
      <c r="N32" s="13"/>
      <c r="O32" s="15">
        <v>48257682178</v>
      </c>
      <c r="P32" s="13"/>
      <c r="Q32" s="26">
        <v>11664624937</v>
      </c>
      <c r="R32" s="26"/>
      <c r="S32" s="13"/>
      <c r="T32" s="13"/>
    </row>
    <row r="33" spans="1:20" ht="21.75" customHeight="1" x14ac:dyDescent="0.2">
      <c r="A33" s="6" t="s">
        <v>48</v>
      </c>
      <c r="C33" s="15">
        <v>51000000</v>
      </c>
      <c r="D33" s="13"/>
      <c r="E33" s="15">
        <v>289984266000</v>
      </c>
      <c r="F33" s="13"/>
      <c r="G33" s="15">
        <v>236955674700</v>
      </c>
      <c r="H33" s="13"/>
      <c r="I33" s="15">
        <v>53028591300</v>
      </c>
      <c r="J33" s="13"/>
      <c r="K33" s="15">
        <v>51000000</v>
      </c>
      <c r="L33" s="13"/>
      <c r="M33" s="15">
        <v>289984266000</v>
      </c>
      <c r="N33" s="13"/>
      <c r="O33" s="15">
        <v>195131020950</v>
      </c>
      <c r="P33" s="13"/>
      <c r="Q33" s="26">
        <v>94853245050</v>
      </c>
      <c r="R33" s="26"/>
      <c r="S33" s="13"/>
      <c r="T33" s="13"/>
    </row>
    <row r="34" spans="1:20" ht="21.75" customHeight="1" x14ac:dyDescent="0.2">
      <c r="A34" s="6" t="s">
        <v>63</v>
      </c>
      <c r="C34" s="15">
        <v>2000000</v>
      </c>
      <c r="D34" s="13"/>
      <c r="E34" s="15">
        <v>13081698000</v>
      </c>
      <c r="F34" s="13"/>
      <c r="G34" s="15">
        <v>11370314880</v>
      </c>
      <c r="H34" s="13"/>
      <c r="I34" s="15">
        <v>1711383120</v>
      </c>
      <c r="J34" s="13"/>
      <c r="K34" s="15">
        <v>2000000</v>
      </c>
      <c r="L34" s="13"/>
      <c r="M34" s="15">
        <v>13081698000</v>
      </c>
      <c r="N34" s="13"/>
      <c r="O34" s="15">
        <v>11370314880</v>
      </c>
      <c r="P34" s="13"/>
      <c r="Q34" s="26">
        <v>1711383120</v>
      </c>
      <c r="R34" s="26"/>
      <c r="S34" s="13"/>
      <c r="T34" s="13"/>
    </row>
    <row r="35" spans="1:20" ht="21.75" customHeight="1" x14ac:dyDescent="0.2">
      <c r="A35" s="6" t="s">
        <v>25</v>
      </c>
      <c r="C35" s="15">
        <v>815000</v>
      </c>
      <c r="D35" s="13"/>
      <c r="E35" s="15">
        <v>167369043442</v>
      </c>
      <c r="F35" s="13"/>
      <c r="G35" s="15">
        <v>181173846676</v>
      </c>
      <c r="H35" s="13"/>
      <c r="I35" s="15">
        <v>-13804803233</v>
      </c>
      <c r="J35" s="13"/>
      <c r="K35" s="15">
        <v>815000</v>
      </c>
      <c r="L35" s="13"/>
      <c r="M35" s="15">
        <v>167369043442</v>
      </c>
      <c r="N35" s="13"/>
      <c r="O35" s="15">
        <v>164363516828</v>
      </c>
      <c r="P35" s="13"/>
      <c r="Q35" s="26">
        <v>3005526614</v>
      </c>
      <c r="R35" s="26"/>
      <c r="S35" s="13"/>
      <c r="T35" s="13"/>
    </row>
    <row r="36" spans="1:20" ht="21.75" customHeight="1" x14ac:dyDescent="0.2">
      <c r="A36" s="6" t="s">
        <v>29</v>
      </c>
      <c r="C36" s="15">
        <v>10058333</v>
      </c>
      <c r="D36" s="13"/>
      <c r="E36" s="15">
        <v>60390854948</v>
      </c>
      <c r="F36" s="13"/>
      <c r="G36" s="15">
        <v>51942134347</v>
      </c>
      <c r="H36" s="13"/>
      <c r="I36" s="15">
        <v>8448720601</v>
      </c>
      <c r="J36" s="13"/>
      <c r="K36" s="15">
        <v>10058333</v>
      </c>
      <c r="L36" s="13"/>
      <c r="M36" s="15">
        <v>60390854948</v>
      </c>
      <c r="N36" s="13"/>
      <c r="O36" s="15">
        <v>48647684805</v>
      </c>
      <c r="P36" s="13"/>
      <c r="Q36" s="26">
        <v>11743170143</v>
      </c>
      <c r="R36" s="26"/>
      <c r="S36" s="13"/>
      <c r="T36" s="13"/>
    </row>
    <row r="37" spans="1:20" ht="21.75" customHeight="1" x14ac:dyDescent="0.2">
      <c r="A37" s="6" t="s">
        <v>31</v>
      </c>
      <c r="C37" s="15">
        <v>802183</v>
      </c>
      <c r="D37" s="13"/>
      <c r="E37" s="15">
        <v>12327958772</v>
      </c>
      <c r="F37" s="13"/>
      <c r="G37" s="15">
        <v>11092770665</v>
      </c>
      <c r="H37" s="13"/>
      <c r="I37" s="15">
        <v>1235188107</v>
      </c>
      <c r="J37" s="13"/>
      <c r="K37" s="15">
        <v>802183</v>
      </c>
      <c r="L37" s="13"/>
      <c r="M37" s="15">
        <v>12327958772</v>
      </c>
      <c r="N37" s="13"/>
      <c r="O37" s="15">
        <v>8025840915</v>
      </c>
      <c r="P37" s="13"/>
      <c r="Q37" s="26">
        <v>4302117857</v>
      </c>
      <c r="R37" s="26"/>
      <c r="S37" s="13"/>
      <c r="T37" s="13"/>
    </row>
    <row r="38" spans="1:20" ht="21.75" customHeight="1" x14ac:dyDescent="0.2">
      <c r="A38" s="6" t="s">
        <v>64</v>
      </c>
      <c r="C38" s="15">
        <v>8817960</v>
      </c>
      <c r="D38" s="13"/>
      <c r="E38" s="15">
        <v>15585046799</v>
      </c>
      <c r="F38" s="13"/>
      <c r="G38" s="15">
        <v>15757374713</v>
      </c>
      <c r="H38" s="13"/>
      <c r="I38" s="15">
        <v>-172327913</v>
      </c>
      <c r="J38" s="13"/>
      <c r="K38" s="15">
        <v>8817960</v>
      </c>
      <c r="L38" s="13"/>
      <c r="M38" s="15">
        <v>15585046799</v>
      </c>
      <c r="N38" s="13"/>
      <c r="O38" s="15">
        <v>15757374713</v>
      </c>
      <c r="P38" s="13"/>
      <c r="Q38" s="26">
        <v>-172327913</v>
      </c>
      <c r="R38" s="26"/>
      <c r="S38" s="13"/>
      <c r="T38" s="13"/>
    </row>
    <row r="39" spans="1:20" ht="21.75" customHeight="1" x14ac:dyDescent="0.2">
      <c r="A39" s="6" t="s">
        <v>45</v>
      </c>
      <c r="C39" s="15">
        <v>28519481</v>
      </c>
      <c r="D39" s="13"/>
      <c r="E39" s="15">
        <v>72915660106</v>
      </c>
      <c r="F39" s="13"/>
      <c r="G39" s="15">
        <v>65666943000</v>
      </c>
      <c r="H39" s="13"/>
      <c r="I39" s="15">
        <v>7248717106</v>
      </c>
      <c r="J39" s="13"/>
      <c r="K39" s="15">
        <v>28519481</v>
      </c>
      <c r="L39" s="13"/>
      <c r="M39" s="15">
        <v>72915660106</v>
      </c>
      <c r="N39" s="13"/>
      <c r="O39" s="15">
        <v>54609130800</v>
      </c>
      <c r="P39" s="13"/>
      <c r="Q39" s="26">
        <v>18306529306</v>
      </c>
      <c r="R39" s="26"/>
      <c r="S39" s="13"/>
      <c r="T39" s="13"/>
    </row>
    <row r="40" spans="1:20" ht="21.75" customHeight="1" x14ac:dyDescent="0.2">
      <c r="A40" s="6" t="s">
        <v>57</v>
      </c>
      <c r="C40" s="15">
        <v>5524430</v>
      </c>
      <c r="D40" s="13"/>
      <c r="E40" s="15">
        <v>88798519403</v>
      </c>
      <c r="F40" s="13"/>
      <c r="G40" s="15">
        <v>74830590347</v>
      </c>
      <c r="H40" s="13"/>
      <c r="I40" s="15">
        <v>13967929056</v>
      </c>
      <c r="J40" s="13"/>
      <c r="K40" s="15">
        <v>5524430</v>
      </c>
      <c r="L40" s="13"/>
      <c r="M40" s="15">
        <v>88798519403</v>
      </c>
      <c r="N40" s="13"/>
      <c r="O40" s="15">
        <v>67934562987</v>
      </c>
      <c r="P40" s="13"/>
      <c r="Q40" s="26">
        <v>20863956416</v>
      </c>
      <c r="R40" s="26"/>
      <c r="S40" s="13"/>
      <c r="T40" s="13"/>
    </row>
    <row r="41" spans="1:20" ht="21.75" customHeight="1" x14ac:dyDescent="0.2">
      <c r="A41" s="6" t="s">
        <v>60</v>
      </c>
      <c r="C41" s="15">
        <v>9360000</v>
      </c>
      <c r="D41" s="13"/>
      <c r="E41" s="15">
        <v>96392630880</v>
      </c>
      <c r="F41" s="13"/>
      <c r="G41" s="15">
        <v>75457937880</v>
      </c>
      <c r="H41" s="13"/>
      <c r="I41" s="15">
        <v>20934693000</v>
      </c>
      <c r="J41" s="13"/>
      <c r="K41" s="15">
        <v>9360000</v>
      </c>
      <c r="L41" s="13"/>
      <c r="M41" s="15">
        <v>96392630880</v>
      </c>
      <c r="N41" s="13"/>
      <c r="O41" s="15">
        <v>69037965360</v>
      </c>
      <c r="P41" s="13"/>
      <c r="Q41" s="26">
        <v>27354665520</v>
      </c>
      <c r="R41" s="26"/>
      <c r="S41" s="13"/>
      <c r="T41" s="13"/>
    </row>
    <row r="42" spans="1:20" ht="21.75" customHeight="1" x14ac:dyDescent="0.2">
      <c r="A42" s="6" t="s">
        <v>51</v>
      </c>
      <c r="C42" s="15">
        <v>5000000</v>
      </c>
      <c r="D42" s="13"/>
      <c r="E42" s="15">
        <v>18121531500</v>
      </c>
      <c r="F42" s="13"/>
      <c r="G42" s="15">
        <v>14761642500</v>
      </c>
      <c r="H42" s="13"/>
      <c r="I42" s="15">
        <v>3359889000</v>
      </c>
      <c r="J42" s="13"/>
      <c r="K42" s="15">
        <v>5000000</v>
      </c>
      <c r="L42" s="13"/>
      <c r="M42" s="15">
        <v>18121531500</v>
      </c>
      <c r="N42" s="13"/>
      <c r="O42" s="15">
        <v>13071757499</v>
      </c>
      <c r="P42" s="13"/>
      <c r="Q42" s="26">
        <v>5049774001</v>
      </c>
      <c r="R42" s="26"/>
      <c r="S42" s="13"/>
      <c r="T42" s="13"/>
    </row>
    <row r="43" spans="1:20" ht="21.75" customHeight="1" x14ac:dyDescent="0.2">
      <c r="A43" s="6" t="s">
        <v>65</v>
      </c>
      <c r="C43" s="15">
        <v>500000</v>
      </c>
      <c r="D43" s="13"/>
      <c r="E43" s="15">
        <v>9080646750</v>
      </c>
      <c r="F43" s="13"/>
      <c r="G43" s="15">
        <v>6656038200</v>
      </c>
      <c r="H43" s="13"/>
      <c r="I43" s="15">
        <v>2424608550</v>
      </c>
      <c r="J43" s="13"/>
      <c r="K43" s="15">
        <v>500000</v>
      </c>
      <c r="L43" s="13"/>
      <c r="M43" s="15">
        <v>9080646750</v>
      </c>
      <c r="N43" s="13"/>
      <c r="O43" s="15">
        <v>6656038200</v>
      </c>
      <c r="P43" s="13"/>
      <c r="Q43" s="26">
        <v>2424608550</v>
      </c>
      <c r="R43" s="26"/>
      <c r="S43" s="13"/>
      <c r="T43" s="13"/>
    </row>
    <row r="44" spans="1:20" ht="21.75" customHeight="1" x14ac:dyDescent="0.2">
      <c r="A44" s="6" t="s">
        <v>34</v>
      </c>
      <c r="C44" s="15">
        <v>42939218</v>
      </c>
      <c r="D44" s="13"/>
      <c r="E44" s="15">
        <v>104105616623</v>
      </c>
      <c r="F44" s="13"/>
      <c r="G44" s="15">
        <v>82467008899</v>
      </c>
      <c r="H44" s="13"/>
      <c r="I44" s="15">
        <v>21638607724</v>
      </c>
      <c r="J44" s="13"/>
      <c r="K44" s="15">
        <v>42939218</v>
      </c>
      <c r="L44" s="13"/>
      <c r="M44" s="15">
        <v>104105616623</v>
      </c>
      <c r="N44" s="13"/>
      <c r="O44" s="15">
        <v>70299835006</v>
      </c>
      <c r="P44" s="13"/>
      <c r="Q44" s="26">
        <v>33805781616</v>
      </c>
      <c r="R44" s="26"/>
      <c r="S44" s="13"/>
      <c r="T44" s="13"/>
    </row>
    <row r="45" spans="1:20" ht="21.75" customHeight="1" x14ac:dyDescent="0.2">
      <c r="A45" s="6" t="s">
        <v>33</v>
      </c>
      <c r="C45" s="15">
        <v>17000000</v>
      </c>
      <c r="D45" s="13"/>
      <c r="E45" s="15">
        <v>47587161600</v>
      </c>
      <c r="F45" s="13"/>
      <c r="G45" s="15">
        <v>42534405450</v>
      </c>
      <c r="H45" s="13"/>
      <c r="I45" s="15">
        <v>5052756150</v>
      </c>
      <c r="J45" s="13"/>
      <c r="K45" s="15">
        <v>17000000</v>
      </c>
      <c r="L45" s="13"/>
      <c r="M45" s="15">
        <v>47587161600</v>
      </c>
      <c r="N45" s="13"/>
      <c r="O45" s="15">
        <v>36214235550</v>
      </c>
      <c r="P45" s="13"/>
      <c r="Q45" s="26">
        <v>11372926050</v>
      </c>
      <c r="R45" s="26"/>
      <c r="S45" s="13"/>
      <c r="T45" s="13"/>
    </row>
    <row r="46" spans="1:20" ht="21.75" customHeight="1" x14ac:dyDescent="0.2">
      <c r="A46" s="6" t="s">
        <v>21</v>
      </c>
      <c r="C46" s="15">
        <v>32000000</v>
      </c>
      <c r="D46" s="13"/>
      <c r="E46" s="15">
        <v>69281308800</v>
      </c>
      <c r="F46" s="13"/>
      <c r="G46" s="15">
        <v>55603180800</v>
      </c>
      <c r="H46" s="13"/>
      <c r="I46" s="15">
        <v>13678128000</v>
      </c>
      <c r="J46" s="13"/>
      <c r="K46" s="15">
        <v>32000000</v>
      </c>
      <c r="L46" s="13"/>
      <c r="M46" s="15">
        <v>69281308800</v>
      </c>
      <c r="N46" s="13"/>
      <c r="O46" s="15">
        <v>53090222400</v>
      </c>
      <c r="P46" s="13"/>
      <c r="Q46" s="26">
        <v>16191086400</v>
      </c>
      <c r="R46" s="26"/>
      <c r="S46" s="13"/>
      <c r="T46" s="13"/>
    </row>
    <row r="47" spans="1:20" ht="21.75" customHeight="1" x14ac:dyDescent="0.2">
      <c r="A47" s="8" t="s">
        <v>30</v>
      </c>
      <c r="C47" s="17">
        <v>3000000</v>
      </c>
      <c r="D47" s="13"/>
      <c r="E47" s="17">
        <v>50964943500</v>
      </c>
      <c r="F47" s="13"/>
      <c r="G47" s="17">
        <v>46342611000</v>
      </c>
      <c r="H47" s="13"/>
      <c r="I47" s="17">
        <v>4622332500</v>
      </c>
      <c r="J47" s="13"/>
      <c r="K47" s="17">
        <v>3000000</v>
      </c>
      <c r="L47" s="13"/>
      <c r="M47" s="17">
        <v>50964943500</v>
      </c>
      <c r="N47" s="13"/>
      <c r="O47" s="17">
        <v>39304737000</v>
      </c>
      <c r="P47" s="13"/>
      <c r="Q47" s="28">
        <v>11660206500</v>
      </c>
      <c r="R47" s="28"/>
      <c r="S47" s="13"/>
      <c r="T47" s="13"/>
    </row>
    <row r="48" spans="1:20" ht="21.75" customHeight="1" x14ac:dyDescent="0.2">
      <c r="A48" s="10" t="s">
        <v>67</v>
      </c>
      <c r="C48" s="18">
        <v>550478726</v>
      </c>
      <c r="D48" s="13"/>
      <c r="E48" s="18">
        <v>3280494158214</v>
      </c>
      <c r="F48" s="13"/>
      <c r="G48" s="18">
        <v>2837730817202</v>
      </c>
      <c r="H48" s="13"/>
      <c r="I48" s="18">
        <f>SUM(I8:I47)</f>
        <v>442763341015</v>
      </c>
      <c r="J48" s="13"/>
      <c r="K48" s="18">
        <v>550478726</v>
      </c>
      <c r="L48" s="13"/>
      <c r="M48" s="18">
        <v>3280494158214</v>
      </c>
      <c r="N48" s="13"/>
      <c r="O48" s="18">
        <v>2529741481225</v>
      </c>
      <c r="P48" s="13"/>
      <c r="Q48" s="36">
        <f t="shared" ref="Q48" si="0">SUM(Q8:R47)</f>
        <v>750752676989</v>
      </c>
      <c r="R48" s="36"/>
      <c r="S48" s="13"/>
      <c r="T48" s="13"/>
    </row>
    <row r="49" spans="3:20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3:20" x14ac:dyDescent="0.2">
      <c r="C50" s="13"/>
      <c r="D50" s="13"/>
      <c r="E50" s="13"/>
      <c r="F50" s="13"/>
      <c r="G50" s="13"/>
      <c r="H50" s="13"/>
      <c r="I50" s="2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3:20" x14ac:dyDescent="0.2">
      <c r="E51" s="21"/>
    </row>
    <row r="52" spans="3:20" x14ac:dyDescent="0.2">
      <c r="G52" s="21"/>
      <c r="I52" s="21"/>
    </row>
    <row r="53" spans="3:20" x14ac:dyDescent="0.2">
      <c r="G53" s="21"/>
    </row>
    <row r="54" spans="3:20" x14ac:dyDescent="0.2">
      <c r="G54" s="21"/>
    </row>
    <row r="55" spans="3:20" x14ac:dyDescent="0.2">
      <c r="G55" s="21"/>
    </row>
    <row r="56" spans="3:20" x14ac:dyDescent="0.2">
      <c r="G56" s="21"/>
    </row>
    <row r="57" spans="3:20" x14ac:dyDescent="0.2">
      <c r="G57" s="21"/>
    </row>
    <row r="58" spans="3:20" x14ac:dyDescent="0.2">
      <c r="G58" s="21"/>
    </row>
    <row r="59" spans="3:20" x14ac:dyDescent="0.2">
      <c r="G59" s="21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1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 ht="14.45" customHeight="1" x14ac:dyDescent="0.2"/>
    <row r="5" spans="1:16" ht="14.45" customHeight="1" x14ac:dyDescent="0.2">
      <c r="A5" s="1" t="s">
        <v>69</v>
      </c>
      <c r="B5" s="34" t="s">
        <v>70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14.45" customHeight="1" x14ac:dyDescent="0.2">
      <c r="D6" s="2" t="s">
        <v>7</v>
      </c>
      <c r="F6" s="30" t="s">
        <v>8</v>
      </c>
      <c r="G6" s="30"/>
      <c r="H6" s="30"/>
      <c r="J6" s="35" t="s">
        <v>9</v>
      </c>
      <c r="K6" s="35"/>
      <c r="L6" s="35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30" t="s">
        <v>71</v>
      </c>
      <c r="B8" s="30"/>
      <c r="D8" s="2" t="s">
        <v>72</v>
      </c>
      <c r="F8" s="2" t="s">
        <v>73</v>
      </c>
      <c r="H8" s="2" t="s">
        <v>74</v>
      </c>
      <c r="J8" s="2" t="s">
        <v>72</v>
      </c>
      <c r="L8" s="2" t="s">
        <v>18</v>
      </c>
    </row>
    <row r="9" spans="1:16" ht="21.75" customHeight="1" x14ac:dyDescent="0.2">
      <c r="A9" s="31" t="s">
        <v>75</v>
      </c>
      <c r="B9" s="31"/>
      <c r="D9" s="12">
        <v>1978092775</v>
      </c>
      <c r="E9" s="13"/>
      <c r="F9" s="12">
        <v>8810636503</v>
      </c>
      <c r="G9" s="13"/>
      <c r="H9" s="12">
        <v>8721192800</v>
      </c>
      <c r="I9" s="13"/>
      <c r="J9" s="12">
        <v>2067536478</v>
      </c>
      <c r="K9" s="13"/>
      <c r="L9" s="44">
        <f>J9/3391866464797*100</f>
        <v>6.0955715664464998E-2</v>
      </c>
      <c r="M9" s="13"/>
      <c r="N9" s="13"/>
      <c r="O9" s="13"/>
    </row>
    <row r="10" spans="1:16" ht="21.75" customHeight="1" x14ac:dyDescent="0.2">
      <c r="A10" s="25" t="s">
        <v>76</v>
      </c>
      <c r="B10" s="25"/>
      <c r="D10" s="15">
        <v>5690711</v>
      </c>
      <c r="E10" s="13"/>
      <c r="F10" s="15">
        <v>23291</v>
      </c>
      <c r="G10" s="13"/>
      <c r="H10" s="15">
        <v>0</v>
      </c>
      <c r="I10" s="13"/>
      <c r="J10" s="15">
        <v>5714002</v>
      </c>
      <c r="K10" s="13"/>
      <c r="L10" s="45">
        <f t="shared" ref="L10:L15" si="0">J10/3391866464797*100</f>
        <v>1.684618795964887E-4</v>
      </c>
      <c r="M10" s="13"/>
      <c r="N10" s="13"/>
      <c r="O10" s="13"/>
      <c r="P10" s="13"/>
    </row>
    <row r="11" spans="1:16" ht="21.75" customHeight="1" x14ac:dyDescent="0.2">
      <c r="A11" s="25" t="s">
        <v>77</v>
      </c>
      <c r="B11" s="25"/>
      <c r="D11" s="15">
        <v>83063548</v>
      </c>
      <c r="E11" s="13"/>
      <c r="F11" s="15">
        <v>49530675615</v>
      </c>
      <c r="G11" s="13"/>
      <c r="H11" s="15">
        <v>26060580000</v>
      </c>
      <c r="I11" s="13"/>
      <c r="J11" s="15">
        <v>23553159163</v>
      </c>
      <c r="K11" s="13"/>
      <c r="L11" s="45">
        <f t="shared" si="0"/>
        <v>0.69440113304724793</v>
      </c>
      <c r="M11" s="13"/>
      <c r="N11" s="13"/>
      <c r="O11" s="13"/>
      <c r="P11" s="13"/>
    </row>
    <row r="12" spans="1:16" ht="21.75" customHeight="1" x14ac:dyDescent="0.2">
      <c r="A12" s="25" t="s">
        <v>78</v>
      </c>
      <c r="B12" s="25"/>
      <c r="D12" s="15">
        <v>13759161298</v>
      </c>
      <c r="E12" s="13"/>
      <c r="F12" s="15">
        <v>189113402773</v>
      </c>
      <c r="G12" s="13"/>
      <c r="H12" s="15">
        <v>171521412338</v>
      </c>
      <c r="I12" s="13"/>
      <c r="J12" s="15">
        <v>31351151733</v>
      </c>
      <c r="K12" s="13"/>
      <c r="L12" s="45">
        <f t="shared" si="0"/>
        <v>0.92430383266507332</v>
      </c>
      <c r="M12" s="13"/>
      <c r="N12" s="13"/>
      <c r="O12" s="13"/>
      <c r="P12" s="13"/>
    </row>
    <row r="13" spans="1:16" ht="21.75" customHeight="1" x14ac:dyDescent="0.2">
      <c r="A13" s="25" t="s">
        <v>79</v>
      </c>
      <c r="B13" s="25"/>
      <c r="D13" s="15">
        <v>9785690</v>
      </c>
      <c r="E13" s="13"/>
      <c r="F13" s="15">
        <v>40051</v>
      </c>
      <c r="G13" s="13"/>
      <c r="H13" s="15">
        <v>0</v>
      </c>
      <c r="I13" s="13"/>
      <c r="J13" s="15">
        <v>9825741</v>
      </c>
      <c r="K13" s="13"/>
      <c r="L13" s="45">
        <f t="shared" si="0"/>
        <v>2.8968537240418928E-4</v>
      </c>
      <c r="M13" s="13"/>
      <c r="N13" s="13"/>
      <c r="O13" s="13"/>
      <c r="P13" s="13"/>
    </row>
    <row r="14" spans="1:16" ht="21.75" customHeight="1" x14ac:dyDescent="0.2">
      <c r="A14" s="25" t="s">
        <v>80</v>
      </c>
      <c r="B14" s="25"/>
      <c r="D14" s="15">
        <v>1070000000</v>
      </c>
      <c r="E14" s="13"/>
      <c r="F14" s="15">
        <v>0</v>
      </c>
      <c r="G14" s="13"/>
      <c r="H14" s="15">
        <v>0</v>
      </c>
      <c r="I14" s="13"/>
      <c r="J14" s="15">
        <v>1070000000</v>
      </c>
      <c r="K14" s="13"/>
      <c r="L14" s="45">
        <f t="shared" si="0"/>
        <v>3.1546053215984686E-2</v>
      </c>
      <c r="M14" s="13"/>
      <c r="N14" s="13"/>
      <c r="O14" s="13"/>
      <c r="P14" s="13"/>
    </row>
    <row r="15" spans="1:16" ht="21.75" customHeight="1" x14ac:dyDescent="0.2">
      <c r="A15" s="27" t="s">
        <v>81</v>
      </c>
      <c r="B15" s="27"/>
      <c r="D15" s="17">
        <v>8992000</v>
      </c>
      <c r="E15" s="13"/>
      <c r="F15" s="17">
        <v>0</v>
      </c>
      <c r="G15" s="13"/>
      <c r="H15" s="17">
        <v>0</v>
      </c>
      <c r="I15" s="13"/>
      <c r="J15" s="17">
        <v>8992000</v>
      </c>
      <c r="K15" s="13"/>
      <c r="L15" s="45">
        <f t="shared" si="0"/>
        <v>2.6510477618517224E-4</v>
      </c>
      <c r="M15" s="13"/>
      <c r="N15" s="13"/>
      <c r="O15" s="13"/>
      <c r="P15" s="13"/>
    </row>
    <row r="16" spans="1:16" ht="21.75" customHeight="1" x14ac:dyDescent="0.2">
      <c r="A16" s="24" t="s">
        <v>67</v>
      </c>
      <c r="B16" s="24"/>
      <c r="D16" s="18">
        <v>16914786022</v>
      </c>
      <c r="E16" s="13"/>
      <c r="F16" s="18">
        <v>247454778233</v>
      </c>
      <c r="G16" s="13"/>
      <c r="H16" s="18">
        <v>206303185138</v>
      </c>
      <c r="I16" s="13"/>
      <c r="J16" s="18">
        <v>58066379117</v>
      </c>
      <c r="K16" s="13"/>
      <c r="L16" s="46">
        <f>SUM(L9:L15)</f>
        <v>1.7119299866209567</v>
      </c>
      <c r="M16" s="13"/>
      <c r="N16" s="13"/>
      <c r="O16" s="13"/>
      <c r="P16" s="13"/>
    </row>
    <row r="17" spans="4:16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4:16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4:16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4:16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4:16" x14ac:dyDescent="0.2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15"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7"/>
  <sheetViews>
    <sheetView rightToLeft="1" workbookViewId="0">
      <selection activeCell="J9" sqref="J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42578125" bestFit="1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ht="14.45" customHeight="1" x14ac:dyDescent="0.2"/>
    <row r="5" spans="1:15" ht="29.1" customHeight="1" x14ac:dyDescent="0.2">
      <c r="A5" s="1" t="s">
        <v>83</v>
      </c>
      <c r="B5" s="34" t="s">
        <v>84</v>
      </c>
      <c r="C5" s="34"/>
      <c r="D5" s="34"/>
      <c r="E5" s="34"/>
      <c r="F5" s="34"/>
      <c r="G5" s="34"/>
      <c r="H5" s="34"/>
      <c r="I5" s="34"/>
      <c r="J5" s="34"/>
    </row>
    <row r="6" spans="1:15" ht="14.45" customHeight="1" x14ac:dyDescent="0.2"/>
    <row r="7" spans="1:15" ht="14.45" customHeight="1" x14ac:dyDescent="0.2">
      <c r="A7" s="30" t="s">
        <v>85</v>
      </c>
      <c r="B7" s="30"/>
      <c r="D7" s="2" t="s">
        <v>86</v>
      </c>
      <c r="F7" s="2" t="s">
        <v>72</v>
      </c>
      <c r="H7" s="2" t="s">
        <v>87</v>
      </c>
      <c r="J7" s="2" t="s">
        <v>88</v>
      </c>
    </row>
    <row r="8" spans="1:15" ht="21.75" customHeight="1" x14ac:dyDescent="0.2">
      <c r="A8" s="31" t="s">
        <v>89</v>
      </c>
      <c r="B8" s="31"/>
      <c r="D8" s="22" t="s">
        <v>90</v>
      </c>
      <c r="E8" s="13"/>
      <c r="F8" s="12">
        <f>'درآمد سرمایه گذاری در سهام'!J62</f>
        <v>490435087254</v>
      </c>
      <c r="G8" s="13"/>
      <c r="H8" s="14">
        <f>F8/$F$11*100</f>
        <v>99.876967736473318</v>
      </c>
      <c r="I8" s="13"/>
      <c r="J8" s="14">
        <f>F8/3391866464797*100</f>
        <v>14.459150805140911</v>
      </c>
      <c r="K8" s="13"/>
      <c r="L8" s="13"/>
      <c r="M8" s="13"/>
      <c r="N8" s="13"/>
      <c r="O8" s="21"/>
    </row>
    <row r="9" spans="1:15" ht="21.75" customHeight="1" x14ac:dyDescent="0.2">
      <c r="A9" s="25" t="s">
        <v>93</v>
      </c>
      <c r="B9" s="25"/>
      <c r="D9" s="40" t="s">
        <v>91</v>
      </c>
      <c r="E9" s="13"/>
      <c r="F9" s="15">
        <f>'سود سپرده بانکی'!G13</f>
        <v>371821</v>
      </c>
      <c r="G9" s="13"/>
      <c r="H9" s="43">
        <f t="shared" ref="H9:H10" si="0">F9/$F$11*100</f>
        <v>7.5721242190630725E-5</v>
      </c>
      <c r="I9" s="13"/>
      <c r="J9" s="43">
        <f t="shared" ref="J9:J10" si="1">F9/3391866464797*100</f>
        <v>1.0962135563383775E-5</v>
      </c>
      <c r="K9" s="13"/>
      <c r="L9" s="13"/>
      <c r="M9" s="13"/>
      <c r="N9" s="13"/>
      <c r="O9" s="21"/>
    </row>
    <row r="10" spans="1:15" ht="21.75" customHeight="1" x14ac:dyDescent="0.2">
      <c r="A10" s="27" t="s">
        <v>94</v>
      </c>
      <c r="B10" s="27"/>
      <c r="D10" s="41" t="s">
        <v>92</v>
      </c>
      <c r="E10" s="13"/>
      <c r="F10" s="17">
        <f>'سایر درآمدها'!D12</f>
        <v>603764851</v>
      </c>
      <c r="G10" s="13"/>
      <c r="H10" s="43">
        <f t="shared" si="0"/>
        <v>0.12295654228448923</v>
      </c>
      <c r="I10" s="13"/>
      <c r="J10" s="43">
        <f t="shared" si="1"/>
        <v>1.7800372074380434E-2</v>
      </c>
      <c r="K10" s="13"/>
      <c r="L10" s="13"/>
      <c r="M10" s="13"/>
      <c r="N10" s="13"/>
      <c r="O10" s="21"/>
    </row>
    <row r="11" spans="1:15" ht="21.75" customHeight="1" x14ac:dyDescent="0.2">
      <c r="A11" s="24" t="s">
        <v>67</v>
      </c>
      <c r="B11" s="24"/>
      <c r="D11" s="38"/>
      <c r="E11" s="13"/>
      <c r="F11" s="18">
        <f>SUM(F8:F10)</f>
        <v>491039223926</v>
      </c>
      <c r="G11" s="13"/>
      <c r="H11" s="19">
        <f>SUM(H8:H10)</f>
        <v>100</v>
      </c>
      <c r="I11" s="13"/>
      <c r="J11" s="19">
        <f>SUM(J8:J10)</f>
        <v>14.476962139350855</v>
      </c>
      <c r="K11" s="13"/>
      <c r="L11" s="13"/>
      <c r="M11" s="13"/>
      <c r="N11" s="13"/>
      <c r="O11" s="21"/>
    </row>
    <row r="12" spans="1:15" x14ac:dyDescent="0.2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5" x14ac:dyDescent="0.2"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5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4:14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4:14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4:14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4:14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4:14" x14ac:dyDescent="0.2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4:14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4:14" x14ac:dyDescent="0.2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4:14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4:14" x14ac:dyDescent="0.2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4:14" x14ac:dyDescent="0.2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4:14" x14ac:dyDescent="0.2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0"/>
  <sheetViews>
    <sheetView rightToLeft="1" workbookViewId="0">
      <selection activeCell="W11" sqref="W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5.85546875" bestFit="1" customWidth="1"/>
    <col min="18" max="18" width="1.28515625" customWidth="1"/>
    <col min="19" max="19" width="14.855468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  <col min="27" max="27" width="16.140625" bestFit="1" customWidth="1"/>
  </cols>
  <sheetData>
    <row r="1" spans="1:27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7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7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7" ht="14.45" customHeight="1" x14ac:dyDescent="0.2"/>
    <row r="5" spans="1:27" ht="14.45" customHeight="1" x14ac:dyDescent="0.2">
      <c r="A5" s="1" t="s">
        <v>95</v>
      </c>
      <c r="B5" s="34" t="s">
        <v>96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7" ht="14.45" customHeight="1" x14ac:dyDescent="0.2">
      <c r="D6" s="30" t="s">
        <v>97</v>
      </c>
      <c r="E6" s="30"/>
      <c r="F6" s="30"/>
      <c r="G6" s="30"/>
      <c r="H6" s="30"/>
      <c r="I6" s="30"/>
      <c r="J6" s="30"/>
      <c r="K6" s="30"/>
      <c r="L6" s="30"/>
      <c r="N6" s="30" t="s">
        <v>98</v>
      </c>
      <c r="O6" s="30"/>
      <c r="P6" s="30"/>
      <c r="Q6" s="30"/>
      <c r="R6" s="30"/>
      <c r="S6" s="30"/>
      <c r="T6" s="30"/>
      <c r="U6" s="30"/>
      <c r="V6" s="30"/>
      <c r="W6" s="30"/>
    </row>
    <row r="7" spans="1:27" ht="14.45" customHeight="1" x14ac:dyDescent="0.2">
      <c r="D7" s="3"/>
      <c r="E7" s="3"/>
      <c r="F7" s="3"/>
      <c r="G7" s="3"/>
      <c r="H7" s="3"/>
      <c r="I7" s="3"/>
      <c r="J7" s="29" t="s">
        <v>67</v>
      </c>
      <c r="K7" s="29"/>
      <c r="L7" s="29"/>
      <c r="N7" s="3"/>
      <c r="O7" s="3"/>
      <c r="P7" s="3"/>
      <c r="Q7" s="3"/>
      <c r="R7" s="3"/>
      <c r="S7" s="3"/>
      <c r="T7" s="3"/>
      <c r="U7" s="29" t="s">
        <v>67</v>
      </c>
      <c r="V7" s="29"/>
      <c r="W7" s="29"/>
    </row>
    <row r="8" spans="1:27" ht="14.45" customHeight="1" x14ac:dyDescent="0.2">
      <c r="A8" s="30" t="s">
        <v>99</v>
      </c>
      <c r="B8" s="30"/>
      <c r="D8" s="2" t="s">
        <v>100</v>
      </c>
      <c r="F8" s="2" t="s">
        <v>101</v>
      </c>
      <c r="H8" s="2" t="s">
        <v>102</v>
      </c>
      <c r="J8" s="4" t="s">
        <v>72</v>
      </c>
      <c r="K8" s="3"/>
      <c r="L8" s="4" t="s">
        <v>87</v>
      </c>
      <c r="N8" s="2" t="s">
        <v>100</v>
      </c>
      <c r="P8" s="30" t="s">
        <v>101</v>
      </c>
      <c r="Q8" s="30"/>
      <c r="S8" s="2" t="s">
        <v>102</v>
      </c>
      <c r="U8" s="4" t="s">
        <v>72</v>
      </c>
      <c r="V8" s="3"/>
      <c r="W8" s="4" t="s">
        <v>87</v>
      </c>
    </row>
    <row r="9" spans="1:27" ht="21.75" customHeight="1" x14ac:dyDescent="0.2">
      <c r="A9" s="31" t="s">
        <v>55</v>
      </c>
      <c r="B9" s="31"/>
      <c r="D9" s="12">
        <v>0</v>
      </c>
      <c r="E9" s="13"/>
      <c r="F9" s="12">
        <v>0</v>
      </c>
      <c r="G9" s="13"/>
      <c r="H9" s="12">
        <v>2098737880</v>
      </c>
      <c r="I9" s="13"/>
      <c r="J9" s="12">
        <f>D9+F9+H9</f>
        <v>2098737880</v>
      </c>
      <c r="K9" s="13"/>
      <c r="L9" s="14">
        <f>J9/491039223926*100</f>
        <v>0.42740737964270681</v>
      </c>
      <c r="M9" s="13"/>
      <c r="N9" s="12">
        <v>0</v>
      </c>
      <c r="O9" s="13"/>
      <c r="P9" s="32">
        <v>0</v>
      </c>
      <c r="Q9" s="32"/>
      <c r="R9" s="13"/>
      <c r="S9" s="12">
        <v>3120323065</v>
      </c>
      <c r="T9" s="13"/>
      <c r="U9" s="12">
        <f>N9+P9+S9</f>
        <v>3120323065</v>
      </c>
      <c r="V9" s="13"/>
      <c r="W9" s="14">
        <f>U9/812484703322*100</f>
        <v>0.38404699217621685</v>
      </c>
      <c r="X9" s="13"/>
      <c r="Y9" s="13"/>
      <c r="AA9" s="15"/>
    </row>
    <row r="10" spans="1:27" ht="21.75" customHeight="1" x14ac:dyDescent="0.2">
      <c r="A10" s="25" t="s">
        <v>23</v>
      </c>
      <c r="B10" s="25"/>
      <c r="D10" s="15">
        <v>0</v>
      </c>
      <c r="E10" s="13"/>
      <c r="F10" s="15">
        <v>4366284228</v>
      </c>
      <c r="G10" s="13"/>
      <c r="H10" s="15">
        <v>4882797317</v>
      </c>
      <c r="I10" s="13"/>
      <c r="J10" s="38">
        <f t="shared" ref="J10:J61" si="0">D10+F10+H10</f>
        <v>9249081545</v>
      </c>
      <c r="K10" s="13"/>
      <c r="L10" s="43">
        <f t="shared" ref="L10:L61" si="1">J10/491039223926*100</f>
        <v>1.8835728582028397</v>
      </c>
      <c r="M10" s="13"/>
      <c r="N10" s="15">
        <v>0</v>
      </c>
      <c r="O10" s="13"/>
      <c r="P10" s="26">
        <v>4912803125</v>
      </c>
      <c r="Q10" s="26"/>
      <c r="R10" s="13"/>
      <c r="S10" s="15">
        <v>4832336285</v>
      </c>
      <c r="T10" s="13"/>
      <c r="U10" s="38">
        <f t="shared" ref="U10:U62" si="2">N10+P10+S10</f>
        <v>9745139410</v>
      </c>
      <c r="V10" s="13"/>
      <c r="W10" s="43">
        <f t="shared" ref="W10:W61" si="3">U10/812484703322*100</f>
        <v>1.1994243547177101</v>
      </c>
      <c r="X10" s="13"/>
      <c r="Y10" s="13"/>
      <c r="AA10" s="15"/>
    </row>
    <row r="11" spans="1:27" ht="21.75" customHeight="1" x14ac:dyDescent="0.2">
      <c r="A11" s="25" t="s">
        <v>41</v>
      </c>
      <c r="B11" s="25"/>
      <c r="D11" s="15">
        <v>0</v>
      </c>
      <c r="E11" s="13"/>
      <c r="F11" s="15">
        <v>0</v>
      </c>
      <c r="G11" s="13"/>
      <c r="H11" s="15">
        <v>4057861724</v>
      </c>
      <c r="I11" s="13"/>
      <c r="J11" s="38">
        <f t="shared" si="0"/>
        <v>4057861724</v>
      </c>
      <c r="K11" s="13"/>
      <c r="L11" s="43">
        <f t="shared" si="1"/>
        <v>0.82638240007717245</v>
      </c>
      <c r="M11" s="13"/>
      <c r="N11" s="15">
        <v>0</v>
      </c>
      <c r="O11" s="13"/>
      <c r="P11" s="26">
        <v>0</v>
      </c>
      <c r="Q11" s="26"/>
      <c r="R11" s="13"/>
      <c r="S11" s="15">
        <v>8391919724</v>
      </c>
      <c r="T11" s="13"/>
      <c r="U11" s="38">
        <f t="shared" si="2"/>
        <v>8391919724</v>
      </c>
      <c r="V11" s="13"/>
      <c r="W11" s="43">
        <f t="shared" si="3"/>
        <v>1.0328711038728511</v>
      </c>
      <c r="X11" s="13"/>
      <c r="Y11" s="13"/>
    </row>
    <row r="12" spans="1:27" ht="21.75" customHeight="1" x14ac:dyDescent="0.2">
      <c r="A12" s="25" t="s">
        <v>103</v>
      </c>
      <c r="B12" s="25"/>
      <c r="D12" s="15">
        <v>0</v>
      </c>
      <c r="E12" s="13"/>
      <c r="F12" s="15">
        <v>7967567050</v>
      </c>
      <c r="G12" s="13"/>
      <c r="H12" s="15">
        <v>1946376296</v>
      </c>
      <c r="I12" s="13"/>
      <c r="J12" s="38">
        <f t="shared" si="0"/>
        <v>9913943346</v>
      </c>
      <c r="K12" s="13"/>
      <c r="L12" s="43">
        <f t="shared" si="1"/>
        <v>2.0189717771902553</v>
      </c>
      <c r="M12" s="13"/>
      <c r="N12" s="15">
        <v>0</v>
      </c>
      <c r="O12" s="13"/>
      <c r="P12" s="26">
        <v>13834476752</v>
      </c>
      <c r="Q12" s="26"/>
      <c r="R12" s="13"/>
      <c r="S12" s="15">
        <v>1946376296</v>
      </c>
      <c r="T12" s="13"/>
      <c r="U12" s="38">
        <f t="shared" si="2"/>
        <v>15780853048</v>
      </c>
      <c r="V12" s="13"/>
      <c r="W12" s="43">
        <f t="shared" si="3"/>
        <v>1.9422954036521483</v>
      </c>
      <c r="X12" s="13"/>
      <c r="Y12" s="13"/>
    </row>
    <row r="13" spans="1:27" ht="21.75" customHeight="1" x14ac:dyDescent="0.2">
      <c r="A13" s="25" t="s">
        <v>39</v>
      </c>
      <c r="B13" s="25"/>
      <c r="D13" s="15">
        <v>0</v>
      </c>
      <c r="E13" s="13"/>
      <c r="F13" s="15">
        <v>0</v>
      </c>
      <c r="G13" s="13"/>
      <c r="H13" s="15">
        <v>1470080763</v>
      </c>
      <c r="I13" s="13"/>
      <c r="J13" s="38">
        <f t="shared" si="0"/>
        <v>1470080763</v>
      </c>
      <c r="K13" s="13"/>
      <c r="L13" s="43">
        <f t="shared" si="1"/>
        <v>0.29938153438054926</v>
      </c>
      <c r="M13" s="13"/>
      <c r="N13" s="15">
        <v>0</v>
      </c>
      <c r="O13" s="13"/>
      <c r="P13" s="26">
        <v>0</v>
      </c>
      <c r="Q13" s="26"/>
      <c r="R13" s="13"/>
      <c r="S13" s="15">
        <v>2543177619</v>
      </c>
      <c r="T13" s="13"/>
      <c r="U13" s="38">
        <f t="shared" si="2"/>
        <v>2543177619</v>
      </c>
      <c r="V13" s="13"/>
      <c r="W13" s="43">
        <f t="shared" si="3"/>
        <v>0.31301236916851838</v>
      </c>
      <c r="X13" s="13"/>
      <c r="Y13" s="13"/>
    </row>
    <row r="14" spans="1:27" ht="21.75" customHeight="1" x14ac:dyDescent="0.2">
      <c r="A14" s="25" t="s">
        <v>47</v>
      </c>
      <c r="B14" s="25"/>
      <c r="D14" s="15">
        <v>0</v>
      </c>
      <c r="E14" s="13"/>
      <c r="F14" s="15">
        <v>-1472225759</v>
      </c>
      <c r="G14" s="13"/>
      <c r="H14" s="15">
        <v>4235831487</v>
      </c>
      <c r="I14" s="13"/>
      <c r="J14" s="38">
        <f t="shared" si="0"/>
        <v>2763605728</v>
      </c>
      <c r="K14" s="13"/>
      <c r="L14" s="43">
        <f t="shared" si="1"/>
        <v>0.56280753009997375</v>
      </c>
      <c r="M14" s="13"/>
      <c r="N14" s="15">
        <v>0</v>
      </c>
      <c r="O14" s="13"/>
      <c r="P14" s="26">
        <v>11664624937</v>
      </c>
      <c r="Q14" s="26"/>
      <c r="R14" s="13"/>
      <c r="S14" s="15">
        <v>4235831487</v>
      </c>
      <c r="T14" s="13"/>
      <c r="U14" s="38">
        <f t="shared" si="2"/>
        <v>15900456424</v>
      </c>
      <c r="V14" s="13"/>
      <c r="W14" s="43">
        <f t="shared" si="3"/>
        <v>1.9570160963016199</v>
      </c>
      <c r="X14" s="13"/>
      <c r="Y14" s="13"/>
    </row>
    <row r="15" spans="1:27" ht="21.75" customHeight="1" x14ac:dyDescent="0.2">
      <c r="A15" s="25" t="s">
        <v>20</v>
      </c>
      <c r="B15" s="25"/>
      <c r="D15" s="15">
        <v>0</v>
      </c>
      <c r="E15" s="13"/>
      <c r="F15" s="15">
        <v>0</v>
      </c>
      <c r="G15" s="13"/>
      <c r="H15" s="15">
        <v>312905957</v>
      </c>
      <c r="I15" s="13"/>
      <c r="J15" s="38">
        <f t="shared" si="0"/>
        <v>312905957</v>
      </c>
      <c r="K15" s="13"/>
      <c r="L15" s="43">
        <f t="shared" si="1"/>
        <v>6.3723210235269348E-2</v>
      </c>
      <c r="M15" s="13"/>
      <c r="N15" s="15">
        <v>0</v>
      </c>
      <c r="O15" s="13"/>
      <c r="P15" s="26">
        <v>0</v>
      </c>
      <c r="Q15" s="26"/>
      <c r="R15" s="13"/>
      <c r="S15" s="15">
        <v>2238629128</v>
      </c>
      <c r="T15" s="13"/>
      <c r="U15" s="38">
        <f t="shared" si="2"/>
        <v>2238629128</v>
      </c>
      <c r="V15" s="13"/>
      <c r="W15" s="43">
        <f t="shared" si="3"/>
        <v>0.27552877227681138</v>
      </c>
      <c r="X15" s="13"/>
      <c r="Y15" s="13"/>
    </row>
    <row r="16" spans="1:27" ht="21.75" customHeight="1" x14ac:dyDescent="0.2">
      <c r="A16" s="25" t="s">
        <v>61</v>
      </c>
      <c r="B16" s="25"/>
      <c r="D16" s="15">
        <v>0</v>
      </c>
      <c r="E16" s="13"/>
      <c r="F16" s="15">
        <v>0</v>
      </c>
      <c r="G16" s="13"/>
      <c r="H16" s="15">
        <v>-66776453</v>
      </c>
      <c r="I16" s="13"/>
      <c r="J16" s="38">
        <f t="shared" si="0"/>
        <v>-66776453</v>
      </c>
      <c r="K16" s="13"/>
      <c r="L16" s="43">
        <f t="shared" si="1"/>
        <v>-1.359900589327733E-2</v>
      </c>
      <c r="M16" s="13"/>
      <c r="N16" s="15">
        <v>0</v>
      </c>
      <c r="O16" s="13"/>
      <c r="P16" s="26">
        <v>0</v>
      </c>
      <c r="Q16" s="26"/>
      <c r="R16" s="13"/>
      <c r="S16" s="15">
        <v>2301393420</v>
      </c>
      <c r="T16" s="13"/>
      <c r="U16" s="38">
        <f t="shared" si="2"/>
        <v>2301393420</v>
      </c>
      <c r="V16" s="13"/>
      <c r="W16" s="43">
        <f t="shared" si="3"/>
        <v>0.28325375365103</v>
      </c>
      <c r="X16" s="13"/>
      <c r="Y16" s="13"/>
    </row>
    <row r="17" spans="1:25" ht="21.75" customHeight="1" x14ac:dyDescent="0.2">
      <c r="A17" s="25" t="s">
        <v>35</v>
      </c>
      <c r="B17" s="25"/>
      <c r="D17" s="15">
        <v>0</v>
      </c>
      <c r="E17" s="13"/>
      <c r="F17" s="15">
        <v>28715061489</v>
      </c>
      <c r="G17" s="13"/>
      <c r="H17" s="15">
        <v>1142566464</v>
      </c>
      <c r="I17" s="13"/>
      <c r="J17" s="38">
        <f t="shared" si="0"/>
        <v>29857627953</v>
      </c>
      <c r="K17" s="13"/>
      <c r="L17" s="43">
        <f t="shared" si="1"/>
        <v>6.0804975444282565</v>
      </c>
      <c r="M17" s="13"/>
      <c r="N17" s="15">
        <v>0</v>
      </c>
      <c r="O17" s="13"/>
      <c r="P17" s="26">
        <v>55017624489</v>
      </c>
      <c r="Q17" s="26"/>
      <c r="R17" s="13"/>
      <c r="S17" s="15">
        <v>1142566464</v>
      </c>
      <c r="T17" s="13"/>
      <c r="U17" s="38">
        <f t="shared" si="2"/>
        <v>56160190953</v>
      </c>
      <c r="V17" s="13"/>
      <c r="W17" s="43">
        <f t="shared" si="3"/>
        <v>6.9121536348165398</v>
      </c>
      <c r="X17" s="13"/>
      <c r="Y17" s="13"/>
    </row>
    <row r="18" spans="1:25" ht="21.75" customHeight="1" x14ac:dyDescent="0.2">
      <c r="A18" s="25" t="s">
        <v>34</v>
      </c>
      <c r="B18" s="25"/>
      <c r="D18" s="15">
        <v>0</v>
      </c>
      <c r="E18" s="13"/>
      <c r="F18" s="15">
        <v>21638607724</v>
      </c>
      <c r="G18" s="13"/>
      <c r="H18" s="15">
        <v>1075845420</v>
      </c>
      <c r="I18" s="13"/>
      <c r="J18" s="38">
        <f t="shared" si="0"/>
        <v>22714453144</v>
      </c>
      <c r="K18" s="13"/>
      <c r="L18" s="43">
        <f t="shared" si="1"/>
        <v>4.6257920013785068</v>
      </c>
      <c r="M18" s="13"/>
      <c r="N18" s="15">
        <v>0</v>
      </c>
      <c r="O18" s="13"/>
      <c r="P18" s="26">
        <v>33805781617</v>
      </c>
      <c r="Q18" s="26"/>
      <c r="R18" s="13"/>
      <c r="S18" s="15">
        <v>1075845420</v>
      </c>
      <c r="T18" s="13"/>
      <c r="U18" s="38">
        <f t="shared" si="2"/>
        <v>34881627037</v>
      </c>
      <c r="V18" s="13"/>
      <c r="W18" s="43">
        <f t="shared" si="3"/>
        <v>4.2932041544142017</v>
      </c>
      <c r="X18" s="13"/>
      <c r="Y18" s="13"/>
    </row>
    <row r="19" spans="1:25" ht="21.75" customHeight="1" x14ac:dyDescent="0.2">
      <c r="A19" s="25" t="s">
        <v>62</v>
      </c>
      <c r="B19" s="25"/>
      <c r="D19" s="15">
        <v>0</v>
      </c>
      <c r="E19" s="13"/>
      <c r="F19" s="15">
        <v>0</v>
      </c>
      <c r="G19" s="13"/>
      <c r="H19" s="15">
        <v>1199276604</v>
      </c>
      <c r="I19" s="13"/>
      <c r="J19" s="38">
        <f t="shared" si="0"/>
        <v>1199276604</v>
      </c>
      <c r="K19" s="13"/>
      <c r="L19" s="43">
        <f t="shared" si="1"/>
        <v>0.24423234347990333</v>
      </c>
      <c r="M19" s="13"/>
      <c r="N19" s="15">
        <v>0</v>
      </c>
      <c r="O19" s="13"/>
      <c r="P19" s="26">
        <v>0</v>
      </c>
      <c r="Q19" s="26"/>
      <c r="R19" s="13"/>
      <c r="S19" s="15">
        <v>1199276604</v>
      </c>
      <c r="T19" s="13"/>
      <c r="U19" s="38">
        <f t="shared" si="2"/>
        <v>1199276604</v>
      </c>
      <c r="V19" s="13"/>
      <c r="W19" s="43">
        <f t="shared" si="3"/>
        <v>0.14760605327048335</v>
      </c>
      <c r="X19" s="13"/>
      <c r="Y19" s="13"/>
    </row>
    <row r="20" spans="1:25" ht="21.75" customHeight="1" x14ac:dyDescent="0.2">
      <c r="A20" s="25" t="s">
        <v>27</v>
      </c>
      <c r="B20" s="25"/>
      <c r="D20" s="15">
        <v>0</v>
      </c>
      <c r="E20" s="13"/>
      <c r="F20" s="15">
        <v>0</v>
      </c>
      <c r="G20" s="13"/>
      <c r="H20" s="15">
        <v>711242780</v>
      </c>
      <c r="I20" s="13"/>
      <c r="J20" s="38">
        <f t="shared" si="0"/>
        <v>711242780</v>
      </c>
      <c r="K20" s="13"/>
      <c r="L20" s="43">
        <f t="shared" si="1"/>
        <v>0.14484439233049634</v>
      </c>
      <c r="M20" s="13"/>
      <c r="N20" s="15">
        <v>0</v>
      </c>
      <c r="O20" s="13"/>
      <c r="P20" s="26">
        <v>0</v>
      </c>
      <c r="Q20" s="26"/>
      <c r="R20" s="13"/>
      <c r="S20" s="15">
        <v>571479350</v>
      </c>
      <c r="T20" s="13"/>
      <c r="U20" s="38">
        <f t="shared" si="2"/>
        <v>571479350</v>
      </c>
      <c r="V20" s="13"/>
      <c r="W20" s="43">
        <f t="shared" si="3"/>
        <v>7.0337244216832226E-2</v>
      </c>
      <c r="X20" s="13"/>
      <c r="Y20" s="13"/>
    </row>
    <row r="21" spans="1:25" ht="21.75" customHeight="1" x14ac:dyDescent="0.2">
      <c r="A21" s="25" t="s">
        <v>66</v>
      </c>
      <c r="B21" s="25"/>
      <c r="D21" s="15">
        <v>0</v>
      </c>
      <c r="E21" s="13"/>
      <c r="F21" s="15">
        <v>0</v>
      </c>
      <c r="G21" s="13"/>
      <c r="H21" s="15">
        <v>0</v>
      </c>
      <c r="I21" s="13"/>
      <c r="J21" s="38">
        <f t="shared" si="0"/>
        <v>0</v>
      </c>
      <c r="K21" s="13"/>
      <c r="L21" s="43">
        <f t="shared" si="1"/>
        <v>0</v>
      </c>
      <c r="M21" s="13"/>
      <c r="N21" s="15">
        <v>0</v>
      </c>
      <c r="O21" s="13"/>
      <c r="P21" s="26">
        <v>0</v>
      </c>
      <c r="Q21" s="26"/>
      <c r="R21" s="13"/>
      <c r="S21" s="15">
        <v>0</v>
      </c>
      <c r="T21" s="13"/>
      <c r="U21" s="38">
        <f t="shared" si="2"/>
        <v>0</v>
      </c>
      <c r="V21" s="13"/>
      <c r="W21" s="43">
        <f t="shared" si="3"/>
        <v>0</v>
      </c>
      <c r="X21" s="13"/>
      <c r="Y21" s="13"/>
    </row>
    <row r="22" spans="1:25" ht="21.75" customHeight="1" x14ac:dyDescent="0.2">
      <c r="A22" s="25" t="s">
        <v>104</v>
      </c>
      <c r="B22" s="25"/>
      <c r="D22" s="15">
        <v>0</v>
      </c>
      <c r="E22" s="13"/>
      <c r="F22" s="15">
        <v>0</v>
      </c>
      <c r="G22" s="13"/>
      <c r="H22" s="15">
        <v>0</v>
      </c>
      <c r="I22" s="13"/>
      <c r="J22" s="38">
        <f t="shared" si="0"/>
        <v>0</v>
      </c>
      <c r="K22" s="13"/>
      <c r="L22" s="43">
        <f t="shared" si="1"/>
        <v>0</v>
      </c>
      <c r="M22" s="13"/>
      <c r="N22" s="15">
        <v>0</v>
      </c>
      <c r="O22" s="13"/>
      <c r="P22" s="26">
        <v>0</v>
      </c>
      <c r="Q22" s="26"/>
      <c r="R22" s="13"/>
      <c r="S22" s="15">
        <v>-103675117</v>
      </c>
      <c r="T22" s="13"/>
      <c r="U22" s="38">
        <f t="shared" si="2"/>
        <v>-103675117</v>
      </c>
      <c r="V22" s="13"/>
      <c r="W22" s="43">
        <f t="shared" si="3"/>
        <v>-1.2760254633238552E-2</v>
      </c>
      <c r="X22" s="13"/>
      <c r="Y22" s="13"/>
    </row>
    <row r="23" spans="1:25" ht="21.75" customHeight="1" x14ac:dyDescent="0.2">
      <c r="A23" s="25" t="s">
        <v>40</v>
      </c>
      <c r="B23" s="25"/>
      <c r="D23" s="15">
        <v>0</v>
      </c>
      <c r="E23" s="13"/>
      <c r="F23" s="15">
        <v>16466195836</v>
      </c>
      <c r="G23" s="13"/>
      <c r="H23" s="15">
        <v>0</v>
      </c>
      <c r="I23" s="13"/>
      <c r="J23" s="38">
        <f t="shared" si="0"/>
        <v>16466195836</v>
      </c>
      <c r="K23" s="13"/>
      <c r="L23" s="43">
        <f t="shared" si="1"/>
        <v>3.3533361559893367</v>
      </c>
      <c r="M23" s="13"/>
      <c r="N23" s="15">
        <v>0</v>
      </c>
      <c r="O23" s="13"/>
      <c r="P23" s="26">
        <v>20633662859</v>
      </c>
      <c r="Q23" s="26"/>
      <c r="R23" s="13"/>
      <c r="S23" s="15">
        <v>452389910</v>
      </c>
      <c r="T23" s="13"/>
      <c r="U23" s="38">
        <f t="shared" si="2"/>
        <v>21086052769</v>
      </c>
      <c r="V23" s="13"/>
      <c r="W23" s="43">
        <f t="shared" si="3"/>
        <v>2.5952553546898316</v>
      </c>
      <c r="X23" s="13"/>
      <c r="Y23" s="13"/>
    </row>
    <row r="24" spans="1:25" ht="21.75" customHeight="1" x14ac:dyDescent="0.2">
      <c r="A24" s="25" t="s">
        <v>51</v>
      </c>
      <c r="B24" s="25"/>
      <c r="D24" s="15">
        <v>0</v>
      </c>
      <c r="E24" s="13"/>
      <c r="F24" s="15">
        <v>3359889000</v>
      </c>
      <c r="G24" s="13"/>
      <c r="H24" s="15">
        <v>0</v>
      </c>
      <c r="I24" s="13"/>
      <c r="J24" s="38">
        <f t="shared" si="0"/>
        <v>3359889000</v>
      </c>
      <c r="K24" s="13"/>
      <c r="L24" s="43">
        <f t="shared" si="1"/>
        <v>0.68424045092298735</v>
      </c>
      <c r="M24" s="13"/>
      <c r="N24" s="15">
        <v>0</v>
      </c>
      <c r="O24" s="13"/>
      <c r="P24" s="26">
        <v>5049774001</v>
      </c>
      <c r="Q24" s="26"/>
      <c r="R24" s="13"/>
      <c r="S24" s="15">
        <v>-232607665</v>
      </c>
      <c r="T24" s="13"/>
      <c r="U24" s="38">
        <f t="shared" si="2"/>
        <v>4817166336</v>
      </c>
      <c r="V24" s="13"/>
      <c r="W24" s="43">
        <f t="shared" si="3"/>
        <v>0.59289317279501863</v>
      </c>
      <c r="X24" s="13"/>
      <c r="Y24" s="13"/>
    </row>
    <row r="25" spans="1:25" ht="21.75" customHeight="1" x14ac:dyDescent="0.2">
      <c r="A25" s="25" t="s">
        <v>105</v>
      </c>
      <c r="B25" s="25"/>
      <c r="D25" s="15">
        <v>0</v>
      </c>
      <c r="E25" s="13"/>
      <c r="F25" s="15">
        <v>0</v>
      </c>
      <c r="G25" s="13"/>
      <c r="H25" s="15">
        <v>0</v>
      </c>
      <c r="I25" s="13"/>
      <c r="J25" s="38">
        <f t="shared" si="0"/>
        <v>0</v>
      </c>
      <c r="K25" s="13"/>
      <c r="L25" s="43">
        <f t="shared" si="1"/>
        <v>0</v>
      </c>
      <c r="M25" s="13"/>
      <c r="N25" s="15">
        <v>0</v>
      </c>
      <c r="O25" s="13"/>
      <c r="P25" s="26">
        <v>0</v>
      </c>
      <c r="Q25" s="26"/>
      <c r="R25" s="13"/>
      <c r="S25" s="15">
        <v>178929000</v>
      </c>
      <c r="T25" s="13"/>
      <c r="U25" s="38">
        <f t="shared" si="2"/>
        <v>178929000</v>
      </c>
      <c r="V25" s="13"/>
      <c r="W25" s="43">
        <f t="shared" si="3"/>
        <v>2.2022445378776286E-2</v>
      </c>
      <c r="X25" s="13"/>
      <c r="Y25" s="13"/>
    </row>
    <row r="26" spans="1:25" ht="21.75" customHeight="1" x14ac:dyDescent="0.2">
      <c r="A26" s="25" t="s">
        <v>106</v>
      </c>
      <c r="B26" s="25"/>
      <c r="D26" s="15">
        <v>0</v>
      </c>
      <c r="E26" s="13"/>
      <c r="F26" s="15">
        <v>0</v>
      </c>
      <c r="G26" s="13"/>
      <c r="H26" s="15">
        <v>0</v>
      </c>
      <c r="I26" s="13"/>
      <c r="J26" s="38">
        <f t="shared" si="0"/>
        <v>0</v>
      </c>
      <c r="K26" s="13"/>
      <c r="L26" s="43">
        <f t="shared" si="1"/>
        <v>0</v>
      </c>
      <c r="M26" s="13"/>
      <c r="N26" s="15">
        <v>0</v>
      </c>
      <c r="O26" s="13"/>
      <c r="P26" s="26">
        <v>0</v>
      </c>
      <c r="Q26" s="26"/>
      <c r="R26" s="13"/>
      <c r="S26" s="15">
        <v>-1074760278</v>
      </c>
      <c r="T26" s="13"/>
      <c r="U26" s="38">
        <f t="shared" si="2"/>
        <v>-1074760278</v>
      </c>
      <c r="V26" s="13"/>
      <c r="W26" s="43">
        <f t="shared" si="3"/>
        <v>-0.13228067846762356</v>
      </c>
      <c r="X26" s="13"/>
      <c r="Y26" s="13"/>
    </row>
    <row r="27" spans="1:25" ht="21.75" customHeight="1" x14ac:dyDescent="0.2">
      <c r="A27" s="25" t="s">
        <v>107</v>
      </c>
      <c r="B27" s="25"/>
      <c r="D27" s="15">
        <v>0</v>
      </c>
      <c r="E27" s="13"/>
      <c r="F27" s="15">
        <v>0</v>
      </c>
      <c r="G27" s="13"/>
      <c r="H27" s="15">
        <v>0</v>
      </c>
      <c r="I27" s="13"/>
      <c r="J27" s="38">
        <f t="shared" si="0"/>
        <v>0</v>
      </c>
      <c r="K27" s="13"/>
      <c r="L27" s="43">
        <f t="shared" si="1"/>
        <v>0</v>
      </c>
      <c r="M27" s="13"/>
      <c r="N27" s="15">
        <v>0</v>
      </c>
      <c r="O27" s="13"/>
      <c r="P27" s="26">
        <v>0</v>
      </c>
      <c r="Q27" s="26"/>
      <c r="R27" s="13"/>
      <c r="S27" s="15">
        <v>953635173</v>
      </c>
      <c r="T27" s="13"/>
      <c r="U27" s="38">
        <f t="shared" si="2"/>
        <v>953635173</v>
      </c>
      <c r="V27" s="13"/>
      <c r="W27" s="43">
        <f t="shared" si="3"/>
        <v>0.11737269256896521</v>
      </c>
      <c r="X27" s="13"/>
      <c r="Y27" s="13"/>
    </row>
    <row r="28" spans="1:25" ht="21.75" customHeight="1" x14ac:dyDescent="0.2">
      <c r="A28" s="25" t="s">
        <v>54</v>
      </c>
      <c r="B28" s="25"/>
      <c r="D28" s="15">
        <v>0</v>
      </c>
      <c r="E28" s="13"/>
      <c r="F28" s="15">
        <v>4087633384</v>
      </c>
      <c r="G28" s="13"/>
      <c r="H28" s="15">
        <v>0</v>
      </c>
      <c r="I28" s="13"/>
      <c r="J28" s="38">
        <f t="shared" si="0"/>
        <v>4087633384</v>
      </c>
      <c r="K28" s="13"/>
      <c r="L28" s="43">
        <f t="shared" si="1"/>
        <v>0.83244539027212405</v>
      </c>
      <c r="M28" s="13"/>
      <c r="N28" s="15">
        <v>0</v>
      </c>
      <c r="O28" s="13"/>
      <c r="P28" s="26">
        <v>10510929756</v>
      </c>
      <c r="Q28" s="26"/>
      <c r="R28" s="13"/>
      <c r="S28" s="15">
        <v>33725553</v>
      </c>
      <c r="T28" s="13"/>
      <c r="U28" s="38">
        <f t="shared" si="2"/>
        <v>10544655309</v>
      </c>
      <c r="V28" s="13"/>
      <c r="W28" s="43">
        <f t="shared" si="3"/>
        <v>1.2978281641348015</v>
      </c>
      <c r="X28" s="13"/>
      <c r="Y28" s="13"/>
    </row>
    <row r="29" spans="1:25" ht="21.75" customHeight="1" x14ac:dyDescent="0.2">
      <c r="A29" s="25" t="s">
        <v>108</v>
      </c>
      <c r="B29" s="25"/>
      <c r="D29" s="15">
        <v>0</v>
      </c>
      <c r="E29" s="13"/>
      <c r="F29" s="15">
        <v>0</v>
      </c>
      <c r="G29" s="13"/>
      <c r="H29" s="15">
        <v>0</v>
      </c>
      <c r="I29" s="13"/>
      <c r="J29" s="38">
        <f t="shared" si="0"/>
        <v>0</v>
      </c>
      <c r="K29" s="13"/>
      <c r="L29" s="43">
        <f t="shared" si="1"/>
        <v>0</v>
      </c>
      <c r="M29" s="13"/>
      <c r="N29" s="15">
        <v>0</v>
      </c>
      <c r="O29" s="13"/>
      <c r="P29" s="26">
        <v>0</v>
      </c>
      <c r="Q29" s="26"/>
      <c r="R29" s="13"/>
      <c r="S29" s="15">
        <v>12924974</v>
      </c>
      <c r="T29" s="13"/>
      <c r="U29" s="38">
        <f t="shared" si="2"/>
        <v>12924974</v>
      </c>
      <c r="V29" s="13"/>
      <c r="W29" s="43">
        <f t="shared" si="3"/>
        <v>1.5907959801770737E-3</v>
      </c>
      <c r="X29" s="13"/>
      <c r="Y29" s="13"/>
    </row>
    <row r="30" spans="1:25" ht="21.75" customHeight="1" x14ac:dyDescent="0.2">
      <c r="A30" s="25" t="s">
        <v>49</v>
      </c>
      <c r="B30" s="25"/>
      <c r="D30" s="15">
        <v>0</v>
      </c>
      <c r="E30" s="13"/>
      <c r="F30" s="15">
        <v>1113336000</v>
      </c>
      <c r="G30" s="13"/>
      <c r="H30" s="15">
        <v>0</v>
      </c>
      <c r="I30" s="13"/>
      <c r="J30" s="38">
        <f t="shared" si="0"/>
        <v>1113336000</v>
      </c>
      <c r="K30" s="13"/>
      <c r="L30" s="43">
        <f t="shared" si="1"/>
        <v>0.22673056361945143</v>
      </c>
      <c r="M30" s="13"/>
      <c r="N30" s="15">
        <v>1063198960</v>
      </c>
      <c r="O30" s="13"/>
      <c r="P30" s="26">
        <v>731620800</v>
      </c>
      <c r="Q30" s="26"/>
      <c r="R30" s="13"/>
      <c r="S30" s="15">
        <v>0</v>
      </c>
      <c r="T30" s="13"/>
      <c r="U30" s="38">
        <f t="shared" si="2"/>
        <v>1794819760</v>
      </c>
      <c r="V30" s="13"/>
      <c r="W30" s="43">
        <f t="shared" si="3"/>
        <v>0.2209050524473303</v>
      </c>
      <c r="X30" s="13"/>
      <c r="Y30" s="13"/>
    </row>
    <row r="31" spans="1:25" ht="21.75" customHeight="1" x14ac:dyDescent="0.2">
      <c r="A31" s="25" t="s">
        <v>25</v>
      </c>
      <c r="B31" s="25"/>
      <c r="D31" s="15">
        <v>24605000000</v>
      </c>
      <c r="E31" s="13"/>
      <c r="F31" s="15">
        <v>-13804803233</v>
      </c>
      <c r="G31" s="13"/>
      <c r="H31" s="15">
        <v>0</v>
      </c>
      <c r="I31" s="13"/>
      <c r="J31" s="38">
        <f t="shared" si="0"/>
        <v>10800196767</v>
      </c>
      <c r="K31" s="13"/>
      <c r="L31" s="43">
        <f t="shared" si="1"/>
        <v>2.1994570373929228</v>
      </c>
      <c r="M31" s="13"/>
      <c r="N31" s="15">
        <v>24605000000</v>
      </c>
      <c r="O31" s="13"/>
      <c r="P31" s="26">
        <v>3005526614</v>
      </c>
      <c r="Q31" s="26"/>
      <c r="R31" s="13"/>
      <c r="S31" s="15">
        <v>0</v>
      </c>
      <c r="T31" s="13"/>
      <c r="U31" s="38">
        <f t="shared" si="2"/>
        <v>27610526614</v>
      </c>
      <c r="V31" s="13"/>
      <c r="W31" s="43">
        <f t="shared" si="3"/>
        <v>3.3982826385664926</v>
      </c>
      <c r="X31" s="13"/>
      <c r="Y31" s="13"/>
    </row>
    <row r="32" spans="1:25" ht="21.75" customHeight="1" x14ac:dyDescent="0.2">
      <c r="A32" s="25" t="s">
        <v>38</v>
      </c>
      <c r="B32" s="25"/>
      <c r="D32" s="15">
        <v>0</v>
      </c>
      <c r="E32" s="13"/>
      <c r="F32" s="15">
        <v>14159248200</v>
      </c>
      <c r="G32" s="13"/>
      <c r="H32" s="15">
        <v>0</v>
      </c>
      <c r="I32" s="13"/>
      <c r="J32" s="38">
        <f t="shared" si="0"/>
        <v>14159248200</v>
      </c>
      <c r="K32" s="13"/>
      <c r="L32" s="43">
        <f t="shared" si="1"/>
        <v>2.8835269180316661</v>
      </c>
      <c r="M32" s="13"/>
      <c r="N32" s="15">
        <v>0</v>
      </c>
      <c r="O32" s="13"/>
      <c r="P32" s="26">
        <v>15359763086</v>
      </c>
      <c r="Q32" s="26"/>
      <c r="R32" s="13"/>
      <c r="S32" s="15">
        <v>0</v>
      </c>
      <c r="T32" s="13"/>
      <c r="U32" s="38">
        <f t="shared" si="2"/>
        <v>15359763086</v>
      </c>
      <c r="V32" s="13"/>
      <c r="W32" s="43">
        <f t="shared" si="3"/>
        <v>1.8904679710520893</v>
      </c>
      <c r="X32" s="13"/>
      <c r="Y32" s="13"/>
    </row>
    <row r="33" spans="1:25" ht="21.75" customHeight="1" x14ac:dyDescent="0.2">
      <c r="A33" s="25" t="s">
        <v>58</v>
      </c>
      <c r="B33" s="25"/>
      <c r="D33" s="15">
        <v>0</v>
      </c>
      <c r="E33" s="13"/>
      <c r="F33" s="15">
        <v>3131257500</v>
      </c>
      <c r="G33" s="13"/>
      <c r="H33" s="15">
        <v>0</v>
      </c>
      <c r="I33" s="13"/>
      <c r="J33" s="38">
        <f t="shared" si="0"/>
        <v>3131257500</v>
      </c>
      <c r="K33" s="13"/>
      <c r="L33" s="43">
        <f t="shared" si="1"/>
        <v>0.63767971017970715</v>
      </c>
      <c r="M33" s="13"/>
      <c r="N33" s="15">
        <v>0</v>
      </c>
      <c r="O33" s="13"/>
      <c r="P33" s="26">
        <v>6742641150</v>
      </c>
      <c r="Q33" s="26"/>
      <c r="R33" s="13"/>
      <c r="S33" s="15">
        <v>0</v>
      </c>
      <c r="T33" s="13"/>
      <c r="U33" s="38">
        <f t="shared" si="2"/>
        <v>6742641150</v>
      </c>
      <c r="V33" s="13"/>
      <c r="W33" s="43">
        <f t="shared" si="3"/>
        <v>0.82987915002355295</v>
      </c>
      <c r="X33" s="13"/>
      <c r="Y33" s="13"/>
    </row>
    <row r="34" spans="1:25" ht="21.75" customHeight="1" x14ac:dyDescent="0.2">
      <c r="A34" s="25" t="s">
        <v>36</v>
      </c>
      <c r="B34" s="25"/>
      <c r="D34" s="15">
        <v>0</v>
      </c>
      <c r="E34" s="13"/>
      <c r="F34" s="15">
        <v>15379819630</v>
      </c>
      <c r="G34" s="13"/>
      <c r="H34" s="15">
        <v>0</v>
      </c>
      <c r="I34" s="13"/>
      <c r="J34" s="38">
        <f t="shared" si="0"/>
        <v>15379819630</v>
      </c>
      <c r="K34" s="13"/>
      <c r="L34" s="43">
        <f t="shared" si="1"/>
        <v>3.1320959468439025</v>
      </c>
      <c r="M34" s="13"/>
      <c r="N34" s="15">
        <v>0</v>
      </c>
      <c r="O34" s="13"/>
      <c r="P34" s="26">
        <v>28401449032</v>
      </c>
      <c r="Q34" s="26"/>
      <c r="R34" s="13"/>
      <c r="S34" s="15">
        <v>0</v>
      </c>
      <c r="T34" s="13"/>
      <c r="U34" s="38">
        <f t="shared" si="2"/>
        <v>28401449032</v>
      </c>
      <c r="V34" s="13"/>
      <c r="W34" s="43">
        <f t="shared" si="3"/>
        <v>3.4956287688709966</v>
      </c>
      <c r="X34" s="13"/>
      <c r="Y34" s="13"/>
    </row>
    <row r="35" spans="1:25" ht="21.75" customHeight="1" x14ac:dyDescent="0.2">
      <c r="A35" s="25" t="s">
        <v>24</v>
      </c>
      <c r="B35" s="25"/>
      <c r="D35" s="15">
        <v>0</v>
      </c>
      <c r="E35" s="13"/>
      <c r="F35" s="15">
        <v>53662795200</v>
      </c>
      <c r="G35" s="13"/>
      <c r="H35" s="15">
        <v>0</v>
      </c>
      <c r="I35" s="13"/>
      <c r="J35" s="38">
        <f t="shared" si="0"/>
        <v>53662795200</v>
      </c>
      <c r="K35" s="13"/>
      <c r="L35" s="43">
        <f t="shared" si="1"/>
        <v>10.92841316645756</v>
      </c>
      <c r="M35" s="13"/>
      <c r="N35" s="15">
        <v>0</v>
      </c>
      <c r="O35" s="13"/>
      <c r="P35" s="26">
        <v>64573488000</v>
      </c>
      <c r="Q35" s="26"/>
      <c r="R35" s="13"/>
      <c r="S35" s="15">
        <v>0</v>
      </c>
      <c r="T35" s="13"/>
      <c r="U35" s="38">
        <f t="shared" si="2"/>
        <v>64573488000</v>
      </c>
      <c r="V35" s="13"/>
      <c r="W35" s="43">
        <f t="shared" si="3"/>
        <v>7.9476558433628188</v>
      </c>
      <c r="X35" s="13"/>
      <c r="Y35" s="13"/>
    </row>
    <row r="36" spans="1:25" ht="21.75" customHeight="1" x14ac:dyDescent="0.2">
      <c r="A36" s="25" t="s">
        <v>26</v>
      </c>
      <c r="B36" s="25"/>
      <c r="D36" s="15">
        <v>0</v>
      </c>
      <c r="E36" s="13"/>
      <c r="F36" s="15">
        <v>1169002800</v>
      </c>
      <c r="G36" s="13"/>
      <c r="H36" s="15">
        <v>0</v>
      </c>
      <c r="I36" s="13"/>
      <c r="J36" s="38">
        <f t="shared" si="0"/>
        <v>1169002800</v>
      </c>
      <c r="K36" s="13"/>
      <c r="L36" s="43">
        <f t="shared" si="1"/>
        <v>0.23806709180042401</v>
      </c>
      <c r="M36" s="13"/>
      <c r="N36" s="15">
        <v>0</v>
      </c>
      <c r="O36" s="13"/>
      <c r="P36" s="26">
        <v>3019923900</v>
      </c>
      <c r="Q36" s="26"/>
      <c r="R36" s="13"/>
      <c r="S36" s="15">
        <v>0</v>
      </c>
      <c r="T36" s="13"/>
      <c r="U36" s="38">
        <f t="shared" si="2"/>
        <v>3019923900</v>
      </c>
      <c r="V36" s="13"/>
      <c r="W36" s="43">
        <f t="shared" si="3"/>
        <v>0.37168993922623528</v>
      </c>
      <c r="X36" s="13"/>
      <c r="Y36" s="13"/>
    </row>
    <row r="37" spans="1:25" ht="21.75" customHeight="1" x14ac:dyDescent="0.2">
      <c r="A37" s="25" t="s">
        <v>19</v>
      </c>
      <c r="B37" s="25"/>
      <c r="D37" s="15">
        <v>0</v>
      </c>
      <c r="E37" s="13"/>
      <c r="F37" s="15">
        <v>28986077851</v>
      </c>
      <c r="G37" s="13"/>
      <c r="H37" s="15">
        <v>0</v>
      </c>
      <c r="I37" s="13"/>
      <c r="J37" s="38">
        <f t="shared" si="0"/>
        <v>28986077851</v>
      </c>
      <c r="K37" s="13"/>
      <c r="L37" s="43">
        <f t="shared" si="1"/>
        <v>5.9030066110091903</v>
      </c>
      <c r="M37" s="13"/>
      <c r="N37" s="15">
        <v>0</v>
      </c>
      <c r="O37" s="13"/>
      <c r="P37" s="26">
        <v>53462765292</v>
      </c>
      <c r="Q37" s="26"/>
      <c r="R37" s="13"/>
      <c r="S37" s="15">
        <v>0</v>
      </c>
      <c r="T37" s="13"/>
      <c r="U37" s="38">
        <f t="shared" si="2"/>
        <v>53462765292</v>
      </c>
      <c r="V37" s="13"/>
      <c r="W37" s="43">
        <f t="shared" si="3"/>
        <v>6.5801565338285393</v>
      </c>
      <c r="X37" s="13"/>
      <c r="Y37" s="13"/>
    </row>
    <row r="38" spans="1:25" ht="21.75" customHeight="1" x14ac:dyDescent="0.2">
      <c r="A38" s="25" t="s">
        <v>53</v>
      </c>
      <c r="B38" s="25"/>
      <c r="D38" s="15">
        <v>0</v>
      </c>
      <c r="E38" s="13"/>
      <c r="F38" s="15">
        <v>1224669600</v>
      </c>
      <c r="G38" s="13"/>
      <c r="H38" s="15">
        <v>0</v>
      </c>
      <c r="I38" s="13"/>
      <c r="J38" s="38">
        <f t="shared" si="0"/>
        <v>1224669600</v>
      </c>
      <c r="K38" s="13"/>
      <c r="L38" s="43">
        <f t="shared" si="1"/>
        <v>0.24940361998139654</v>
      </c>
      <c r="M38" s="13"/>
      <c r="N38" s="15">
        <v>0</v>
      </c>
      <c r="O38" s="13"/>
      <c r="P38" s="26">
        <v>6066454464</v>
      </c>
      <c r="Q38" s="26"/>
      <c r="R38" s="13"/>
      <c r="S38" s="15">
        <v>0</v>
      </c>
      <c r="T38" s="13"/>
      <c r="U38" s="38">
        <f t="shared" si="2"/>
        <v>6066454464</v>
      </c>
      <c r="V38" s="13"/>
      <c r="W38" s="43">
        <f t="shared" si="3"/>
        <v>0.74665460644319004</v>
      </c>
      <c r="X38" s="13"/>
      <c r="Y38" s="13"/>
    </row>
    <row r="39" spans="1:25" ht="21.75" customHeight="1" x14ac:dyDescent="0.2">
      <c r="A39" s="25" t="s">
        <v>59</v>
      </c>
      <c r="B39" s="25"/>
      <c r="D39" s="15">
        <v>0</v>
      </c>
      <c r="E39" s="13"/>
      <c r="F39" s="15">
        <v>9733737600</v>
      </c>
      <c r="G39" s="13"/>
      <c r="H39" s="15">
        <v>0</v>
      </c>
      <c r="I39" s="13"/>
      <c r="J39" s="38">
        <f t="shared" si="0"/>
        <v>9733737600</v>
      </c>
      <c r="K39" s="13"/>
      <c r="L39" s="43">
        <f t="shared" si="1"/>
        <v>1.9822729276443469</v>
      </c>
      <c r="M39" s="13"/>
      <c r="N39" s="15">
        <v>0</v>
      </c>
      <c r="O39" s="13"/>
      <c r="P39" s="26">
        <v>11129916118</v>
      </c>
      <c r="Q39" s="26"/>
      <c r="R39" s="13"/>
      <c r="S39" s="15">
        <v>0</v>
      </c>
      <c r="T39" s="13"/>
      <c r="U39" s="38">
        <f t="shared" si="2"/>
        <v>11129916118</v>
      </c>
      <c r="V39" s="13"/>
      <c r="W39" s="43">
        <f t="shared" si="3"/>
        <v>1.3698616198548965</v>
      </c>
      <c r="X39" s="13"/>
      <c r="Y39" s="13"/>
    </row>
    <row r="40" spans="1:25" ht="21.75" customHeight="1" x14ac:dyDescent="0.2">
      <c r="A40" s="25" t="s">
        <v>42</v>
      </c>
      <c r="B40" s="25"/>
      <c r="D40" s="15">
        <v>0</v>
      </c>
      <c r="E40" s="13"/>
      <c r="F40" s="15">
        <v>9165141000</v>
      </c>
      <c r="G40" s="13"/>
      <c r="H40" s="15">
        <v>0</v>
      </c>
      <c r="I40" s="13"/>
      <c r="J40" s="38">
        <f t="shared" si="0"/>
        <v>9165141000</v>
      </c>
      <c r="K40" s="13"/>
      <c r="L40" s="43">
        <f t="shared" si="1"/>
        <v>1.8664783897958412</v>
      </c>
      <c r="M40" s="13"/>
      <c r="N40" s="15">
        <v>0</v>
      </c>
      <c r="O40" s="13"/>
      <c r="P40" s="26">
        <v>16252717500</v>
      </c>
      <c r="Q40" s="26"/>
      <c r="R40" s="13"/>
      <c r="S40" s="15">
        <v>0</v>
      </c>
      <c r="T40" s="13"/>
      <c r="U40" s="38">
        <f t="shared" si="2"/>
        <v>16252717500</v>
      </c>
      <c r="V40" s="13"/>
      <c r="W40" s="43">
        <f t="shared" si="3"/>
        <v>2.0003721219055128</v>
      </c>
      <c r="X40" s="13"/>
      <c r="Y40" s="13"/>
    </row>
    <row r="41" spans="1:25" ht="21.75" customHeight="1" x14ac:dyDescent="0.2">
      <c r="A41" s="25" t="s">
        <v>28</v>
      </c>
      <c r="B41" s="25"/>
      <c r="D41" s="15">
        <v>0</v>
      </c>
      <c r="E41" s="13"/>
      <c r="F41" s="15">
        <v>7321774680</v>
      </c>
      <c r="G41" s="13"/>
      <c r="H41" s="15">
        <v>0</v>
      </c>
      <c r="I41" s="13"/>
      <c r="J41" s="38">
        <f t="shared" si="0"/>
        <v>7321774680</v>
      </c>
      <c r="K41" s="13"/>
      <c r="L41" s="43">
        <f t="shared" si="1"/>
        <v>1.4910773566030637</v>
      </c>
      <c r="M41" s="13"/>
      <c r="N41" s="15">
        <v>0</v>
      </c>
      <c r="O41" s="13"/>
      <c r="P41" s="26">
        <v>15465067187</v>
      </c>
      <c r="Q41" s="26"/>
      <c r="R41" s="13"/>
      <c r="S41" s="15">
        <v>0</v>
      </c>
      <c r="T41" s="13"/>
      <c r="U41" s="38">
        <f t="shared" si="2"/>
        <v>15465067187</v>
      </c>
      <c r="V41" s="13"/>
      <c r="W41" s="43">
        <f t="shared" si="3"/>
        <v>1.9034287197984279</v>
      </c>
      <c r="X41" s="13"/>
      <c r="Y41" s="13"/>
    </row>
    <row r="42" spans="1:25" ht="21.75" customHeight="1" x14ac:dyDescent="0.2">
      <c r="A42" s="25" t="s">
        <v>56</v>
      </c>
      <c r="B42" s="25"/>
      <c r="D42" s="15">
        <v>0</v>
      </c>
      <c r="E42" s="13"/>
      <c r="F42" s="15">
        <v>31531266000</v>
      </c>
      <c r="G42" s="13"/>
      <c r="H42" s="15">
        <v>0</v>
      </c>
      <c r="I42" s="13"/>
      <c r="J42" s="38">
        <f t="shared" si="0"/>
        <v>31531266000</v>
      </c>
      <c r="K42" s="13"/>
      <c r="L42" s="43">
        <f t="shared" si="1"/>
        <v>6.4213334625080343</v>
      </c>
      <c r="M42" s="13"/>
      <c r="N42" s="15">
        <v>0</v>
      </c>
      <c r="O42" s="13"/>
      <c r="P42" s="26">
        <v>51173694000</v>
      </c>
      <c r="Q42" s="26"/>
      <c r="R42" s="13"/>
      <c r="S42" s="15">
        <v>0</v>
      </c>
      <c r="T42" s="13"/>
      <c r="U42" s="38">
        <f t="shared" si="2"/>
        <v>51173694000</v>
      </c>
      <c r="V42" s="13"/>
      <c r="W42" s="43">
        <f t="shared" si="3"/>
        <v>6.298419378330018</v>
      </c>
      <c r="X42" s="13"/>
      <c r="Y42" s="13"/>
    </row>
    <row r="43" spans="1:25" ht="21.75" customHeight="1" x14ac:dyDescent="0.2">
      <c r="A43" s="25" t="s">
        <v>46</v>
      </c>
      <c r="B43" s="25"/>
      <c r="D43" s="15">
        <v>0</v>
      </c>
      <c r="E43" s="13"/>
      <c r="F43" s="15">
        <v>4714176058</v>
      </c>
      <c r="G43" s="13"/>
      <c r="H43" s="15">
        <v>0</v>
      </c>
      <c r="I43" s="13"/>
      <c r="J43" s="38">
        <f t="shared" si="0"/>
        <v>4714176058</v>
      </c>
      <c r="K43" s="13"/>
      <c r="L43" s="43">
        <f t="shared" si="1"/>
        <v>0.96004062981136318</v>
      </c>
      <c r="M43" s="13"/>
      <c r="N43" s="15">
        <v>0</v>
      </c>
      <c r="O43" s="13"/>
      <c r="P43" s="26">
        <v>6200735292</v>
      </c>
      <c r="Q43" s="26"/>
      <c r="R43" s="13"/>
      <c r="S43" s="15">
        <v>0</v>
      </c>
      <c r="T43" s="13"/>
      <c r="U43" s="38">
        <f t="shared" si="2"/>
        <v>6200735292</v>
      </c>
      <c r="V43" s="13"/>
      <c r="W43" s="43">
        <f t="shared" si="3"/>
        <v>0.76318178873363418</v>
      </c>
      <c r="X43" s="13"/>
      <c r="Y43" s="13"/>
    </row>
    <row r="44" spans="1:25" ht="21.75" customHeight="1" x14ac:dyDescent="0.2">
      <c r="A44" s="25" t="s">
        <v>44</v>
      </c>
      <c r="B44" s="25"/>
      <c r="D44" s="15">
        <v>0</v>
      </c>
      <c r="E44" s="13"/>
      <c r="F44" s="15">
        <v>2646913877</v>
      </c>
      <c r="G44" s="13"/>
      <c r="H44" s="15">
        <v>0</v>
      </c>
      <c r="I44" s="13"/>
      <c r="J44" s="38">
        <f t="shared" si="0"/>
        <v>2646913877</v>
      </c>
      <c r="K44" s="13"/>
      <c r="L44" s="43">
        <f t="shared" si="1"/>
        <v>0.5390432674272253</v>
      </c>
      <c r="M44" s="13"/>
      <c r="N44" s="15">
        <v>0</v>
      </c>
      <c r="O44" s="13"/>
      <c r="P44" s="26">
        <v>2516682021</v>
      </c>
      <c r="Q44" s="26"/>
      <c r="R44" s="13"/>
      <c r="S44" s="15">
        <v>0</v>
      </c>
      <c r="T44" s="13"/>
      <c r="U44" s="38">
        <f t="shared" si="2"/>
        <v>2516682021</v>
      </c>
      <c r="V44" s="13"/>
      <c r="W44" s="43">
        <f t="shared" si="3"/>
        <v>0.30975131109669651</v>
      </c>
      <c r="X44" s="13"/>
      <c r="Y44" s="13"/>
    </row>
    <row r="45" spans="1:25" ht="21.75" customHeight="1" x14ac:dyDescent="0.2">
      <c r="A45" s="25" t="s">
        <v>32</v>
      </c>
      <c r="B45" s="25"/>
      <c r="D45" s="15">
        <v>0</v>
      </c>
      <c r="E45" s="13"/>
      <c r="F45" s="15">
        <v>11212884000</v>
      </c>
      <c r="G45" s="13"/>
      <c r="H45" s="15">
        <v>0</v>
      </c>
      <c r="I45" s="13"/>
      <c r="J45" s="38">
        <f t="shared" si="0"/>
        <v>11212884000</v>
      </c>
      <c r="K45" s="13"/>
      <c r="L45" s="43">
        <f t="shared" si="1"/>
        <v>2.2835006764530466</v>
      </c>
      <c r="M45" s="13"/>
      <c r="N45" s="15">
        <v>0</v>
      </c>
      <c r="O45" s="13"/>
      <c r="P45" s="26">
        <v>13550889600</v>
      </c>
      <c r="Q45" s="26"/>
      <c r="R45" s="13"/>
      <c r="S45" s="15">
        <v>0</v>
      </c>
      <c r="T45" s="13"/>
      <c r="U45" s="38">
        <f t="shared" si="2"/>
        <v>13550889600</v>
      </c>
      <c r="V45" s="13"/>
      <c r="W45" s="43">
        <f t="shared" si="3"/>
        <v>1.6678331966859905</v>
      </c>
      <c r="X45" s="13"/>
      <c r="Y45" s="13"/>
    </row>
    <row r="46" spans="1:25" ht="21.75" customHeight="1" x14ac:dyDescent="0.2">
      <c r="A46" s="25" t="s">
        <v>50</v>
      </c>
      <c r="B46" s="25"/>
      <c r="D46" s="15">
        <v>0</v>
      </c>
      <c r="E46" s="13"/>
      <c r="F46" s="15">
        <v>6310229400</v>
      </c>
      <c r="G46" s="13"/>
      <c r="H46" s="15">
        <v>0</v>
      </c>
      <c r="I46" s="13"/>
      <c r="J46" s="38">
        <f t="shared" si="0"/>
        <v>6310229400</v>
      </c>
      <c r="K46" s="13"/>
      <c r="L46" s="43">
        <f t="shared" si="1"/>
        <v>1.2850764445145335</v>
      </c>
      <c r="M46" s="13"/>
      <c r="N46" s="15">
        <v>0</v>
      </c>
      <c r="O46" s="13"/>
      <c r="P46" s="26">
        <v>15135405300</v>
      </c>
      <c r="Q46" s="26"/>
      <c r="R46" s="13"/>
      <c r="S46" s="15">
        <v>0</v>
      </c>
      <c r="T46" s="13"/>
      <c r="U46" s="38">
        <f t="shared" si="2"/>
        <v>15135405300</v>
      </c>
      <c r="V46" s="13"/>
      <c r="W46" s="43">
        <f t="shared" si="3"/>
        <v>1.8628541852069316</v>
      </c>
      <c r="X46" s="13"/>
      <c r="Y46" s="13"/>
    </row>
    <row r="47" spans="1:25" ht="21.75" customHeight="1" x14ac:dyDescent="0.2">
      <c r="A47" s="25" t="s">
        <v>22</v>
      </c>
      <c r="B47" s="25"/>
      <c r="D47" s="15">
        <v>0</v>
      </c>
      <c r="E47" s="13"/>
      <c r="F47" s="15">
        <v>10512340928</v>
      </c>
      <c r="G47" s="13"/>
      <c r="H47" s="15">
        <v>0</v>
      </c>
      <c r="I47" s="13"/>
      <c r="J47" s="38">
        <f t="shared" si="0"/>
        <v>10512340928</v>
      </c>
      <c r="K47" s="13"/>
      <c r="L47" s="43">
        <f t="shared" si="1"/>
        <v>2.1408352766507748</v>
      </c>
      <c r="M47" s="13"/>
      <c r="N47" s="15">
        <v>0</v>
      </c>
      <c r="O47" s="13"/>
      <c r="P47" s="26">
        <v>10071606138</v>
      </c>
      <c r="Q47" s="26"/>
      <c r="R47" s="13"/>
      <c r="S47" s="15">
        <v>0</v>
      </c>
      <c r="T47" s="13"/>
      <c r="U47" s="38">
        <f t="shared" si="2"/>
        <v>10071606138</v>
      </c>
      <c r="V47" s="13"/>
      <c r="W47" s="43">
        <f t="shared" si="3"/>
        <v>1.239605631567007</v>
      </c>
      <c r="X47" s="13"/>
      <c r="Y47" s="13"/>
    </row>
    <row r="48" spans="1:25" ht="21.75" customHeight="1" x14ac:dyDescent="0.2">
      <c r="A48" s="25" t="s">
        <v>43</v>
      </c>
      <c r="B48" s="25"/>
      <c r="D48" s="15">
        <v>0</v>
      </c>
      <c r="E48" s="13"/>
      <c r="F48" s="15">
        <v>9567782295</v>
      </c>
      <c r="G48" s="13"/>
      <c r="H48" s="15">
        <v>0</v>
      </c>
      <c r="I48" s="13"/>
      <c r="J48" s="38">
        <f t="shared" si="0"/>
        <v>9567782295</v>
      </c>
      <c r="K48" s="13"/>
      <c r="L48" s="43">
        <f t="shared" si="1"/>
        <v>1.9484761764045702</v>
      </c>
      <c r="M48" s="13"/>
      <c r="N48" s="15">
        <v>0</v>
      </c>
      <c r="O48" s="13"/>
      <c r="P48" s="26">
        <v>19365532961</v>
      </c>
      <c r="Q48" s="26"/>
      <c r="R48" s="13"/>
      <c r="S48" s="15">
        <v>0</v>
      </c>
      <c r="T48" s="13"/>
      <c r="U48" s="38">
        <f t="shared" si="2"/>
        <v>19365532961</v>
      </c>
      <c r="V48" s="13"/>
      <c r="W48" s="43">
        <f t="shared" si="3"/>
        <v>2.383495083885308</v>
      </c>
      <c r="X48" s="13"/>
      <c r="Y48" s="13"/>
    </row>
    <row r="49" spans="1:25" ht="21.75" customHeight="1" x14ac:dyDescent="0.2">
      <c r="A49" s="25" t="s">
        <v>37</v>
      </c>
      <c r="B49" s="25"/>
      <c r="D49" s="15">
        <v>0</v>
      </c>
      <c r="E49" s="13"/>
      <c r="F49" s="15">
        <v>17715959100</v>
      </c>
      <c r="G49" s="13"/>
      <c r="H49" s="15">
        <v>0</v>
      </c>
      <c r="I49" s="13"/>
      <c r="J49" s="38">
        <f t="shared" si="0"/>
        <v>17715959100</v>
      </c>
      <c r="K49" s="13"/>
      <c r="L49" s="43">
        <f t="shared" si="1"/>
        <v>3.607850093594521</v>
      </c>
      <c r="M49" s="13"/>
      <c r="N49" s="15">
        <v>0</v>
      </c>
      <c r="O49" s="13"/>
      <c r="P49" s="26">
        <v>32485554000</v>
      </c>
      <c r="Q49" s="26"/>
      <c r="R49" s="13"/>
      <c r="S49" s="15">
        <v>0</v>
      </c>
      <c r="T49" s="13"/>
      <c r="U49" s="38">
        <f t="shared" si="2"/>
        <v>32485554000</v>
      </c>
      <c r="V49" s="13"/>
      <c r="W49" s="43">
        <f t="shared" si="3"/>
        <v>3.9982973054356052</v>
      </c>
      <c r="X49" s="13"/>
      <c r="Y49" s="13"/>
    </row>
    <row r="50" spans="1:25" ht="21.75" customHeight="1" x14ac:dyDescent="0.2">
      <c r="A50" s="25" t="s">
        <v>48</v>
      </c>
      <c r="B50" s="25"/>
      <c r="D50" s="15">
        <v>0</v>
      </c>
      <c r="E50" s="13"/>
      <c r="F50" s="15">
        <v>53028591300</v>
      </c>
      <c r="G50" s="13"/>
      <c r="H50" s="15">
        <v>0</v>
      </c>
      <c r="I50" s="13"/>
      <c r="J50" s="38">
        <f t="shared" si="0"/>
        <v>53028591300</v>
      </c>
      <c r="K50" s="13"/>
      <c r="L50" s="43">
        <f t="shared" si="1"/>
        <v>10.799257720395765</v>
      </c>
      <c r="M50" s="13"/>
      <c r="N50" s="15">
        <v>0</v>
      </c>
      <c r="O50" s="13"/>
      <c r="P50" s="26">
        <v>94853245050</v>
      </c>
      <c r="Q50" s="26"/>
      <c r="R50" s="13"/>
      <c r="S50" s="15">
        <v>0</v>
      </c>
      <c r="T50" s="13"/>
      <c r="U50" s="38">
        <f t="shared" si="2"/>
        <v>94853245050</v>
      </c>
      <c r="V50" s="13"/>
      <c r="W50" s="43">
        <f t="shared" si="3"/>
        <v>11.674465336045621</v>
      </c>
      <c r="X50" s="13"/>
      <c r="Y50" s="13"/>
    </row>
    <row r="51" spans="1:25" ht="21.75" customHeight="1" x14ac:dyDescent="0.2">
      <c r="A51" s="25" t="s">
        <v>63</v>
      </c>
      <c r="B51" s="25"/>
      <c r="D51" s="15">
        <v>0</v>
      </c>
      <c r="E51" s="13"/>
      <c r="F51" s="15">
        <v>1711383120</v>
      </c>
      <c r="G51" s="13"/>
      <c r="H51" s="15">
        <v>0</v>
      </c>
      <c r="I51" s="13"/>
      <c r="J51" s="38">
        <f t="shared" si="0"/>
        <v>1711383120</v>
      </c>
      <c r="K51" s="13"/>
      <c r="L51" s="43">
        <f t="shared" si="1"/>
        <v>0.34852269159212967</v>
      </c>
      <c r="M51" s="13"/>
      <c r="N51" s="15">
        <v>0</v>
      </c>
      <c r="O51" s="13"/>
      <c r="P51" s="26">
        <v>1711383120</v>
      </c>
      <c r="Q51" s="26"/>
      <c r="R51" s="13"/>
      <c r="S51" s="15">
        <v>0</v>
      </c>
      <c r="T51" s="13"/>
      <c r="U51" s="38">
        <f t="shared" si="2"/>
        <v>1711383120</v>
      </c>
      <c r="V51" s="13"/>
      <c r="W51" s="43">
        <f t="shared" si="3"/>
        <v>0.21063573418707834</v>
      </c>
      <c r="X51" s="13"/>
      <c r="Y51" s="13"/>
    </row>
    <row r="52" spans="1:25" ht="21.75" customHeight="1" x14ac:dyDescent="0.2">
      <c r="A52" s="25" t="s">
        <v>29</v>
      </c>
      <c r="B52" s="25"/>
      <c r="D52" s="15">
        <v>0</v>
      </c>
      <c r="E52" s="13"/>
      <c r="F52" s="15">
        <v>8448720601</v>
      </c>
      <c r="G52" s="13"/>
      <c r="H52" s="15">
        <v>0</v>
      </c>
      <c r="I52" s="13"/>
      <c r="J52" s="38">
        <f t="shared" si="0"/>
        <v>8448720601</v>
      </c>
      <c r="K52" s="13"/>
      <c r="L52" s="43">
        <f t="shared" si="1"/>
        <v>1.7205795768105949</v>
      </c>
      <c r="M52" s="13"/>
      <c r="N52" s="15">
        <v>0</v>
      </c>
      <c r="O52" s="13"/>
      <c r="P52" s="26">
        <v>11743170143</v>
      </c>
      <c r="Q52" s="26"/>
      <c r="R52" s="13"/>
      <c r="S52" s="15">
        <v>0</v>
      </c>
      <c r="T52" s="13"/>
      <c r="U52" s="38">
        <f t="shared" si="2"/>
        <v>11743170143</v>
      </c>
      <c r="V52" s="13"/>
      <c r="W52" s="43">
        <f t="shared" si="3"/>
        <v>1.445340459332439</v>
      </c>
      <c r="X52" s="13"/>
      <c r="Y52" s="13"/>
    </row>
    <row r="53" spans="1:25" ht="21.75" customHeight="1" x14ac:dyDescent="0.2">
      <c r="A53" s="25" t="s">
        <v>31</v>
      </c>
      <c r="B53" s="25"/>
      <c r="D53" s="15">
        <v>0</v>
      </c>
      <c r="E53" s="13"/>
      <c r="F53" s="15">
        <v>1235188107</v>
      </c>
      <c r="G53" s="13"/>
      <c r="H53" s="15">
        <v>0</v>
      </c>
      <c r="I53" s="13"/>
      <c r="J53" s="38">
        <f t="shared" si="0"/>
        <v>1235188107</v>
      </c>
      <c r="K53" s="13"/>
      <c r="L53" s="43">
        <f t="shared" si="1"/>
        <v>0.25154571097687789</v>
      </c>
      <c r="M53" s="13"/>
      <c r="N53" s="15">
        <v>0</v>
      </c>
      <c r="O53" s="13"/>
      <c r="P53" s="26">
        <v>4302117857</v>
      </c>
      <c r="Q53" s="26"/>
      <c r="R53" s="13"/>
      <c r="S53" s="15">
        <v>0</v>
      </c>
      <c r="T53" s="13"/>
      <c r="U53" s="38">
        <f t="shared" si="2"/>
        <v>4302117857</v>
      </c>
      <c r="V53" s="13"/>
      <c r="W53" s="43">
        <f t="shared" si="3"/>
        <v>0.52950139730753865</v>
      </c>
      <c r="X53" s="13"/>
      <c r="Y53" s="13"/>
    </row>
    <row r="54" spans="1:25" ht="21.75" customHeight="1" x14ac:dyDescent="0.2">
      <c r="A54" s="25" t="s">
        <v>64</v>
      </c>
      <c r="B54" s="25"/>
      <c r="D54" s="15">
        <v>0</v>
      </c>
      <c r="E54" s="13"/>
      <c r="F54" s="15">
        <v>-172327913</v>
      </c>
      <c r="G54" s="13"/>
      <c r="H54" s="15">
        <v>0</v>
      </c>
      <c r="I54" s="13"/>
      <c r="J54" s="38">
        <f t="shared" si="0"/>
        <v>-172327913</v>
      </c>
      <c r="K54" s="13"/>
      <c r="L54" s="43">
        <f t="shared" si="1"/>
        <v>-3.5094531068656537E-2</v>
      </c>
      <c r="M54" s="13"/>
      <c r="N54" s="15">
        <v>0</v>
      </c>
      <c r="O54" s="13"/>
      <c r="P54" s="26">
        <v>-172327913</v>
      </c>
      <c r="Q54" s="26"/>
      <c r="R54" s="13"/>
      <c r="S54" s="15">
        <v>0</v>
      </c>
      <c r="T54" s="13"/>
      <c r="U54" s="38">
        <f t="shared" si="2"/>
        <v>-172327913</v>
      </c>
      <c r="V54" s="13"/>
      <c r="W54" s="43">
        <f t="shared" si="3"/>
        <v>-2.1209988605989032E-2</v>
      </c>
      <c r="X54" s="13"/>
      <c r="Y54" s="13"/>
    </row>
    <row r="55" spans="1:25" ht="21.75" customHeight="1" x14ac:dyDescent="0.2">
      <c r="A55" s="25" t="s">
        <v>45</v>
      </c>
      <c r="B55" s="25"/>
      <c r="D55" s="15">
        <v>0</v>
      </c>
      <c r="E55" s="13"/>
      <c r="F55" s="15">
        <v>7248717106</v>
      </c>
      <c r="G55" s="13"/>
      <c r="H55" s="15">
        <v>0</v>
      </c>
      <c r="I55" s="13"/>
      <c r="J55" s="38">
        <f t="shared" si="0"/>
        <v>7248717106</v>
      </c>
      <c r="K55" s="13"/>
      <c r="L55" s="43">
        <f t="shared" si="1"/>
        <v>1.4761992021827544</v>
      </c>
      <c r="M55" s="13"/>
      <c r="N55" s="15">
        <v>0</v>
      </c>
      <c r="O55" s="13"/>
      <c r="P55" s="26">
        <v>18306529306</v>
      </c>
      <c r="Q55" s="26"/>
      <c r="R55" s="13"/>
      <c r="S55" s="15">
        <v>0</v>
      </c>
      <c r="T55" s="13"/>
      <c r="U55" s="38">
        <f t="shared" si="2"/>
        <v>18306529306</v>
      </c>
      <c r="V55" s="13"/>
      <c r="W55" s="43">
        <f t="shared" si="3"/>
        <v>2.2531537186054376</v>
      </c>
      <c r="X55" s="13"/>
      <c r="Y55" s="13"/>
    </row>
    <row r="56" spans="1:25" ht="21.75" customHeight="1" x14ac:dyDescent="0.2">
      <c r="A56" s="25" t="s">
        <v>57</v>
      </c>
      <c r="B56" s="25"/>
      <c r="D56" s="15">
        <v>0</v>
      </c>
      <c r="E56" s="13"/>
      <c r="F56" s="15">
        <v>13967929056</v>
      </c>
      <c r="G56" s="13"/>
      <c r="H56" s="15">
        <v>0</v>
      </c>
      <c r="I56" s="13"/>
      <c r="J56" s="38">
        <f t="shared" si="0"/>
        <v>13967929056</v>
      </c>
      <c r="K56" s="13"/>
      <c r="L56" s="43">
        <f t="shared" si="1"/>
        <v>2.8445648281052551</v>
      </c>
      <c r="M56" s="13"/>
      <c r="N56" s="15">
        <v>0</v>
      </c>
      <c r="O56" s="13"/>
      <c r="P56" s="26">
        <v>20863956416</v>
      </c>
      <c r="Q56" s="26"/>
      <c r="R56" s="13"/>
      <c r="S56" s="15">
        <v>0</v>
      </c>
      <c r="T56" s="13"/>
      <c r="U56" s="38">
        <f t="shared" si="2"/>
        <v>20863956416</v>
      </c>
      <c r="V56" s="13"/>
      <c r="W56" s="43">
        <f t="shared" si="3"/>
        <v>2.5679199043001919</v>
      </c>
      <c r="X56" s="13"/>
      <c r="Y56" s="13"/>
    </row>
    <row r="57" spans="1:25" ht="21.75" customHeight="1" x14ac:dyDescent="0.2">
      <c r="A57" s="25" t="s">
        <v>60</v>
      </c>
      <c r="B57" s="25"/>
      <c r="D57" s="15">
        <v>0</v>
      </c>
      <c r="E57" s="13"/>
      <c r="F57" s="15">
        <v>20934693000</v>
      </c>
      <c r="G57" s="13"/>
      <c r="H57" s="15">
        <v>0</v>
      </c>
      <c r="I57" s="13"/>
      <c r="J57" s="38">
        <f t="shared" si="0"/>
        <v>20934693000</v>
      </c>
      <c r="K57" s="13"/>
      <c r="L57" s="43">
        <f t="shared" si="1"/>
        <v>4.2633443480586131</v>
      </c>
      <c r="M57" s="13"/>
      <c r="N57" s="15">
        <v>0</v>
      </c>
      <c r="O57" s="13"/>
      <c r="P57" s="26">
        <v>27354665520</v>
      </c>
      <c r="Q57" s="26"/>
      <c r="R57" s="13"/>
      <c r="S57" s="15">
        <v>0</v>
      </c>
      <c r="T57" s="13"/>
      <c r="U57" s="38">
        <f t="shared" si="2"/>
        <v>27354665520</v>
      </c>
      <c r="V57" s="13"/>
      <c r="W57" s="43">
        <f t="shared" si="3"/>
        <v>3.3667914495073186</v>
      </c>
      <c r="X57" s="13"/>
      <c r="Y57" s="13"/>
    </row>
    <row r="58" spans="1:25" ht="21.75" customHeight="1" x14ac:dyDescent="0.2">
      <c r="A58" s="25" t="s">
        <v>65</v>
      </c>
      <c r="B58" s="25"/>
      <c r="D58" s="15">
        <v>0</v>
      </c>
      <c r="E58" s="13"/>
      <c r="F58" s="15">
        <v>2424608550</v>
      </c>
      <c r="G58" s="13"/>
      <c r="H58" s="15">
        <v>0</v>
      </c>
      <c r="I58" s="13"/>
      <c r="J58" s="38">
        <f t="shared" si="0"/>
        <v>2424608550</v>
      </c>
      <c r="K58" s="13"/>
      <c r="L58" s="43">
        <f t="shared" si="1"/>
        <v>0.49377085003812043</v>
      </c>
      <c r="M58" s="13"/>
      <c r="N58" s="15">
        <v>0</v>
      </c>
      <c r="O58" s="13"/>
      <c r="P58" s="26">
        <v>2424608550</v>
      </c>
      <c r="Q58" s="26"/>
      <c r="R58" s="13"/>
      <c r="S58" s="15">
        <v>0</v>
      </c>
      <c r="T58" s="13"/>
      <c r="U58" s="38">
        <f t="shared" si="2"/>
        <v>2424608550</v>
      </c>
      <c r="V58" s="13"/>
      <c r="W58" s="43">
        <f t="shared" si="3"/>
        <v>0.29841897823879288</v>
      </c>
      <c r="X58" s="13"/>
      <c r="Y58" s="13"/>
    </row>
    <row r="59" spans="1:25" ht="21.75" customHeight="1" x14ac:dyDescent="0.2">
      <c r="A59" s="25" t="s">
        <v>33</v>
      </c>
      <c r="B59" s="25"/>
      <c r="D59" s="15">
        <v>0</v>
      </c>
      <c r="E59" s="13"/>
      <c r="F59" s="15">
        <v>5052756150</v>
      </c>
      <c r="G59" s="13"/>
      <c r="H59" s="15">
        <v>0</v>
      </c>
      <c r="I59" s="13"/>
      <c r="J59" s="38">
        <f t="shared" si="0"/>
        <v>5052756150</v>
      </c>
      <c r="K59" s="13"/>
      <c r="L59" s="43">
        <f t="shared" si="1"/>
        <v>1.0289923704264925</v>
      </c>
      <c r="M59" s="13"/>
      <c r="N59" s="15">
        <v>0</v>
      </c>
      <c r="O59" s="13"/>
      <c r="P59" s="26">
        <v>11372926050</v>
      </c>
      <c r="Q59" s="26"/>
      <c r="R59" s="13"/>
      <c r="S59" s="15">
        <v>0</v>
      </c>
      <c r="T59" s="13"/>
      <c r="U59" s="38">
        <f t="shared" si="2"/>
        <v>11372926050</v>
      </c>
      <c r="V59" s="13"/>
      <c r="W59" s="43">
        <f t="shared" si="3"/>
        <v>1.3997710976587747</v>
      </c>
      <c r="X59" s="13"/>
      <c r="Y59" s="13"/>
    </row>
    <row r="60" spans="1:25" ht="21.75" customHeight="1" x14ac:dyDescent="0.2">
      <c r="A60" s="25" t="s">
        <v>21</v>
      </c>
      <c r="B60" s="25"/>
      <c r="D60" s="15">
        <v>0</v>
      </c>
      <c r="E60" s="13"/>
      <c r="F60" s="15">
        <v>13678128000</v>
      </c>
      <c r="G60" s="13"/>
      <c r="H60" s="15">
        <v>0</v>
      </c>
      <c r="I60" s="13"/>
      <c r="J60" s="38">
        <f t="shared" si="0"/>
        <v>13678128000</v>
      </c>
      <c r="K60" s="13"/>
      <c r="L60" s="43">
        <f t="shared" si="1"/>
        <v>2.7855469244675461</v>
      </c>
      <c r="M60" s="13"/>
      <c r="N60" s="15">
        <v>0</v>
      </c>
      <c r="O60" s="13"/>
      <c r="P60" s="26">
        <v>16191086399</v>
      </c>
      <c r="Q60" s="26"/>
      <c r="R60" s="13"/>
      <c r="S60" s="15">
        <v>0</v>
      </c>
      <c r="T60" s="13"/>
      <c r="U60" s="38">
        <f t="shared" si="2"/>
        <v>16191086399</v>
      </c>
      <c r="V60" s="13"/>
      <c r="W60" s="43">
        <f t="shared" si="3"/>
        <v>1.9927866128186325</v>
      </c>
      <c r="X60" s="13"/>
      <c r="Y60" s="13"/>
    </row>
    <row r="61" spans="1:25" ht="21.75" customHeight="1" x14ac:dyDescent="0.2">
      <c r="A61" s="27" t="s">
        <v>30</v>
      </c>
      <c r="B61" s="27"/>
      <c r="D61" s="17">
        <v>0</v>
      </c>
      <c r="E61" s="13"/>
      <c r="F61" s="17">
        <v>4622332500</v>
      </c>
      <c r="G61" s="13"/>
      <c r="H61" s="17">
        <v>0</v>
      </c>
      <c r="I61" s="13"/>
      <c r="J61" s="38">
        <f t="shared" si="0"/>
        <v>4622332500</v>
      </c>
      <c r="K61" s="13"/>
      <c r="L61" s="43">
        <f t="shared" si="1"/>
        <v>0.94133671502718663</v>
      </c>
      <c r="M61" s="13"/>
      <c r="N61" s="17">
        <v>0</v>
      </c>
      <c r="O61" s="13"/>
      <c r="P61" s="26">
        <v>11660206500</v>
      </c>
      <c r="Q61" s="28"/>
      <c r="R61" s="13"/>
      <c r="S61" s="17">
        <v>0</v>
      </c>
      <c r="T61" s="13"/>
      <c r="U61" s="38">
        <f t="shared" si="2"/>
        <v>11660206500</v>
      </c>
      <c r="V61" s="13"/>
      <c r="W61" s="43">
        <f t="shared" si="3"/>
        <v>1.4351293571835879</v>
      </c>
      <c r="X61" s="13"/>
      <c r="Y61" s="13"/>
    </row>
    <row r="62" spans="1:25" ht="21.75" customHeight="1" thickBot="1" x14ac:dyDescent="0.25">
      <c r="A62" s="24" t="s">
        <v>67</v>
      </c>
      <c r="B62" s="24"/>
      <c r="D62" s="18">
        <v>24605000000</v>
      </c>
      <c r="E62" s="13"/>
      <c r="F62" s="18">
        <v>442763341015</v>
      </c>
      <c r="G62" s="13"/>
      <c r="H62" s="18">
        <f>SUM(H9:H61)</f>
        <v>23066746239</v>
      </c>
      <c r="I62" s="13"/>
      <c r="J62" s="18">
        <f>SUM(J9:J61)</f>
        <v>490435087254</v>
      </c>
      <c r="K62" s="13"/>
      <c r="L62" s="19">
        <f>SUM(L9:L61)</f>
        <v>99.876967736473333</v>
      </c>
      <c r="M62" s="13"/>
      <c r="N62" s="18">
        <f>SUM(N9:N61)</f>
        <v>25668198960</v>
      </c>
      <c r="O62" s="13"/>
      <c r="P62" s="13"/>
      <c r="Q62" s="18">
        <f>SUM(P9:Q61)</f>
        <v>750752676989</v>
      </c>
      <c r="R62" s="13"/>
      <c r="S62" s="18">
        <f>SUM(S9:S61)</f>
        <v>33819716412</v>
      </c>
      <c r="T62" s="13"/>
      <c r="U62" s="39">
        <f>SUM(U9:U61)</f>
        <v>810240592361</v>
      </c>
      <c r="V62" s="13"/>
      <c r="W62" s="19">
        <f>SUM(W9:W61)</f>
        <v>99.723796527882342</v>
      </c>
      <c r="X62" s="13"/>
      <c r="Y62" s="13"/>
    </row>
    <row r="63" spans="1:25" ht="13.5" thickTop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x14ac:dyDescent="0.2">
      <c r="D64" s="20"/>
      <c r="E64" s="13"/>
      <c r="F64" s="20"/>
      <c r="G64" s="13"/>
      <c r="H64" s="20"/>
      <c r="I64" s="13"/>
      <c r="J64" s="13"/>
      <c r="K64" s="13"/>
      <c r="L64" s="13"/>
      <c r="M64" s="13"/>
      <c r="N64" s="20"/>
      <c r="O64" s="13"/>
      <c r="P64" s="13"/>
      <c r="Q64" s="21"/>
      <c r="R64" s="13"/>
      <c r="S64" s="20"/>
      <c r="T64" s="13"/>
      <c r="U64" s="13"/>
      <c r="V64" s="13"/>
      <c r="W64" s="13"/>
      <c r="X64" s="13"/>
      <c r="Y64" s="13"/>
    </row>
    <row r="65" spans="4:25" x14ac:dyDescent="0.2"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0"/>
      <c r="S65" s="13"/>
      <c r="T65" s="13"/>
      <c r="U65" s="13"/>
      <c r="V65" s="13"/>
      <c r="W65" s="13"/>
      <c r="X65" s="13"/>
      <c r="Y65" s="13"/>
    </row>
    <row r="66" spans="4:25" x14ac:dyDescent="0.2">
      <c r="D66" s="20"/>
      <c r="E66" s="13"/>
      <c r="F66" s="20"/>
      <c r="G66" s="13"/>
      <c r="H66" s="20"/>
      <c r="I66" s="13"/>
      <c r="J66" s="13"/>
      <c r="K66" s="13"/>
      <c r="L66" s="13"/>
      <c r="M66" s="13"/>
      <c r="N66" s="20"/>
      <c r="O66" s="13"/>
      <c r="P66" s="13"/>
      <c r="Q66" s="20"/>
      <c r="R66" s="13"/>
      <c r="S66" s="20"/>
      <c r="T66" s="13"/>
      <c r="U66" s="13"/>
      <c r="V66" s="13"/>
      <c r="W66" s="13"/>
      <c r="X66" s="13"/>
      <c r="Y66" s="13"/>
    </row>
    <row r="67" spans="4:25" x14ac:dyDescent="0.2"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4:25" x14ac:dyDescent="0.2"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4:25" x14ac:dyDescent="0.2"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4:25" x14ac:dyDescent="0.2"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</sheetData>
  <mergeCells count="1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9:B59"/>
    <mergeCell ref="P59:Q59"/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3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9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9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</row>
    <row r="3" spans="1:19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9" ht="14.45" customHeight="1" x14ac:dyDescent="0.2"/>
    <row r="5" spans="1:19" ht="14.45" customHeight="1" x14ac:dyDescent="0.2">
      <c r="A5" s="1" t="s">
        <v>109</v>
      </c>
      <c r="B5" s="34" t="s">
        <v>110</v>
      </c>
      <c r="C5" s="34"/>
      <c r="D5" s="34"/>
      <c r="E5" s="34"/>
      <c r="F5" s="34"/>
      <c r="G5" s="34"/>
      <c r="H5" s="34"/>
      <c r="I5" s="34"/>
      <c r="J5" s="34"/>
    </row>
    <row r="6" spans="1:19" ht="14.45" customHeight="1" x14ac:dyDescent="0.2">
      <c r="D6" s="30" t="s">
        <v>97</v>
      </c>
      <c r="E6" s="30"/>
      <c r="F6" s="30"/>
      <c r="H6" s="30" t="s">
        <v>98</v>
      </c>
      <c r="I6" s="30"/>
      <c r="J6" s="30"/>
    </row>
    <row r="7" spans="1:19" ht="36.4" customHeight="1" x14ac:dyDescent="0.2">
      <c r="A7" s="30" t="s">
        <v>111</v>
      </c>
      <c r="B7" s="30"/>
      <c r="D7" s="11" t="s">
        <v>112</v>
      </c>
      <c r="E7" s="3"/>
      <c r="F7" s="11" t="s">
        <v>113</v>
      </c>
      <c r="H7" s="11" t="s">
        <v>112</v>
      </c>
      <c r="I7" s="3"/>
      <c r="J7" s="11" t="s">
        <v>113</v>
      </c>
    </row>
    <row r="8" spans="1:19" ht="21.75" customHeight="1" x14ac:dyDescent="0.2">
      <c r="A8" s="31" t="s">
        <v>75</v>
      </c>
      <c r="B8" s="31"/>
      <c r="D8" s="12">
        <v>6503</v>
      </c>
      <c r="E8" s="13"/>
      <c r="F8" s="14">
        <f>D8/$D$13*100</f>
        <v>1.7489598489595799</v>
      </c>
      <c r="G8" s="13"/>
      <c r="H8" s="12">
        <v>16013810</v>
      </c>
      <c r="I8" s="13"/>
      <c r="J8" s="14">
        <f>H8/$H$13*100</f>
        <v>33.03427273228548</v>
      </c>
      <c r="K8" s="13"/>
      <c r="L8" s="13"/>
      <c r="M8" s="13"/>
      <c r="N8" s="13"/>
      <c r="O8" s="13"/>
      <c r="P8" s="13"/>
      <c r="Q8" s="13"/>
      <c r="R8" s="13"/>
      <c r="S8" s="13"/>
    </row>
    <row r="9" spans="1:19" ht="21.75" customHeight="1" x14ac:dyDescent="0.2">
      <c r="A9" s="25" t="s">
        <v>76</v>
      </c>
      <c r="B9" s="25"/>
      <c r="D9" s="15">
        <v>23291</v>
      </c>
      <c r="E9" s="13"/>
      <c r="F9" s="16">
        <f t="shared" ref="F9:F12" si="0">D9/$D$13*100</f>
        <v>6.2640356515635212</v>
      </c>
      <c r="G9" s="13"/>
      <c r="H9" s="15">
        <v>46484</v>
      </c>
      <c r="I9" s="13"/>
      <c r="J9" s="16">
        <f t="shared" ref="J9:J12" si="1">H9/$H$13*100</f>
        <v>9.5890055751102224E-2</v>
      </c>
      <c r="K9" s="13"/>
      <c r="L9" s="13"/>
      <c r="M9" s="13"/>
      <c r="N9" s="13"/>
      <c r="O9" s="13"/>
      <c r="P9" s="13"/>
      <c r="Q9" s="13"/>
      <c r="R9" s="13"/>
      <c r="S9" s="13"/>
    </row>
    <row r="10" spans="1:19" ht="21.75" customHeight="1" x14ac:dyDescent="0.2">
      <c r="A10" s="25" t="s">
        <v>77</v>
      </c>
      <c r="B10" s="25"/>
      <c r="D10" s="15">
        <v>36015</v>
      </c>
      <c r="E10" s="13"/>
      <c r="F10" s="16">
        <f t="shared" si="0"/>
        <v>9.6861124035490196</v>
      </c>
      <c r="G10" s="13"/>
      <c r="H10" s="15">
        <v>52311</v>
      </c>
      <c r="I10" s="13"/>
      <c r="J10" s="16">
        <f t="shared" si="1"/>
        <v>0.10791034993537364</v>
      </c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21.75" customHeight="1" x14ac:dyDescent="0.2">
      <c r="A11" s="25" t="s">
        <v>78</v>
      </c>
      <c r="B11" s="25"/>
      <c r="D11" s="15">
        <v>265961</v>
      </c>
      <c r="E11" s="13"/>
      <c r="F11" s="16">
        <f t="shared" si="0"/>
        <v>71.529311147030427</v>
      </c>
      <c r="G11" s="13"/>
      <c r="H11" s="15">
        <v>32283644</v>
      </c>
      <c r="I11" s="13"/>
      <c r="J11" s="16">
        <f t="shared" si="1"/>
        <v>66.596687527078927</v>
      </c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21.75" customHeight="1" x14ac:dyDescent="0.2">
      <c r="A12" s="27" t="s">
        <v>79</v>
      </c>
      <c r="B12" s="27"/>
      <c r="D12" s="17">
        <v>40051</v>
      </c>
      <c r="E12" s="13"/>
      <c r="F12" s="16">
        <f t="shared" si="0"/>
        <v>10.771580948897453</v>
      </c>
      <c r="G12" s="13"/>
      <c r="H12" s="17">
        <v>80102</v>
      </c>
      <c r="I12" s="13"/>
      <c r="J12" s="16">
        <f t="shared" si="1"/>
        <v>0.16523933494911774</v>
      </c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21.75" customHeight="1" x14ac:dyDescent="0.2">
      <c r="A13" s="24" t="s">
        <v>67</v>
      </c>
      <c r="B13" s="24"/>
      <c r="D13" s="18">
        <v>371821</v>
      </c>
      <c r="E13" s="13"/>
      <c r="F13" s="18">
        <f>SUM(F8:F12)</f>
        <v>100</v>
      </c>
      <c r="G13" s="13"/>
      <c r="H13" s="18">
        <v>48476351</v>
      </c>
      <c r="I13" s="13"/>
      <c r="J13" s="18">
        <f>SUM(J8:J12)</f>
        <v>100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4:19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4:19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4:19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4:19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4:19" x14ac:dyDescent="0.2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4:19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4:19" x14ac:dyDescent="0.2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4:19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4:19" x14ac:dyDescent="0.2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4:19" x14ac:dyDescent="0.2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4:19" x14ac:dyDescent="0.2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4:19" x14ac:dyDescent="0.2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4:19" x14ac:dyDescent="0.2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4:19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4:19" x14ac:dyDescent="0.2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6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33" t="s">
        <v>0</v>
      </c>
      <c r="B1" s="33"/>
      <c r="C1" s="33"/>
      <c r="D1" s="33"/>
      <c r="E1" s="33"/>
      <c r="F1" s="33"/>
    </row>
    <row r="2" spans="1:8" ht="21.75" customHeight="1" x14ac:dyDescent="0.2">
      <c r="A2" s="33" t="s">
        <v>82</v>
      </c>
      <c r="B2" s="33"/>
      <c r="C2" s="33"/>
      <c r="D2" s="33"/>
      <c r="E2" s="33"/>
      <c r="F2" s="33"/>
    </row>
    <row r="3" spans="1:8" ht="21.75" customHeight="1" x14ac:dyDescent="0.2">
      <c r="A3" s="33" t="s">
        <v>2</v>
      </c>
      <c r="B3" s="33"/>
      <c r="C3" s="33"/>
      <c r="D3" s="33"/>
      <c r="E3" s="33"/>
      <c r="F3" s="33"/>
    </row>
    <row r="4" spans="1:8" ht="14.45" customHeight="1" x14ac:dyDescent="0.2"/>
    <row r="5" spans="1:8" ht="29.1" customHeight="1" x14ac:dyDescent="0.2">
      <c r="A5" s="42" t="s">
        <v>135</v>
      </c>
      <c r="B5" s="34" t="s">
        <v>94</v>
      </c>
      <c r="C5" s="34"/>
      <c r="D5" s="34"/>
      <c r="E5" s="34"/>
      <c r="F5" s="34"/>
    </row>
    <row r="6" spans="1:8" ht="14.45" customHeight="1" x14ac:dyDescent="0.2">
      <c r="D6" s="2" t="s">
        <v>97</v>
      </c>
      <c r="F6" s="2" t="s">
        <v>9</v>
      </c>
    </row>
    <row r="7" spans="1:8" ht="14.45" customHeight="1" x14ac:dyDescent="0.2">
      <c r="A7" s="30" t="s">
        <v>94</v>
      </c>
      <c r="B7" s="30"/>
      <c r="D7" s="4" t="s">
        <v>72</v>
      </c>
      <c r="F7" s="4" t="s">
        <v>72</v>
      </c>
    </row>
    <row r="8" spans="1:8" ht="21.75" customHeight="1" x14ac:dyDescent="0.2">
      <c r="A8" s="31" t="s">
        <v>94</v>
      </c>
      <c r="B8" s="31"/>
      <c r="D8" s="12">
        <v>549388159</v>
      </c>
      <c r="E8" s="13"/>
      <c r="F8" s="12">
        <v>2119428987</v>
      </c>
      <c r="G8" s="13"/>
      <c r="H8" s="13"/>
    </row>
    <row r="9" spans="1:8" ht="21.75" customHeight="1" x14ac:dyDescent="0.2">
      <c r="A9" s="25" t="s">
        <v>134</v>
      </c>
      <c r="B9" s="25"/>
      <c r="D9" s="15">
        <v>-3600000</v>
      </c>
      <c r="E9" s="13"/>
      <c r="F9" s="15">
        <v>0</v>
      </c>
      <c r="G9" s="13"/>
      <c r="H9" s="13"/>
    </row>
    <row r="10" spans="1:8" ht="21.75" customHeight="1" x14ac:dyDescent="0.2">
      <c r="A10" s="25" t="s">
        <v>114</v>
      </c>
      <c r="B10" s="25"/>
      <c r="D10" s="15">
        <v>0</v>
      </c>
      <c r="E10" s="13"/>
      <c r="F10" s="15">
        <v>0</v>
      </c>
      <c r="G10" s="13"/>
      <c r="H10" s="13"/>
    </row>
    <row r="11" spans="1:8" ht="21.75" customHeight="1" x14ac:dyDescent="0.2">
      <c r="A11" s="27" t="s">
        <v>115</v>
      </c>
      <c r="B11" s="27"/>
      <c r="D11" s="17">
        <v>57976692</v>
      </c>
      <c r="E11" s="13"/>
      <c r="F11" s="17">
        <v>76205633</v>
      </c>
      <c r="G11" s="13"/>
      <c r="H11" s="13"/>
    </row>
    <row r="12" spans="1:8" ht="21.75" customHeight="1" x14ac:dyDescent="0.2">
      <c r="A12" s="24" t="s">
        <v>67</v>
      </c>
      <c r="B12" s="24"/>
      <c r="D12" s="18">
        <f>SUM(D8:D11)</f>
        <v>603764851</v>
      </c>
      <c r="E12" s="13"/>
      <c r="F12" s="18">
        <f>SUM(F8:F11)</f>
        <v>2195634620</v>
      </c>
      <c r="G12" s="13"/>
      <c r="H12" s="13"/>
    </row>
    <row r="13" spans="1:8" x14ac:dyDescent="0.2">
      <c r="D13" s="13"/>
      <c r="E13" s="13"/>
      <c r="F13" s="13"/>
      <c r="G13" s="13"/>
      <c r="H13" s="13"/>
    </row>
    <row r="14" spans="1:8" x14ac:dyDescent="0.2">
      <c r="D14" s="13"/>
      <c r="E14" s="13"/>
      <c r="F14" s="13"/>
      <c r="G14" s="13"/>
      <c r="H14" s="13"/>
    </row>
    <row r="15" spans="1:8" x14ac:dyDescent="0.2">
      <c r="D15" s="13"/>
      <c r="E15" s="13"/>
      <c r="F15" s="13"/>
      <c r="G15" s="13"/>
      <c r="H15" s="13"/>
    </row>
    <row r="16" spans="1:8" x14ac:dyDescent="0.2">
      <c r="D16" s="13"/>
      <c r="E16" s="13"/>
      <c r="F16" s="13"/>
      <c r="G16" s="13"/>
      <c r="H16" s="13"/>
    </row>
    <row r="17" spans="4:8" x14ac:dyDescent="0.2">
      <c r="D17" s="13"/>
      <c r="E17" s="13"/>
      <c r="F17" s="13"/>
      <c r="G17" s="13"/>
      <c r="H17" s="13"/>
    </row>
    <row r="18" spans="4:8" x14ac:dyDescent="0.2">
      <c r="D18" s="13"/>
      <c r="E18" s="13"/>
      <c r="F18" s="13"/>
      <c r="G18" s="13"/>
      <c r="H18" s="13"/>
    </row>
    <row r="19" spans="4:8" x14ac:dyDescent="0.2">
      <c r="D19" s="13"/>
      <c r="E19" s="13"/>
      <c r="F19" s="13"/>
      <c r="G19" s="13"/>
      <c r="H19" s="13"/>
    </row>
    <row r="20" spans="4:8" x14ac:dyDescent="0.2">
      <c r="D20" s="13"/>
      <c r="E20" s="13"/>
      <c r="F20" s="13"/>
      <c r="G20" s="13"/>
      <c r="H20" s="13"/>
    </row>
    <row r="21" spans="4:8" x14ac:dyDescent="0.2">
      <c r="D21" s="13"/>
      <c r="E21" s="13"/>
      <c r="F21" s="13"/>
      <c r="G21" s="13"/>
      <c r="H21" s="13"/>
    </row>
    <row r="22" spans="4:8" x14ac:dyDescent="0.2">
      <c r="D22" s="13"/>
      <c r="E22" s="13"/>
      <c r="F22" s="13"/>
      <c r="G22" s="13"/>
      <c r="H22" s="13"/>
    </row>
    <row r="23" spans="4:8" x14ac:dyDescent="0.2">
      <c r="D23" s="13"/>
      <c r="E23" s="13"/>
      <c r="F23" s="13"/>
      <c r="G23" s="13"/>
      <c r="H23" s="13"/>
    </row>
    <row r="24" spans="4:8" x14ac:dyDescent="0.2">
      <c r="D24" s="13"/>
      <c r="E24" s="13"/>
      <c r="F24" s="13"/>
      <c r="G24" s="13"/>
      <c r="H24" s="13"/>
    </row>
    <row r="25" spans="4:8" x14ac:dyDescent="0.2">
      <c r="D25" s="13"/>
      <c r="E25" s="13"/>
      <c r="F25" s="13"/>
      <c r="G25" s="13"/>
      <c r="H25" s="13"/>
    </row>
    <row r="26" spans="4:8" x14ac:dyDescent="0.2">
      <c r="D26" s="13"/>
      <c r="E26" s="13"/>
      <c r="F26" s="13"/>
      <c r="G26" s="13"/>
      <c r="H26" s="13"/>
    </row>
  </sheetData>
  <mergeCells count="10">
    <mergeCell ref="A1:F1"/>
    <mergeCell ref="A2:F2"/>
    <mergeCell ref="A3:F3"/>
    <mergeCell ref="B5:F5"/>
    <mergeCell ref="A7:B7"/>
    <mergeCell ref="A8:B8"/>
    <mergeCell ref="A10:B10"/>
    <mergeCell ref="A11:B11"/>
    <mergeCell ref="A12:B12"/>
    <mergeCell ref="A9:B9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18"/>
  <sheetViews>
    <sheetView rightToLeft="1" workbookViewId="0">
      <selection activeCell="N12" sqref="N12:Q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5" ht="14.45" customHeight="1" x14ac:dyDescent="0.2"/>
    <row r="5" spans="1:25" ht="14.45" customHeight="1" x14ac:dyDescent="0.2">
      <c r="A5" s="34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5" ht="14.45" customHeight="1" x14ac:dyDescent="0.2">
      <c r="A6" s="30" t="s">
        <v>68</v>
      </c>
      <c r="C6" s="30" t="s">
        <v>116</v>
      </c>
      <c r="D6" s="30"/>
      <c r="E6" s="30"/>
      <c r="F6" s="30"/>
      <c r="G6" s="30"/>
      <c r="I6" s="30" t="s">
        <v>97</v>
      </c>
      <c r="J6" s="30"/>
      <c r="K6" s="30"/>
      <c r="L6" s="30"/>
      <c r="M6" s="30"/>
      <c r="O6" s="30" t="s">
        <v>98</v>
      </c>
      <c r="P6" s="30"/>
      <c r="Q6" s="30"/>
      <c r="R6" s="30"/>
      <c r="S6" s="30"/>
    </row>
    <row r="7" spans="1:25" ht="29.1" customHeight="1" x14ac:dyDescent="0.2">
      <c r="A7" s="30"/>
      <c r="C7" s="11" t="s">
        <v>117</v>
      </c>
      <c r="D7" s="3"/>
      <c r="E7" s="11" t="s">
        <v>118</v>
      </c>
      <c r="F7" s="3"/>
      <c r="G7" s="11" t="s">
        <v>119</v>
      </c>
      <c r="I7" s="11" t="s">
        <v>120</v>
      </c>
      <c r="J7" s="3"/>
      <c r="K7" s="11" t="s">
        <v>121</v>
      </c>
      <c r="L7" s="3"/>
      <c r="M7" s="11" t="s">
        <v>122</v>
      </c>
      <c r="O7" s="11" t="s">
        <v>120</v>
      </c>
      <c r="P7" s="3"/>
      <c r="Q7" s="11" t="s">
        <v>121</v>
      </c>
      <c r="R7" s="3"/>
      <c r="S7" s="11" t="s">
        <v>122</v>
      </c>
    </row>
    <row r="8" spans="1:25" ht="21.75" customHeight="1" x14ac:dyDescent="0.2">
      <c r="A8" s="5" t="s">
        <v>49</v>
      </c>
      <c r="C8" s="22" t="s">
        <v>123</v>
      </c>
      <c r="D8" s="13"/>
      <c r="E8" s="12">
        <v>1600000</v>
      </c>
      <c r="F8" s="13"/>
      <c r="G8" s="12">
        <v>700</v>
      </c>
      <c r="H8" s="13"/>
      <c r="I8" s="12">
        <v>0</v>
      </c>
      <c r="J8" s="13"/>
      <c r="K8" s="12">
        <v>0</v>
      </c>
      <c r="L8" s="13"/>
      <c r="M8" s="12">
        <v>0</v>
      </c>
      <c r="N8" s="13"/>
      <c r="O8" s="12">
        <v>1120000000</v>
      </c>
      <c r="P8" s="13"/>
      <c r="Q8" s="12">
        <v>56801040</v>
      </c>
      <c r="R8" s="13"/>
      <c r="S8" s="12">
        <v>1063198960</v>
      </c>
      <c r="T8" s="13"/>
      <c r="U8" s="13"/>
      <c r="V8" s="13"/>
      <c r="W8" s="13"/>
      <c r="X8" s="13"/>
      <c r="Y8" s="13"/>
    </row>
    <row r="9" spans="1:25" ht="21.75" customHeight="1" x14ac:dyDescent="0.2">
      <c r="A9" s="8" t="s">
        <v>25</v>
      </c>
      <c r="C9" s="23" t="s">
        <v>124</v>
      </c>
      <c r="D9" s="13"/>
      <c r="E9" s="15">
        <v>665000</v>
      </c>
      <c r="F9" s="13"/>
      <c r="G9" s="15">
        <v>37000</v>
      </c>
      <c r="H9" s="13"/>
      <c r="I9" s="17">
        <v>24605000000</v>
      </c>
      <c r="J9" s="13"/>
      <c r="K9" s="17">
        <v>0</v>
      </c>
      <c r="L9" s="13"/>
      <c r="M9" s="17">
        <v>24605000000</v>
      </c>
      <c r="N9" s="13"/>
      <c r="O9" s="17">
        <v>24605000000</v>
      </c>
      <c r="P9" s="13"/>
      <c r="Q9" s="17">
        <v>0</v>
      </c>
      <c r="R9" s="13"/>
      <c r="S9" s="17">
        <v>24605000000</v>
      </c>
      <c r="T9" s="13"/>
      <c r="U9" s="13"/>
      <c r="V9" s="13"/>
      <c r="W9" s="13"/>
      <c r="X9" s="13"/>
      <c r="Y9" s="13"/>
    </row>
    <row r="10" spans="1:25" ht="21.75" customHeight="1" x14ac:dyDescent="0.2">
      <c r="A10" s="10" t="s">
        <v>67</v>
      </c>
      <c r="C10" s="15"/>
      <c r="D10" s="13"/>
      <c r="E10" s="15"/>
      <c r="F10" s="13"/>
      <c r="G10" s="15"/>
      <c r="H10" s="13"/>
      <c r="I10" s="18">
        <v>24605000000</v>
      </c>
      <c r="J10" s="13"/>
      <c r="K10" s="18">
        <v>0</v>
      </c>
      <c r="L10" s="13"/>
      <c r="M10" s="18">
        <v>24605000000</v>
      </c>
      <c r="N10" s="13"/>
      <c r="O10" s="18">
        <v>25725000000</v>
      </c>
      <c r="P10" s="13"/>
      <c r="Q10" s="18">
        <v>56801040</v>
      </c>
      <c r="R10" s="13"/>
      <c r="S10" s="18">
        <v>25668198960</v>
      </c>
      <c r="T10" s="13"/>
      <c r="U10" s="13"/>
      <c r="V10" s="13"/>
      <c r="W10" s="13"/>
      <c r="X10" s="13"/>
      <c r="Y10" s="13"/>
    </row>
    <row r="11" spans="1:25" x14ac:dyDescent="0.2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x14ac:dyDescent="0.2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3:25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3:2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workbookViewId="0">
      <selection activeCell="I9" sqref="I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4.45" customHeight="1" x14ac:dyDescent="0.2"/>
    <row r="5" spans="1:13" ht="14.45" customHeight="1" x14ac:dyDescent="0.2">
      <c r="A5" s="34" t="s">
        <v>127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">
      <c r="A6" s="30" t="s">
        <v>85</v>
      </c>
      <c r="C6" s="30" t="s">
        <v>97</v>
      </c>
      <c r="D6" s="30"/>
      <c r="E6" s="30"/>
      <c r="F6" s="30"/>
      <c r="G6" s="30"/>
      <c r="I6" s="30" t="s">
        <v>98</v>
      </c>
      <c r="J6" s="30"/>
      <c r="K6" s="30"/>
      <c r="L6" s="30"/>
      <c r="M6" s="30"/>
    </row>
    <row r="7" spans="1:13" ht="29.1" customHeight="1" x14ac:dyDescent="0.2">
      <c r="A7" s="30"/>
      <c r="C7" s="11" t="s">
        <v>125</v>
      </c>
      <c r="D7" s="3"/>
      <c r="E7" s="11" t="s">
        <v>121</v>
      </c>
      <c r="F7" s="3"/>
      <c r="G7" s="11" t="s">
        <v>126</v>
      </c>
      <c r="I7" s="11" t="s">
        <v>125</v>
      </c>
      <c r="J7" s="3"/>
      <c r="K7" s="11" t="s">
        <v>121</v>
      </c>
      <c r="L7" s="3"/>
      <c r="M7" s="11" t="s">
        <v>126</v>
      </c>
    </row>
    <row r="8" spans="1:13" ht="21.75" customHeight="1" x14ac:dyDescent="0.2">
      <c r="A8" s="5" t="s">
        <v>75</v>
      </c>
      <c r="C8" s="12">
        <v>6503</v>
      </c>
      <c r="D8" s="13"/>
      <c r="E8" s="12">
        <v>0</v>
      </c>
      <c r="F8" s="13"/>
      <c r="G8" s="12">
        <v>6503</v>
      </c>
      <c r="H8" s="13"/>
      <c r="I8" s="12">
        <v>16013810</v>
      </c>
      <c r="J8" s="13"/>
      <c r="K8" s="12">
        <v>0</v>
      </c>
      <c r="L8" s="13"/>
      <c r="M8" s="12">
        <v>16013810</v>
      </c>
    </row>
    <row r="9" spans="1:13" ht="21.75" customHeight="1" x14ac:dyDescent="0.2">
      <c r="A9" s="6" t="s">
        <v>76</v>
      </c>
      <c r="C9" s="15">
        <v>23291</v>
      </c>
      <c r="D9" s="13"/>
      <c r="E9" s="15">
        <v>0</v>
      </c>
      <c r="F9" s="13"/>
      <c r="G9" s="15">
        <v>23291</v>
      </c>
      <c r="H9" s="13"/>
      <c r="I9" s="15">
        <v>46484</v>
      </c>
      <c r="J9" s="13"/>
      <c r="K9" s="15">
        <v>0</v>
      </c>
      <c r="L9" s="13"/>
      <c r="M9" s="15">
        <v>46484</v>
      </c>
    </row>
    <row r="10" spans="1:13" ht="21.75" customHeight="1" x14ac:dyDescent="0.2">
      <c r="A10" s="6" t="s">
        <v>77</v>
      </c>
      <c r="C10" s="15">
        <v>36015</v>
      </c>
      <c r="D10" s="13"/>
      <c r="E10" s="15">
        <v>0</v>
      </c>
      <c r="F10" s="13"/>
      <c r="G10" s="15">
        <v>36015</v>
      </c>
      <c r="H10" s="13"/>
      <c r="I10" s="15">
        <v>52311</v>
      </c>
      <c r="J10" s="13"/>
      <c r="K10" s="15">
        <v>0</v>
      </c>
      <c r="L10" s="13"/>
      <c r="M10" s="15">
        <v>52311</v>
      </c>
    </row>
    <row r="11" spans="1:13" ht="21.75" customHeight="1" x14ac:dyDescent="0.2">
      <c r="A11" s="6" t="s">
        <v>78</v>
      </c>
      <c r="C11" s="15">
        <v>265961</v>
      </c>
      <c r="D11" s="13"/>
      <c r="E11" s="15">
        <v>0</v>
      </c>
      <c r="F11" s="13"/>
      <c r="G11" s="15">
        <v>265961</v>
      </c>
      <c r="H11" s="13"/>
      <c r="I11" s="15">
        <v>32283644</v>
      </c>
      <c r="J11" s="13"/>
      <c r="K11" s="15">
        <v>0</v>
      </c>
      <c r="L11" s="13"/>
      <c r="M11" s="15">
        <v>32283644</v>
      </c>
    </row>
    <row r="12" spans="1:13" ht="21.75" customHeight="1" x14ac:dyDescent="0.2">
      <c r="A12" s="8" t="s">
        <v>79</v>
      </c>
      <c r="C12" s="17">
        <v>40051</v>
      </c>
      <c r="D12" s="13"/>
      <c r="E12" s="17">
        <v>0</v>
      </c>
      <c r="F12" s="13"/>
      <c r="G12" s="17">
        <v>40051</v>
      </c>
      <c r="H12" s="13"/>
      <c r="I12" s="17">
        <v>80102</v>
      </c>
      <c r="J12" s="13"/>
      <c r="K12" s="17">
        <v>0</v>
      </c>
      <c r="L12" s="13"/>
      <c r="M12" s="17">
        <v>80102</v>
      </c>
    </row>
    <row r="13" spans="1:13" ht="21.75" customHeight="1" x14ac:dyDescent="0.2">
      <c r="A13" s="10" t="s">
        <v>67</v>
      </c>
      <c r="C13" s="18">
        <v>371821</v>
      </c>
      <c r="D13" s="13"/>
      <c r="E13" s="18">
        <v>0</v>
      </c>
      <c r="F13" s="13"/>
      <c r="G13" s="18">
        <v>371821</v>
      </c>
      <c r="H13" s="13"/>
      <c r="I13" s="18">
        <v>48476351</v>
      </c>
      <c r="J13" s="13"/>
      <c r="K13" s="18">
        <v>0</v>
      </c>
      <c r="L13" s="13"/>
      <c r="M13" s="18">
        <v>48476351</v>
      </c>
    </row>
    <row r="14" spans="1:13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3:13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3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3:13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3:13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3:13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3:13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3:13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3:13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3:13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3:13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36"/>
  <sheetViews>
    <sheetView rightToLeft="1" workbookViewId="0">
      <selection activeCell="E29" sqref="E2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5.8554687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3" max="23" width="1.28515625" customWidth="1"/>
    <col min="24" max="24" width="14.7109375" bestFit="1" customWidth="1"/>
    <col min="26" max="26" width="14.42578125" bestFit="1" customWidth="1"/>
  </cols>
  <sheetData>
    <row r="1" spans="1:2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ht="21.75" customHeight="1" x14ac:dyDescent="0.2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6" ht="14.45" customHeight="1" x14ac:dyDescent="0.2"/>
    <row r="5" spans="1:26" ht="35.25" customHeight="1" x14ac:dyDescent="0.2">
      <c r="A5" s="34" t="s">
        <v>128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6" ht="41.25" customHeight="1" x14ac:dyDescent="0.2">
      <c r="A6" s="30" t="s">
        <v>85</v>
      </c>
      <c r="C6" s="30" t="s">
        <v>97</v>
      </c>
      <c r="D6" s="30"/>
      <c r="E6" s="30"/>
      <c r="F6" s="30"/>
      <c r="G6" s="30"/>
      <c r="H6" s="30"/>
      <c r="I6" s="30"/>
      <c r="K6" s="30" t="s">
        <v>98</v>
      </c>
      <c r="L6" s="30"/>
      <c r="M6" s="30"/>
      <c r="N6" s="30"/>
      <c r="O6" s="30"/>
      <c r="P6" s="30"/>
      <c r="Q6" s="30"/>
      <c r="R6" s="30"/>
      <c r="X6" s="7"/>
    </row>
    <row r="7" spans="1:26" ht="57" customHeight="1" x14ac:dyDescent="0.2">
      <c r="A7" s="30"/>
      <c r="C7" s="11" t="s">
        <v>13</v>
      </c>
      <c r="D7" s="3"/>
      <c r="E7" s="11" t="s">
        <v>129</v>
      </c>
      <c r="F7" s="3"/>
      <c r="G7" s="11" t="s">
        <v>130</v>
      </c>
      <c r="H7" s="3"/>
      <c r="I7" s="11" t="s">
        <v>131</v>
      </c>
      <c r="K7" s="11" t="s">
        <v>13</v>
      </c>
      <c r="L7" s="3"/>
      <c r="M7" s="11" t="s">
        <v>129</v>
      </c>
      <c r="N7" s="3"/>
      <c r="O7" s="11" t="s">
        <v>130</v>
      </c>
      <c r="P7" s="3"/>
      <c r="Q7" s="37" t="s">
        <v>131</v>
      </c>
      <c r="R7" s="37"/>
      <c r="U7" s="47"/>
      <c r="V7" s="47"/>
      <c r="W7" s="47"/>
      <c r="X7" s="48"/>
      <c r="Y7" s="47"/>
      <c r="Z7" s="47"/>
    </row>
    <row r="8" spans="1:26" ht="21.75" customHeight="1" x14ac:dyDescent="0.2">
      <c r="A8" s="5" t="s">
        <v>55</v>
      </c>
      <c r="C8" s="12">
        <v>4300000</v>
      </c>
      <c r="D8" s="13"/>
      <c r="E8" s="12">
        <v>24791607115</v>
      </c>
      <c r="F8" s="13"/>
      <c r="G8" s="12">
        <v>21671284050</v>
      </c>
      <c r="H8" s="13"/>
      <c r="I8" s="12">
        <f>3120323065-1021585185</f>
        <v>2098737880</v>
      </c>
      <c r="J8" s="13"/>
      <c r="K8" s="12">
        <v>4300000</v>
      </c>
      <c r="L8" s="13"/>
      <c r="M8" s="12">
        <v>24791607115</v>
      </c>
      <c r="N8" s="13"/>
      <c r="O8" s="12">
        <v>21671284050</v>
      </c>
      <c r="P8" s="13"/>
      <c r="Q8" s="32">
        <v>3120323065</v>
      </c>
      <c r="R8" s="32"/>
      <c r="U8" s="47"/>
      <c r="V8" s="47"/>
      <c r="W8" s="47"/>
      <c r="X8" s="48"/>
      <c r="Y8" s="47"/>
      <c r="Z8" s="47"/>
    </row>
    <row r="9" spans="1:26" ht="21.75" customHeight="1" x14ac:dyDescent="0.2">
      <c r="A9" s="6" t="s">
        <v>23</v>
      </c>
      <c r="C9" s="15">
        <v>900829</v>
      </c>
      <c r="D9" s="13"/>
      <c r="E9" s="15">
        <v>33735622850</v>
      </c>
      <c r="F9" s="13"/>
      <c r="G9" s="15">
        <v>28852825533</v>
      </c>
      <c r="H9" s="13"/>
      <c r="I9" s="15">
        <v>4882797317</v>
      </c>
      <c r="J9" s="13"/>
      <c r="K9" s="15">
        <v>980000</v>
      </c>
      <c r="L9" s="13"/>
      <c r="M9" s="15">
        <v>36231104635</v>
      </c>
      <c r="N9" s="13"/>
      <c r="O9" s="15">
        <v>31398768350</v>
      </c>
      <c r="P9" s="13"/>
      <c r="Q9" s="26">
        <v>4832336285</v>
      </c>
      <c r="R9" s="26"/>
      <c r="U9" s="47"/>
      <c r="V9" s="47"/>
      <c r="W9" s="47"/>
      <c r="X9" s="48"/>
      <c r="Y9" s="47"/>
      <c r="Z9" s="47"/>
    </row>
    <row r="10" spans="1:26" ht="21.75" customHeight="1" x14ac:dyDescent="0.2">
      <c r="A10" s="6" t="s">
        <v>41</v>
      </c>
      <c r="C10" s="15">
        <v>4000000</v>
      </c>
      <c r="D10" s="13"/>
      <c r="E10" s="15">
        <v>35390317724</v>
      </c>
      <c r="F10" s="13"/>
      <c r="G10" s="15">
        <v>26998398000</v>
      </c>
      <c r="H10" s="13"/>
      <c r="I10" s="15">
        <f>8391919724-4334058000</f>
        <v>4057861724</v>
      </c>
      <c r="J10" s="13"/>
      <c r="K10" s="15">
        <v>4000000</v>
      </c>
      <c r="L10" s="13"/>
      <c r="M10" s="15">
        <v>35390317724</v>
      </c>
      <c r="N10" s="13"/>
      <c r="O10" s="15">
        <v>26998398000</v>
      </c>
      <c r="P10" s="13"/>
      <c r="Q10" s="26">
        <v>8391919724</v>
      </c>
      <c r="R10" s="26"/>
      <c r="U10" s="47"/>
      <c r="V10" s="47"/>
      <c r="W10" s="47"/>
      <c r="X10" s="48"/>
      <c r="Y10" s="47"/>
      <c r="Z10" s="49"/>
    </row>
    <row r="11" spans="1:26" ht="21.75" customHeight="1" x14ac:dyDescent="0.2">
      <c r="A11" s="6" t="s">
        <v>103</v>
      </c>
      <c r="C11" s="15">
        <v>6514</v>
      </c>
      <c r="D11" s="13"/>
      <c r="E11" s="15">
        <v>39737890109</v>
      </c>
      <c r="F11" s="13"/>
      <c r="G11" s="15">
        <v>37791513813</v>
      </c>
      <c r="H11" s="13"/>
      <c r="I11" s="15">
        <v>1946376296</v>
      </c>
      <c r="J11" s="13"/>
      <c r="K11" s="15">
        <v>6514</v>
      </c>
      <c r="L11" s="13"/>
      <c r="M11" s="15">
        <v>39737890109</v>
      </c>
      <c r="N11" s="13"/>
      <c r="O11" s="15">
        <v>37791513813</v>
      </c>
      <c r="P11" s="13"/>
      <c r="Q11" s="26">
        <v>1946376296</v>
      </c>
      <c r="R11" s="26"/>
      <c r="U11" s="47"/>
      <c r="V11" s="47"/>
      <c r="W11" s="47"/>
      <c r="X11" s="48"/>
      <c r="Y11" s="47"/>
      <c r="Z11" s="47"/>
    </row>
    <row r="12" spans="1:26" ht="21.75" customHeight="1" x14ac:dyDescent="0.2">
      <c r="A12" s="6" t="s">
        <v>39</v>
      </c>
      <c r="C12" s="15">
        <v>6240000</v>
      </c>
      <c r="D12" s="13"/>
      <c r="E12" s="15">
        <v>21896138259</v>
      </c>
      <c r="F12" s="13"/>
      <c r="G12" s="15">
        <v>19352960640</v>
      </c>
      <c r="H12" s="13"/>
      <c r="I12" s="15">
        <f>2543177619-1073096856</f>
        <v>1470080763</v>
      </c>
      <c r="J12" s="13"/>
      <c r="K12" s="15">
        <v>6240000</v>
      </c>
      <c r="L12" s="13"/>
      <c r="M12" s="15">
        <v>21896138259</v>
      </c>
      <c r="N12" s="13"/>
      <c r="O12" s="15">
        <v>19352960640</v>
      </c>
      <c r="P12" s="13"/>
      <c r="Q12" s="26">
        <v>2543177619</v>
      </c>
      <c r="R12" s="26"/>
      <c r="U12" s="47"/>
      <c r="V12" s="47"/>
      <c r="W12" s="47"/>
      <c r="X12" s="48"/>
      <c r="Y12" s="47"/>
      <c r="Z12" s="47"/>
    </row>
    <row r="13" spans="1:26" ht="21.75" customHeight="1" x14ac:dyDescent="0.2">
      <c r="A13" s="6" t="s">
        <v>47</v>
      </c>
      <c r="C13" s="15">
        <v>1531631</v>
      </c>
      <c r="D13" s="13"/>
      <c r="E13" s="15">
        <v>19856864073</v>
      </c>
      <c r="F13" s="13"/>
      <c r="G13" s="15">
        <v>15621032586</v>
      </c>
      <c r="H13" s="13"/>
      <c r="I13" s="15">
        <v>4235831487</v>
      </c>
      <c r="J13" s="13"/>
      <c r="K13" s="15">
        <v>1531631</v>
      </c>
      <c r="L13" s="13"/>
      <c r="M13" s="15">
        <v>19856864073</v>
      </c>
      <c r="N13" s="13"/>
      <c r="O13" s="15">
        <v>15621032586</v>
      </c>
      <c r="P13" s="13"/>
      <c r="Q13" s="26">
        <v>4235831487</v>
      </c>
      <c r="R13" s="26"/>
      <c r="U13" s="47"/>
      <c r="V13" s="47"/>
      <c r="W13" s="47"/>
      <c r="X13" s="48"/>
      <c r="Y13" s="47"/>
      <c r="Z13" s="47"/>
    </row>
    <row r="14" spans="1:26" ht="21.75" customHeight="1" x14ac:dyDescent="0.2">
      <c r="A14" s="6" t="s">
        <v>20</v>
      </c>
      <c r="C14" s="15">
        <v>12418268</v>
      </c>
      <c r="D14" s="13"/>
      <c r="E14" s="15">
        <v>34173538391</v>
      </c>
      <c r="F14" s="13"/>
      <c r="G14" s="15">
        <v>31934909263</v>
      </c>
      <c r="H14" s="13"/>
      <c r="I14" s="15">
        <f>2238629128-1925723171</f>
        <v>312905957</v>
      </c>
      <c r="J14" s="13"/>
      <c r="K14" s="15">
        <v>12418268</v>
      </c>
      <c r="L14" s="13"/>
      <c r="M14" s="15">
        <v>34173538391</v>
      </c>
      <c r="N14" s="13"/>
      <c r="O14" s="15">
        <v>31934909263</v>
      </c>
      <c r="P14" s="13"/>
      <c r="Q14" s="26">
        <v>2238629128</v>
      </c>
      <c r="R14" s="26"/>
      <c r="U14" s="47"/>
      <c r="V14" s="47"/>
      <c r="W14" s="47"/>
      <c r="X14" s="48"/>
      <c r="Y14" s="47"/>
      <c r="Z14" s="47"/>
    </row>
    <row r="15" spans="1:26" ht="21.75" customHeight="1" x14ac:dyDescent="0.2">
      <c r="A15" s="6" t="s">
        <v>61</v>
      </c>
      <c r="C15" s="15">
        <v>2666592</v>
      </c>
      <c r="D15" s="13"/>
      <c r="E15" s="15">
        <v>15307433057</v>
      </c>
      <c r="F15" s="13"/>
      <c r="G15" s="15">
        <v>12988556322</v>
      </c>
      <c r="H15" s="13"/>
      <c r="I15" s="15">
        <f>2318876735-2385653188</f>
        <v>-66776453</v>
      </c>
      <c r="J15" s="13"/>
      <c r="K15" s="15">
        <v>3000000</v>
      </c>
      <c r="L15" s="13"/>
      <c r="M15" s="15">
        <v>16913928420</v>
      </c>
      <c r="N15" s="13"/>
      <c r="O15" s="15">
        <v>14612535000</v>
      </c>
      <c r="P15" s="13"/>
      <c r="Q15" s="26">
        <v>2301393420</v>
      </c>
      <c r="R15" s="26"/>
      <c r="U15" s="47"/>
      <c r="V15" s="47"/>
      <c r="W15" s="47"/>
      <c r="X15" s="48"/>
      <c r="Y15" s="47"/>
      <c r="Z15" s="47"/>
    </row>
    <row r="16" spans="1:26" ht="21.75" customHeight="1" x14ac:dyDescent="0.2">
      <c r="A16" s="6" t="s">
        <v>35</v>
      </c>
      <c r="C16" s="15">
        <v>500000</v>
      </c>
      <c r="D16" s="13"/>
      <c r="E16" s="15">
        <v>5533224453</v>
      </c>
      <c r="F16" s="13"/>
      <c r="G16" s="15">
        <v>4390657989</v>
      </c>
      <c r="H16" s="13"/>
      <c r="I16" s="15">
        <v>1142566464</v>
      </c>
      <c r="J16" s="13"/>
      <c r="K16" s="15">
        <v>500000</v>
      </c>
      <c r="L16" s="13"/>
      <c r="M16" s="15">
        <v>5533224453</v>
      </c>
      <c r="N16" s="13"/>
      <c r="O16" s="15">
        <v>4390657989</v>
      </c>
      <c r="P16" s="13"/>
      <c r="Q16" s="26">
        <v>1142566464</v>
      </c>
      <c r="R16" s="26"/>
      <c r="U16" s="47"/>
      <c r="V16" s="47"/>
      <c r="W16" s="47"/>
      <c r="X16" s="48"/>
      <c r="Y16" s="47"/>
      <c r="Z16" s="47"/>
    </row>
    <row r="17" spans="1:26" ht="21.75" customHeight="1" x14ac:dyDescent="0.2">
      <c r="A17" s="6" t="s">
        <v>34</v>
      </c>
      <c r="C17" s="15">
        <v>2060789</v>
      </c>
      <c r="D17" s="13"/>
      <c r="E17" s="15">
        <v>4450037624</v>
      </c>
      <c r="F17" s="13"/>
      <c r="G17" s="15">
        <v>3374192204</v>
      </c>
      <c r="H17" s="13"/>
      <c r="I17" s="15">
        <v>1075845420</v>
      </c>
      <c r="J17" s="13"/>
      <c r="K17" s="15">
        <v>2060789</v>
      </c>
      <c r="L17" s="13"/>
      <c r="M17" s="15">
        <v>4450037624</v>
      </c>
      <c r="N17" s="13"/>
      <c r="O17" s="15">
        <v>3374192204</v>
      </c>
      <c r="P17" s="13"/>
      <c r="Q17" s="26">
        <v>1075845420</v>
      </c>
      <c r="R17" s="26"/>
      <c r="U17" s="47"/>
      <c r="V17" s="47"/>
      <c r="W17" s="47"/>
      <c r="X17" s="47"/>
      <c r="Y17" s="47"/>
      <c r="Z17" s="47"/>
    </row>
    <row r="18" spans="1:26" ht="21.75" customHeight="1" x14ac:dyDescent="0.2">
      <c r="A18" s="6" t="s">
        <v>62</v>
      </c>
      <c r="C18" s="15">
        <v>27000000</v>
      </c>
      <c r="D18" s="13"/>
      <c r="E18" s="15">
        <v>41493635100</v>
      </c>
      <c r="F18" s="13"/>
      <c r="G18" s="15">
        <v>40294358496</v>
      </c>
      <c r="H18" s="13"/>
      <c r="I18" s="15">
        <v>1199276604</v>
      </c>
      <c r="J18" s="13"/>
      <c r="K18" s="15">
        <v>27000000</v>
      </c>
      <c r="L18" s="13"/>
      <c r="M18" s="15">
        <v>41493635100</v>
      </c>
      <c r="N18" s="13"/>
      <c r="O18" s="15">
        <v>40294358496</v>
      </c>
      <c r="P18" s="13"/>
      <c r="Q18" s="26">
        <v>1199276604</v>
      </c>
      <c r="R18" s="26"/>
      <c r="U18" s="47"/>
      <c r="V18" s="47"/>
      <c r="W18" s="47"/>
      <c r="X18" s="47"/>
      <c r="Y18" s="47"/>
      <c r="Z18" s="47"/>
    </row>
    <row r="19" spans="1:26" ht="21.75" customHeight="1" x14ac:dyDescent="0.2">
      <c r="A19" s="6" t="s">
        <v>27</v>
      </c>
      <c r="C19" s="15">
        <v>185000</v>
      </c>
      <c r="D19" s="13"/>
      <c r="E19" s="15">
        <v>30918533585</v>
      </c>
      <c r="F19" s="13"/>
      <c r="G19" s="15">
        <v>30347054235</v>
      </c>
      <c r="H19" s="13"/>
      <c r="I19" s="15">
        <f>571479350+139763430</f>
        <v>711242780</v>
      </c>
      <c r="J19" s="13"/>
      <c r="K19" s="15">
        <v>185000</v>
      </c>
      <c r="L19" s="13"/>
      <c r="M19" s="15">
        <v>30918533585</v>
      </c>
      <c r="N19" s="13"/>
      <c r="O19" s="15">
        <v>30347054235</v>
      </c>
      <c r="P19" s="13"/>
      <c r="Q19" s="26">
        <v>571479350</v>
      </c>
      <c r="R19" s="26"/>
    </row>
    <row r="20" spans="1:26" ht="21.75" customHeight="1" x14ac:dyDescent="0.2">
      <c r="A20" s="6" t="s">
        <v>66</v>
      </c>
      <c r="C20" s="15">
        <v>27000000</v>
      </c>
      <c r="D20" s="13"/>
      <c r="E20" s="15">
        <v>40294358496</v>
      </c>
      <c r="F20" s="13"/>
      <c r="G20" s="15">
        <v>40294358496</v>
      </c>
      <c r="H20" s="13"/>
      <c r="I20" s="15">
        <v>0</v>
      </c>
      <c r="J20" s="13"/>
      <c r="K20" s="15">
        <v>27000000</v>
      </c>
      <c r="L20" s="13"/>
      <c r="M20" s="15">
        <v>40294358496</v>
      </c>
      <c r="N20" s="13"/>
      <c r="O20" s="15">
        <v>40294358496</v>
      </c>
      <c r="P20" s="13"/>
      <c r="Q20" s="26">
        <v>0</v>
      </c>
      <c r="R20" s="26"/>
    </row>
    <row r="21" spans="1:26" ht="21.75" customHeight="1" x14ac:dyDescent="0.2">
      <c r="A21" s="6" t="s">
        <v>104</v>
      </c>
      <c r="C21" s="15">
        <v>0</v>
      </c>
      <c r="D21" s="13"/>
      <c r="E21" s="15">
        <v>0</v>
      </c>
      <c r="F21" s="13"/>
      <c r="G21" s="15">
        <v>0</v>
      </c>
      <c r="H21" s="13"/>
      <c r="I21" s="15">
        <v>0</v>
      </c>
      <c r="J21" s="13"/>
      <c r="K21" s="15">
        <v>1562500</v>
      </c>
      <c r="L21" s="13"/>
      <c r="M21" s="15">
        <v>3333563398</v>
      </c>
      <c r="N21" s="13"/>
      <c r="O21" s="15">
        <v>3437238515</v>
      </c>
      <c r="P21" s="13"/>
      <c r="Q21" s="26">
        <v>-103675117</v>
      </c>
      <c r="R21" s="26"/>
    </row>
    <row r="22" spans="1:26" ht="21.75" customHeight="1" x14ac:dyDescent="0.2">
      <c r="A22" s="6" t="s">
        <v>40</v>
      </c>
      <c r="C22" s="15">
        <v>0</v>
      </c>
      <c r="D22" s="13"/>
      <c r="E22" s="15">
        <v>0</v>
      </c>
      <c r="F22" s="13"/>
      <c r="G22" s="15">
        <v>0</v>
      </c>
      <c r="H22" s="13"/>
      <c r="I22" s="15">
        <v>0</v>
      </c>
      <c r="J22" s="13"/>
      <c r="K22" s="15">
        <v>700000</v>
      </c>
      <c r="L22" s="13"/>
      <c r="M22" s="15">
        <v>12136863033</v>
      </c>
      <c r="N22" s="13"/>
      <c r="O22" s="15">
        <v>11684473123</v>
      </c>
      <c r="P22" s="13"/>
      <c r="Q22" s="26">
        <v>452389910</v>
      </c>
      <c r="R22" s="26"/>
    </row>
    <row r="23" spans="1:26" ht="21.75" customHeight="1" x14ac:dyDescent="0.2">
      <c r="A23" s="6" t="s">
        <v>51</v>
      </c>
      <c r="C23" s="15">
        <v>0</v>
      </c>
      <c r="D23" s="13"/>
      <c r="E23" s="15">
        <v>0</v>
      </c>
      <c r="F23" s="13"/>
      <c r="G23" s="15">
        <v>0</v>
      </c>
      <c r="H23" s="13"/>
      <c r="I23" s="15">
        <v>0</v>
      </c>
      <c r="J23" s="13"/>
      <c r="K23" s="15">
        <v>3000000</v>
      </c>
      <c r="L23" s="13"/>
      <c r="M23" s="15">
        <v>7610446836</v>
      </c>
      <c r="N23" s="13"/>
      <c r="O23" s="15">
        <v>7843054501</v>
      </c>
      <c r="P23" s="13"/>
      <c r="Q23" s="26">
        <v>-232607665</v>
      </c>
      <c r="R23" s="26"/>
    </row>
    <row r="24" spans="1:26" ht="21.75" customHeight="1" x14ac:dyDescent="0.2">
      <c r="A24" s="6" t="s">
        <v>105</v>
      </c>
      <c r="C24" s="15">
        <v>0</v>
      </c>
      <c r="D24" s="13"/>
      <c r="E24" s="15">
        <v>0</v>
      </c>
      <c r="F24" s="13"/>
      <c r="G24" s="15">
        <v>0</v>
      </c>
      <c r="H24" s="13"/>
      <c r="I24" s="15">
        <v>0</v>
      </c>
      <c r="J24" s="13"/>
      <c r="K24" s="15">
        <v>3000000</v>
      </c>
      <c r="L24" s="13"/>
      <c r="M24" s="15">
        <v>19890940500</v>
      </c>
      <c r="N24" s="13"/>
      <c r="O24" s="15">
        <v>19712011500</v>
      </c>
      <c r="P24" s="13"/>
      <c r="Q24" s="26">
        <v>178929000</v>
      </c>
      <c r="R24" s="26"/>
    </row>
    <row r="25" spans="1:26" ht="21.75" customHeight="1" x14ac:dyDescent="0.2">
      <c r="A25" s="6" t="s">
        <v>106</v>
      </c>
      <c r="C25" s="15">
        <v>0</v>
      </c>
      <c r="D25" s="13"/>
      <c r="E25" s="15">
        <v>0</v>
      </c>
      <c r="F25" s="13"/>
      <c r="G25" s="15">
        <v>0</v>
      </c>
      <c r="H25" s="13"/>
      <c r="I25" s="15">
        <v>0</v>
      </c>
      <c r="J25" s="13"/>
      <c r="K25" s="15">
        <v>10000000</v>
      </c>
      <c r="L25" s="13"/>
      <c r="M25" s="15">
        <v>13567596222</v>
      </c>
      <c r="N25" s="13"/>
      <c r="O25" s="15">
        <v>14642356500</v>
      </c>
      <c r="P25" s="13"/>
      <c r="Q25" s="26">
        <v>-1074760278</v>
      </c>
      <c r="R25" s="26"/>
    </row>
    <row r="26" spans="1:26" ht="21.75" customHeight="1" x14ac:dyDescent="0.2">
      <c r="A26" s="6" t="s">
        <v>107</v>
      </c>
      <c r="C26" s="15">
        <v>0</v>
      </c>
      <c r="D26" s="13"/>
      <c r="E26" s="15">
        <v>0</v>
      </c>
      <c r="F26" s="13"/>
      <c r="G26" s="15">
        <v>0</v>
      </c>
      <c r="H26" s="13"/>
      <c r="I26" s="15">
        <v>0</v>
      </c>
      <c r="J26" s="13"/>
      <c r="K26" s="15">
        <v>12400000</v>
      </c>
      <c r="L26" s="13"/>
      <c r="M26" s="15">
        <v>36970850013</v>
      </c>
      <c r="N26" s="13"/>
      <c r="O26" s="15">
        <v>36017214840</v>
      </c>
      <c r="P26" s="13"/>
      <c r="Q26" s="26">
        <v>953635173</v>
      </c>
      <c r="R26" s="26"/>
    </row>
    <row r="27" spans="1:26" ht="21.75" customHeight="1" x14ac:dyDescent="0.2">
      <c r="A27" s="6" t="s">
        <v>54</v>
      </c>
      <c r="C27" s="15">
        <v>0</v>
      </c>
      <c r="D27" s="13"/>
      <c r="E27" s="15">
        <v>0</v>
      </c>
      <c r="F27" s="13"/>
      <c r="G27" s="15">
        <v>0</v>
      </c>
      <c r="H27" s="13"/>
      <c r="I27" s="15">
        <v>0</v>
      </c>
      <c r="J27" s="13"/>
      <c r="K27" s="15">
        <v>75068</v>
      </c>
      <c r="L27" s="13"/>
      <c r="M27" s="15">
        <v>1552269907</v>
      </c>
      <c r="N27" s="13"/>
      <c r="O27" s="15">
        <v>1518544354</v>
      </c>
      <c r="P27" s="13"/>
      <c r="Q27" s="26">
        <v>33725553</v>
      </c>
      <c r="R27" s="26"/>
    </row>
    <row r="28" spans="1:26" ht="21.75" customHeight="1" x14ac:dyDescent="0.2">
      <c r="A28" s="8" t="s">
        <v>108</v>
      </c>
      <c r="C28" s="17">
        <v>0</v>
      </c>
      <c r="D28" s="13"/>
      <c r="E28" s="17">
        <v>0</v>
      </c>
      <c r="F28" s="13"/>
      <c r="G28" s="17">
        <v>0</v>
      </c>
      <c r="H28" s="13"/>
      <c r="I28" s="17">
        <v>0</v>
      </c>
      <c r="J28" s="13"/>
      <c r="K28" s="17">
        <v>1700000</v>
      </c>
      <c r="L28" s="13"/>
      <c r="M28" s="17">
        <v>5131054736</v>
      </c>
      <c r="N28" s="13"/>
      <c r="O28" s="17">
        <v>5118129762</v>
      </c>
      <c r="P28" s="13"/>
      <c r="Q28" s="28">
        <v>12924974</v>
      </c>
      <c r="R28" s="28"/>
    </row>
    <row r="29" spans="1:26" ht="21.75" customHeight="1" x14ac:dyDescent="0.2">
      <c r="A29" s="10" t="s">
        <v>67</v>
      </c>
      <c r="C29" s="18">
        <v>88809623</v>
      </c>
      <c r="D29" s="13"/>
      <c r="E29" s="18">
        <v>347579200836</v>
      </c>
      <c r="F29" s="13"/>
      <c r="G29" s="18">
        <v>313912101627</v>
      </c>
      <c r="H29" s="13"/>
      <c r="I29" s="18">
        <f>SUM(I8:I28)</f>
        <v>23066746239</v>
      </c>
      <c r="J29" s="13"/>
      <c r="K29" s="18">
        <v>121659770</v>
      </c>
      <c r="L29" s="13"/>
      <c r="M29" s="18">
        <v>451874762629</v>
      </c>
      <c r="N29" s="13"/>
      <c r="O29" s="18">
        <v>418055046217</v>
      </c>
      <c r="P29" s="13"/>
      <c r="Q29" s="36">
        <f t="shared" ref="Q29:R29" si="0">SUM(Q8:R28)</f>
        <v>33819716412</v>
      </c>
      <c r="R29" s="36"/>
    </row>
    <row r="30" spans="1:26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6" x14ac:dyDescent="0.2">
      <c r="I31" s="21"/>
    </row>
    <row r="32" spans="1:26" x14ac:dyDescent="0.2">
      <c r="I32" s="21"/>
      <c r="O32" s="21"/>
    </row>
    <row r="33" spans="7:15" x14ac:dyDescent="0.2">
      <c r="I33" s="21"/>
      <c r="O33" s="21"/>
    </row>
    <row r="34" spans="7:15" x14ac:dyDescent="0.2">
      <c r="G34" s="21"/>
      <c r="I34" s="21"/>
      <c r="O34" s="21"/>
    </row>
    <row r="36" spans="7:15" x14ac:dyDescent="0.2">
      <c r="O36" s="21"/>
    </row>
  </sheetData>
  <mergeCells count="3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23:R23"/>
    <mergeCell ref="Q24:R24"/>
    <mergeCell ref="Q25:R25"/>
    <mergeCell ref="Q26:R26"/>
    <mergeCell ref="Q27:R2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2024-12-23T11:13:20Z</dcterms:created>
  <dcterms:modified xsi:type="dcterms:W3CDTF">2024-12-24T06:24:34Z</dcterms:modified>
</cp:coreProperties>
</file>