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V:\صندوق سرمایه گذاری مشترک رشد سامان\افشای پرتفو\1403\"/>
    </mc:Choice>
  </mc:AlternateContent>
  <xr:revisionPtr revIDLastSave="0" documentId="13_ncr:1_{78837C59-08FA-4C3C-8EB9-3FAB78218662}" xr6:coauthVersionLast="47" xr6:coauthVersionMax="47" xr10:uidLastSave="{00000000-0000-0000-0000-000000000000}"/>
  <bookViews>
    <workbookView xWindow="9255" yWindow="1035" windowWidth="10065" windowHeight="14565" firstSheet="3" activeTab="3" xr2:uid="{00000000-000D-0000-FFFF-FFFF00000000}"/>
  </bookViews>
  <sheets>
    <sheet name="سهام" sheetId="2" r:id="rId1"/>
    <sheet name="سپرده" sheetId="7" r:id="rId2"/>
    <sheet name="درآمد" sheetId="8" r:id="rId3"/>
    <sheet name="درآمد سرمایه گذاری در سهام" sheetId="9" r:id="rId4"/>
    <sheet name="درآمد سپرده بانکی" sheetId="13" r:id="rId5"/>
    <sheet name="سایر درآمدها" sheetId="14" r:id="rId6"/>
    <sheet name="درآمد سود سهام" sheetId="15" r:id="rId7"/>
    <sheet name="سود سپرده بانکی" sheetId="18" r:id="rId8"/>
    <sheet name="درآمد ناشی از فروش" sheetId="19" r:id="rId9"/>
    <sheet name="درآمد ناشی از تغییر قیمت اوراق" sheetId="21" r:id="rId10"/>
  </sheets>
  <definedNames>
    <definedName name="_xlnm.Print_Area" localSheetId="2">درآمد!$A$1:$K$13</definedName>
    <definedName name="_xlnm.Print_Area" localSheetId="4">'درآمد سپرده بانکی'!$A$1:$K$14</definedName>
    <definedName name="_xlnm.Print_Area" localSheetId="3">'درآمد سرمایه گذاری در سهام'!$A$1:$X$73</definedName>
    <definedName name="_xlnm.Print_Area" localSheetId="6">'درآمد سود سهام'!$A$1:$T$50</definedName>
    <definedName name="_xlnm.Print_Area" localSheetId="9">'درآمد ناشی از تغییر قیمت اوراق'!$A$1:$S$49</definedName>
    <definedName name="_xlnm.Print_Area" localSheetId="8">'درآمد ناشی از فروش'!$A$1:$S$56</definedName>
    <definedName name="_xlnm.Print_Area" localSheetId="5">'سایر درآمدها'!$A$1:$G$11</definedName>
    <definedName name="_xlnm.Print_Area" localSheetId="1">سپرده!$A$1:$M$17</definedName>
    <definedName name="_xlnm.Print_Area" localSheetId="7">'سود سپرده بانکی'!$A$1:$N$14</definedName>
    <definedName name="_xlnm.Print_Area" localSheetId="0">سهام!$A$1:$AC$52</definedName>
  </definedNames>
  <calcPr calcId="191029"/>
</workbook>
</file>

<file path=xl/calcChain.xml><?xml version="1.0" encoding="utf-8"?>
<calcChain xmlns="http://schemas.openxmlformats.org/spreadsheetml/2006/main">
  <c r="J71" i="9" l="1"/>
  <c r="J73" i="9" s="1"/>
  <c r="F8" i="8" s="1"/>
  <c r="AB52" i="2"/>
  <c r="AB10" i="2"/>
  <c r="AB11" i="2"/>
  <c r="AB12" i="2"/>
  <c r="AB13" i="2"/>
  <c r="AB14" i="2"/>
  <c r="AB15" i="2"/>
  <c r="AB16" i="2"/>
  <c r="AB17" i="2"/>
  <c r="AB18" i="2"/>
  <c r="AB19" i="2"/>
  <c r="AB20" i="2"/>
  <c r="AB21" i="2"/>
  <c r="AB22" i="2"/>
  <c r="AB23" i="2"/>
  <c r="AB24" i="2"/>
  <c r="AB25" i="2"/>
  <c r="AB26" i="2"/>
  <c r="AB27" i="2"/>
  <c r="AB28" i="2"/>
  <c r="AB29" i="2"/>
  <c r="AB30" i="2"/>
  <c r="AB31" i="2"/>
  <c r="AB32" i="2"/>
  <c r="AB33" i="2"/>
  <c r="AB34" i="2"/>
  <c r="AB35" i="2"/>
  <c r="AB36" i="2"/>
  <c r="AB37" i="2"/>
  <c r="AB38" i="2"/>
  <c r="AB39" i="2"/>
  <c r="AB40" i="2"/>
  <c r="AB41" i="2"/>
  <c r="AB42" i="2"/>
  <c r="AB43" i="2"/>
  <c r="AB44" i="2"/>
  <c r="AB45" i="2"/>
  <c r="AB46" i="2"/>
  <c r="AB47" i="2"/>
  <c r="AB48" i="2"/>
  <c r="AB49" i="2"/>
  <c r="AB50" i="2"/>
  <c r="AB51" i="2"/>
  <c r="AB9" i="2"/>
  <c r="L10" i="9"/>
  <c r="L11" i="9"/>
  <c r="L12" i="9"/>
  <c r="L13" i="9"/>
  <c r="L14" i="9"/>
  <c r="L15" i="9"/>
  <c r="L16" i="9"/>
  <c r="L17" i="9"/>
  <c r="L18" i="9"/>
  <c r="L19" i="9"/>
  <c r="L20" i="9"/>
  <c r="L21" i="9"/>
  <c r="L22" i="9"/>
  <c r="L23" i="9"/>
  <c r="L24" i="9"/>
  <c r="L25" i="9"/>
  <c r="L26" i="9"/>
  <c r="L27" i="9"/>
  <c r="L28" i="9"/>
  <c r="L29" i="9"/>
  <c r="L30" i="9"/>
  <c r="L31" i="9"/>
  <c r="L32" i="9"/>
  <c r="L33" i="9"/>
  <c r="L34" i="9"/>
  <c r="L35" i="9"/>
  <c r="L36" i="9"/>
  <c r="L37" i="9"/>
  <c r="L38" i="9"/>
  <c r="L39" i="9"/>
  <c r="L40" i="9"/>
  <c r="L41" i="9"/>
  <c r="L42" i="9"/>
  <c r="L43" i="9"/>
  <c r="L44" i="9"/>
  <c r="L45" i="9"/>
  <c r="L46" i="9"/>
  <c r="L47" i="9"/>
  <c r="L48" i="9"/>
  <c r="L49" i="9"/>
  <c r="L50" i="9"/>
  <c r="L51" i="9"/>
  <c r="L52" i="9"/>
  <c r="L53" i="9"/>
  <c r="L54" i="9"/>
  <c r="L55" i="9"/>
  <c r="L56" i="9"/>
  <c r="L57" i="9"/>
  <c r="L58" i="9"/>
  <c r="L59" i="9"/>
  <c r="L60" i="9"/>
  <c r="L61" i="9"/>
  <c r="L62" i="9"/>
  <c r="L63" i="9"/>
  <c r="L64" i="9"/>
  <c r="L65" i="9"/>
  <c r="L66" i="9"/>
  <c r="L67" i="9"/>
  <c r="L68" i="9"/>
  <c r="L69" i="9"/>
  <c r="L70" i="9"/>
  <c r="L71" i="9"/>
  <c r="L73" i="9" s="1"/>
  <c r="L72" i="9"/>
  <c r="L9" i="9"/>
  <c r="W73" i="9"/>
  <c r="W10" i="9"/>
  <c r="W11" i="9"/>
  <c r="W12" i="9"/>
  <c r="W13" i="9"/>
  <c r="W14" i="9"/>
  <c r="W15" i="9"/>
  <c r="W16" i="9"/>
  <c r="W17" i="9"/>
  <c r="W18" i="9"/>
  <c r="W19" i="9"/>
  <c r="W20" i="9"/>
  <c r="W21" i="9"/>
  <c r="W22" i="9"/>
  <c r="W23" i="9"/>
  <c r="W24" i="9"/>
  <c r="W25" i="9"/>
  <c r="W26" i="9"/>
  <c r="W27" i="9"/>
  <c r="W28" i="9"/>
  <c r="W29" i="9"/>
  <c r="W30" i="9"/>
  <c r="W31" i="9"/>
  <c r="W32" i="9"/>
  <c r="W33" i="9"/>
  <c r="W34" i="9"/>
  <c r="W35" i="9"/>
  <c r="W36" i="9"/>
  <c r="W37" i="9"/>
  <c r="W38" i="9"/>
  <c r="W39" i="9"/>
  <c r="W40" i="9"/>
  <c r="W41" i="9"/>
  <c r="W42" i="9"/>
  <c r="W43" i="9"/>
  <c r="W44" i="9"/>
  <c r="W45" i="9"/>
  <c r="W46" i="9"/>
  <c r="W47" i="9"/>
  <c r="W48" i="9"/>
  <c r="W49" i="9"/>
  <c r="W50" i="9"/>
  <c r="W51" i="9"/>
  <c r="W52" i="9"/>
  <c r="W53" i="9"/>
  <c r="W54" i="9"/>
  <c r="W55" i="9"/>
  <c r="W56" i="9"/>
  <c r="W57" i="9"/>
  <c r="W58" i="9"/>
  <c r="W59" i="9"/>
  <c r="W60" i="9"/>
  <c r="W61" i="9"/>
  <c r="W62" i="9"/>
  <c r="W63" i="9"/>
  <c r="W64" i="9"/>
  <c r="W65" i="9"/>
  <c r="W66" i="9"/>
  <c r="W67" i="9"/>
  <c r="W68" i="9"/>
  <c r="W69" i="9"/>
  <c r="W70" i="9"/>
  <c r="W71" i="9"/>
  <c r="W72" i="9"/>
  <c r="W9" i="9"/>
  <c r="J9" i="8"/>
  <c r="J10" i="8"/>
  <c r="J11" i="8"/>
  <c r="J12" i="8"/>
  <c r="F12" i="8"/>
  <c r="F11" i="8"/>
  <c r="U73" i="9"/>
  <c r="U10" i="9"/>
  <c r="U11" i="9"/>
  <c r="U12" i="9"/>
  <c r="U13" i="9"/>
  <c r="U14" i="9"/>
  <c r="U15" i="9"/>
  <c r="U16" i="9"/>
  <c r="U17" i="9"/>
  <c r="U18" i="9"/>
  <c r="U19" i="9"/>
  <c r="U20" i="9"/>
  <c r="U21" i="9"/>
  <c r="U22" i="9"/>
  <c r="U23" i="9"/>
  <c r="U24" i="9"/>
  <c r="U25" i="9"/>
  <c r="U26" i="9"/>
  <c r="U27" i="9"/>
  <c r="U28" i="9"/>
  <c r="U29" i="9"/>
  <c r="U30" i="9"/>
  <c r="U31" i="9"/>
  <c r="U32" i="9"/>
  <c r="U33" i="9"/>
  <c r="U34" i="9"/>
  <c r="U35" i="9"/>
  <c r="U36" i="9"/>
  <c r="U37" i="9"/>
  <c r="U38" i="9"/>
  <c r="U39" i="9"/>
  <c r="U40" i="9"/>
  <c r="U41" i="9"/>
  <c r="U42" i="9"/>
  <c r="U43" i="9"/>
  <c r="U44" i="9"/>
  <c r="U45" i="9"/>
  <c r="U46" i="9"/>
  <c r="U47" i="9"/>
  <c r="U48" i="9"/>
  <c r="U49" i="9"/>
  <c r="U50" i="9"/>
  <c r="U51" i="9"/>
  <c r="U52" i="9"/>
  <c r="U53" i="9"/>
  <c r="U54" i="9"/>
  <c r="U55" i="9"/>
  <c r="U56" i="9"/>
  <c r="U57" i="9"/>
  <c r="U58" i="9"/>
  <c r="U59" i="9"/>
  <c r="U60" i="9"/>
  <c r="U61" i="9"/>
  <c r="U62" i="9"/>
  <c r="U63" i="9"/>
  <c r="U64" i="9"/>
  <c r="U65" i="9"/>
  <c r="U66" i="9"/>
  <c r="U67" i="9"/>
  <c r="U68" i="9"/>
  <c r="U69" i="9"/>
  <c r="U70" i="9"/>
  <c r="U71" i="9"/>
  <c r="U72" i="9"/>
  <c r="U9" i="9"/>
  <c r="S73" i="9"/>
  <c r="S56" i="9"/>
  <c r="P73" i="9"/>
  <c r="P72" i="9"/>
  <c r="J10" i="9"/>
  <c r="J11" i="9"/>
  <c r="J12" i="9"/>
  <c r="J13" i="9"/>
  <c r="J14" i="9"/>
  <c r="J15" i="9"/>
  <c r="J16" i="9"/>
  <c r="J17" i="9"/>
  <c r="J18" i="9"/>
  <c r="J19" i="9"/>
  <c r="J20" i="9"/>
  <c r="J21" i="9"/>
  <c r="J22" i="9"/>
  <c r="J23" i="9"/>
  <c r="J24" i="9"/>
  <c r="J25" i="9"/>
  <c r="J26" i="9"/>
  <c r="J27" i="9"/>
  <c r="J28" i="9"/>
  <c r="J29" i="9"/>
  <c r="J30" i="9"/>
  <c r="J31" i="9"/>
  <c r="J32" i="9"/>
  <c r="J33" i="9"/>
  <c r="J34" i="9"/>
  <c r="J35" i="9"/>
  <c r="J36" i="9"/>
  <c r="J37" i="9"/>
  <c r="J38" i="9"/>
  <c r="J39" i="9"/>
  <c r="J40" i="9"/>
  <c r="J41" i="9"/>
  <c r="J42" i="9"/>
  <c r="J43" i="9"/>
  <c r="J44" i="9"/>
  <c r="J45" i="9"/>
  <c r="J46" i="9"/>
  <c r="J47" i="9"/>
  <c r="J48" i="9"/>
  <c r="J49" i="9"/>
  <c r="J50" i="9"/>
  <c r="J51" i="9"/>
  <c r="J52" i="9"/>
  <c r="J53" i="9"/>
  <c r="J54" i="9"/>
  <c r="J55" i="9"/>
  <c r="J56" i="9"/>
  <c r="J57" i="9"/>
  <c r="J58" i="9"/>
  <c r="J59" i="9"/>
  <c r="J60" i="9"/>
  <c r="J61" i="9"/>
  <c r="J62" i="9"/>
  <c r="J63" i="9"/>
  <c r="J64" i="9"/>
  <c r="J65" i="9"/>
  <c r="J66" i="9"/>
  <c r="J67" i="9"/>
  <c r="J68" i="9"/>
  <c r="J69" i="9"/>
  <c r="J70" i="9"/>
  <c r="J72" i="9"/>
  <c r="J9" i="9"/>
  <c r="H73" i="9"/>
  <c r="H12" i="9"/>
  <c r="H11" i="9"/>
  <c r="D73" i="9"/>
  <c r="Q54" i="19"/>
  <c r="Q56" i="19" s="1"/>
  <c r="I56" i="19"/>
  <c r="I10" i="19"/>
  <c r="I11" i="19"/>
  <c r="Q49" i="21"/>
  <c r="Q47" i="21"/>
  <c r="J14" i="13"/>
  <c r="J9" i="13"/>
  <c r="J10" i="13"/>
  <c r="J11" i="13"/>
  <c r="J12" i="13"/>
  <c r="J13" i="13"/>
  <c r="J8" i="13"/>
  <c r="F14" i="13"/>
  <c r="F9" i="13"/>
  <c r="F10" i="13"/>
  <c r="F11" i="13"/>
  <c r="F12" i="13"/>
  <c r="F13" i="13"/>
  <c r="F8" i="13"/>
  <c r="L17" i="7"/>
  <c r="L10" i="7"/>
  <c r="L11" i="7"/>
  <c r="L12" i="7"/>
  <c r="L13" i="7"/>
  <c r="L14" i="7"/>
  <c r="L15" i="7"/>
  <c r="L16" i="7"/>
  <c r="L9" i="7"/>
  <c r="X52" i="2"/>
  <c r="J52" i="2"/>
  <c r="J50" i="2"/>
  <c r="Z52" i="2"/>
  <c r="Z50" i="2"/>
  <c r="F13" i="8" l="1"/>
  <c r="J8" i="8"/>
  <c r="J13" i="8" s="1"/>
  <c r="H9" i="8" l="1"/>
  <c r="H10" i="8"/>
  <c r="H11" i="8"/>
  <c r="H12" i="8"/>
  <c r="H8" i="8"/>
  <c r="H13" i="8" l="1"/>
</calcChain>
</file>

<file path=xl/sharedStrings.xml><?xml version="1.0" encoding="utf-8"?>
<sst xmlns="http://schemas.openxmlformats.org/spreadsheetml/2006/main" count="474" uniqueCount="178">
  <si>
    <t>صندوق رشد سامان</t>
  </si>
  <si>
    <t>صورت وضعیت پرتفوی</t>
  </si>
  <si>
    <t>برای ماه منتهی به 1403/06/31</t>
  </si>
  <si>
    <t>-1</t>
  </si>
  <si>
    <t>سرمایه گذاری ها</t>
  </si>
  <si>
    <t>-1-1</t>
  </si>
  <si>
    <t>سرمایه گذاری در سهام و حق تقدم سهام</t>
  </si>
  <si>
    <t>1403/05/31</t>
  </si>
  <si>
    <t>تغییرات طی دوره</t>
  </si>
  <si>
    <t>1403/06/31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</si>
  <si>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</si>
  <si>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</si>
  <si>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</si>
  <si>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</si>
  <si>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</si>
  <si>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</si>
  <si>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</si>
  <si>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</si>
  <si>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</si>
  <si>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ایران خودرو دیزل</t>
  </si>
  <si>
    <t>بانک  پاسارگاد</t>
  </si>
  <si>
    <t>بانک سامان</t>
  </si>
  <si>
    <t>بانک ملت</t>
  </si>
  <si>
    <t>بهمن  دیزل</t>
  </si>
  <si>
    <t>بیمه اتکایی ایران معین</t>
  </si>
  <si>
    <t>بیمه کوثر</t>
  </si>
  <si>
    <t>بین المللی توسعه ص. معادن غدیر</t>
  </si>
  <si>
    <t>بین المللی ساروج بوشهر</t>
  </si>
  <si>
    <t>پالایش نفت تبریز</t>
  </si>
  <si>
    <t>پتروشیمی پردیس</t>
  </si>
  <si>
    <t>پتروشیمی تندگویان</t>
  </si>
  <si>
    <t>پتروشیمی جم پیلن</t>
  </si>
  <si>
    <t>پویا زرکان آق دره</t>
  </si>
  <si>
    <t>تامین سرمایه کاردان</t>
  </si>
  <si>
    <t>تایدواترخاورمیانه</t>
  </si>
  <si>
    <t>تولیدات پتروشیمی قائد بصیر</t>
  </si>
  <si>
    <t>داروسازی‌ اکسیر</t>
  </si>
  <si>
    <t>سایپا</t>
  </si>
  <si>
    <t>سرمایه گذاری سبحان</t>
  </si>
  <si>
    <t>سرمایه گذاری صدرتامین</t>
  </si>
  <si>
    <t>سرمایه گذاری گروه توسعه ملی</t>
  </si>
  <si>
    <t>سرمایه‌گذاری صنایع پتروشیمی‌</t>
  </si>
  <si>
    <t>سرمایه‌گذاری‌ ملی‌ایران‌</t>
  </si>
  <si>
    <t>سرمایه‌گذاری‌توکافولاد(هلدینگ</t>
  </si>
  <si>
    <t>سرمایه‌گذاری‌صندوق‌بازنشستگی‌</t>
  </si>
  <si>
    <t>سرمایه‌گذاری‌غدیر(هلدینگ‌</t>
  </si>
  <si>
    <t>سیمان‌ صوفیان‌</t>
  </si>
  <si>
    <t>صنایع شیمیایی کیمیاگران امروز</t>
  </si>
  <si>
    <t>فجر انرژی خلیج فارس</t>
  </si>
  <si>
    <t>فولاد مبارکه اصفهان</t>
  </si>
  <si>
    <t>قند لرستان‌</t>
  </si>
  <si>
    <t>گروه انتخاب الکترونیک آرمان</t>
  </si>
  <si>
    <t>گروه مالی صبا تامین</t>
  </si>
  <si>
    <t>گواهي سپرده کالايي شمش طلا</t>
  </si>
  <si>
    <t>معدنی‌ املاح‌  ایران‌</t>
  </si>
  <si>
    <t>ملی شیمی کشاورز</t>
  </si>
  <si>
    <t>ملی‌ صنایع‌ مس‌ ایران‌</t>
  </si>
  <si>
    <t>نفت‌ بهران‌</t>
  </si>
  <si>
    <t>کاشی‌ الوند</t>
  </si>
  <si>
    <t>کربن‌ ایران‌</t>
  </si>
  <si>
    <t>کویر تایر</t>
  </si>
  <si>
    <t>ح.پست بانک ایران</t>
  </si>
  <si>
    <t>جمع</t>
  </si>
  <si>
    <t>نام سهام</t>
  </si>
  <si>
    <t>-4-1</t>
  </si>
  <si>
    <t>سرمایه‌گذاری در  سپرده‌ بانکی</t>
  </si>
  <si>
    <t>سپرده های بانکی</t>
  </si>
  <si>
    <t>مبلغ</t>
  </si>
  <si>
    <t>افزایش</t>
  </si>
  <si>
    <t>کاهش</t>
  </si>
  <si>
    <t>سپرده کوتاه مدت بانک سامان جام جم 821-819-1792880-1</t>
  </si>
  <si>
    <t>سپرده کوتاه مدت بانک سامان جام جم 821-810-1792880-1</t>
  </si>
  <si>
    <t>سپرده کوتاه مدت بانک سامان ملاصدرا 829-810-1792880-1</t>
  </si>
  <si>
    <t>سپرده کوتاه مدت بانک تجارت مطهری مهرداد 279928792</t>
  </si>
  <si>
    <t>سپرده کوتاه مدت بانک صادرات فردوسی 0217334540004</t>
  </si>
  <si>
    <t>سپرده کوتاه مدت بانک سامان سرو 849-810-1792880-1</t>
  </si>
  <si>
    <t>حساب جاری بانک سامان جام جم 821-40-1792880-1</t>
  </si>
  <si>
    <t>حساب جاری بانک سامان سرو 849-40-1792880-1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</si>
  <si>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</si>
  <si>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</si>
  <si>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</si>
  <si>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</si>
  <si>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</si>
  <si>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</si>
  <si>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</si>
  <si>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</si>
  <si>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</si>
  <si>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درآمد حاصل از سرمایه گذاری در واحدهای صندوق های سرمایه گذاری</t>
  </si>
  <si>
    <t>2-2</t>
  </si>
  <si>
    <t>درآمد حاصل از سرمایه گذاری در اوراق بهادار با درآمد ثابت</t>
  </si>
  <si>
    <t>3-2</t>
  </si>
  <si>
    <t>درآمد حاصل از سرمایه گذاری در سپرده بانکی و گواهی سپرده</t>
  </si>
  <si>
    <t>4-2</t>
  </si>
  <si>
    <t>سایر درآمدها</t>
  </si>
  <si>
    <t>5-2</t>
  </si>
  <si>
    <t>-1-2</t>
  </si>
  <si>
    <t>درآمد حاصل از سرمایه­گذاری در سهام و حق تقدم سهام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</si>
  <si>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</si>
  <si>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</si>
  <si>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</si>
  <si>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</si>
  <si>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</si>
  <si>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</si>
  <si>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سپید ماکیان</t>
  </si>
  <si>
    <t>آنتی بیوتیک سازی ایران</t>
  </si>
  <si>
    <t>ح . فجر انرژی خلیج فارس</t>
  </si>
  <si>
    <t>نخریسی و نساجی خسروی خراسان</t>
  </si>
  <si>
    <t>صنعتی‌ بهشهر</t>
  </si>
  <si>
    <t>فولاد هرمزگان جنوب</t>
  </si>
  <si>
    <t>غلتک سازان سپاهان</t>
  </si>
  <si>
    <t>س. نفت و گاز و پتروشیمی تأمین</t>
  </si>
  <si>
    <t>توسعه حمل و نقل ریلی پارسیان</t>
  </si>
  <si>
    <t>پرتو بار فرابر خلیج فارس</t>
  </si>
  <si>
    <t>تولیدی و صنعتی گوهرفام</t>
  </si>
  <si>
    <t>سرمایه‌گذاری‌توسعه‌آذربایجان‌</t>
  </si>
  <si>
    <t>سرمایه گذاری دارویی تامین</t>
  </si>
  <si>
    <t>نشاسته و گلوکز آردینه</t>
  </si>
  <si>
    <t>داروسازی‌ سینا</t>
  </si>
  <si>
    <t>صنایع‌ لاستیکی‌  سهند</t>
  </si>
  <si>
    <t>پارس فنر</t>
  </si>
  <si>
    <t>سرمایه‌ گذاری‌ آتیه‌ دماوند</t>
  </si>
  <si>
    <t>توسعه معادن کرومیت کاوندگان</t>
  </si>
  <si>
    <t>گواهی سپرده کالایی شمش طلا</t>
  </si>
  <si>
    <t>-4-2</t>
  </si>
  <si>
    <t>درآمد حاصل از سرمایه­گذاری در سپرده بانکی و گواهی سپرده</t>
  </si>
  <si>
    <t>نام سپرده بانکی</t>
  </si>
  <si>
    <t>سود سپرده بانکی و گواهی سپرده</t>
  </si>
  <si>
    <t>درصد سود به میانگین سپرده</t>
  </si>
  <si>
    <t>-5-2</t>
  </si>
  <si>
    <t>معین برای سایر درآمدهای تنزیل سود بانک</t>
  </si>
  <si>
    <t>تعدیل کارمزد کارگزار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</si>
  <si>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</si>
  <si>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</si>
  <si>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</si>
  <si>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</si>
  <si>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</si>
  <si>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</si>
  <si>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</si>
  <si>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1403/04/17</t>
  </si>
  <si>
    <t>1403/03/26</t>
  </si>
  <si>
    <t>1403/04/16</t>
  </si>
  <si>
    <t>1403/04/30</t>
  </si>
  <si>
    <t>1403/01/29</t>
  </si>
  <si>
    <t>1403/01/28</t>
  </si>
  <si>
    <t>1403/05/27</t>
  </si>
  <si>
    <t>1403/04/31</t>
  </si>
  <si>
    <t>1403/04/28</t>
  </si>
  <si>
    <t>1403/03/09</t>
  </si>
  <si>
    <t>1402/11/18</t>
  </si>
  <si>
    <t>1402/08/28</t>
  </si>
  <si>
    <t>1403/02/22</t>
  </si>
  <si>
    <t>1403/02/31</t>
  </si>
  <si>
    <t>1403/03/30</t>
  </si>
  <si>
    <t>1402/10/06</t>
  </si>
  <si>
    <t>1403/03/21</t>
  </si>
  <si>
    <t>1402/12/05</t>
  </si>
  <si>
    <t>1402/10/27</t>
  </si>
  <si>
    <t>1403/02/23</t>
  </si>
  <si>
    <t>1403/05/30</t>
  </si>
  <si>
    <t>1403/03/06</t>
  </si>
  <si>
    <t>1402/11/24</t>
  </si>
  <si>
    <t>1402/12/22</t>
  </si>
  <si>
    <t>1403/05/11</t>
  </si>
  <si>
    <t>1402/10/30</t>
  </si>
  <si>
    <t>1403/01/25</t>
  </si>
  <si>
    <t>1403/04/24</t>
  </si>
  <si>
    <t>1403/04/23</t>
  </si>
  <si>
    <t>1403/03/01</t>
  </si>
  <si>
    <t>1403/04/20</t>
  </si>
  <si>
    <t>درآمد سود</t>
  </si>
  <si>
    <t>خالص درآمد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</si>
  <si>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</si>
  <si>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</si>
  <si>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</si>
  <si>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</si>
  <si>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</si>
  <si>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درآمد ناشی از تغییر قیمت اوراق بهادار</t>
  </si>
  <si>
    <t>سود و زیان ناشی از تغییر قیمت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</si>
</sst>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 applyAlignment="1">
      <alignment horizontal="left"/>
    </xf>
    <xf numFmtId="0" fontId="2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top"/>
    </xf>
    <xf numFmtId="0" fontId="4" fillId="0" borderId="0" xfId="0" applyFont="1" applyAlignment="1">
      <alignment horizontal="right" vertical="top"/>
    </xf>
    <xf numFmtId="0" fontId="4" fillId="0" borderId="4" xfId="0" applyFont="1" applyBorder="1" applyAlignment="1">
      <alignment horizontal="right" vertical="top"/>
    </xf>
    <xf numFmtId="0" fontId="3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4" fontId="4" fillId="0" borderId="2" xfId="0" applyNumberFormat="1" applyFont="1" applyBorder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3" fontId="4" fillId="0" borderId="4" xfId="0" applyNumberFormat="1" applyFont="1" applyBorder="1" applyAlignment="1">
      <alignment horizontal="center" vertical="center"/>
    </xf>
    <xf numFmtId="3" fontId="4" fillId="0" borderId="5" xfId="0" applyNumberFormat="1" applyFont="1" applyBorder="1" applyAlignment="1">
      <alignment horizontal="center" vertical="center"/>
    </xf>
    <xf numFmtId="4" fontId="4" fillId="0" borderId="5" xfId="0" applyNumberFormat="1" applyFont="1" applyBorder="1" applyAlignment="1">
      <alignment horizontal="center" vertical="center"/>
    </xf>
    <xf numFmtId="3" fontId="0" fillId="0" borderId="0" xfId="0" applyNumberFormat="1" applyAlignment="1">
      <alignment horizontal="left"/>
    </xf>
    <xf numFmtId="0" fontId="3" fillId="0" borderId="0" xfId="0" applyFont="1" applyAlignment="1">
      <alignment vertical="center"/>
    </xf>
    <xf numFmtId="3" fontId="0" fillId="0" borderId="0" xfId="0" applyNumberForma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0" borderId="0" xfId="0" applyFont="1" applyAlignment="1">
      <alignment horizontal="right" vertical="top"/>
    </xf>
    <xf numFmtId="3" fontId="4" fillId="0" borderId="0" xfId="0" applyNumberFormat="1" applyFont="1" applyAlignment="1">
      <alignment horizontal="center" vertical="center"/>
    </xf>
    <xf numFmtId="0" fontId="4" fillId="0" borderId="4" xfId="0" applyFont="1" applyBorder="1" applyAlignment="1">
      <alignment horizontal="right" vertical="top"/>
    </xf>
    <xf numFmtId="0" fontId="3" fillId="0" borderId="5" xfId="0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top"/>
    </xf>
    <xf numFmtId="3" fontId="4" fillId="0" borderId="2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3" fontId="4" fillId="0" borderId="4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4" fontId="4" fillId="0" borderId="0" xfId="0" applyNumberFormat="1" applyFont="1" applyBorder="1" applyAlignment="1">
      <alignment horizontal="center" vertical="center"/>
    </xf>
    <xf numFmtId="3" fontId="4" fillId="0" borderId="5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3" fontId="4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3" fontId="4" fillId="0" borderId="6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E56"/>
  <sheetViews>
    <sheetView rightToLeft="1" topLeftCell="A4" workbookViewId="0">
      <selection activeCell="A2" sqref="A2:AB2"/>
    </sheetView>
  </sheetViews>
  <sheetFormatPr defaultRowHeight="12.75" x14ac:dyDescent="0.2"/>
  <cols>
    <col min="1" max="2" width="2.5703125" customWidth="1"/>
    <col min="3" max="3" width="23.42578125" customWidth="1"/>
    <col min="4" max="5" width="1.28515625" customWidth="1"/>
    <col min="6" max="6" width="11.7109375" customWidth="1"/>
    <col min="7" max="7" width="1.28515625" customWidth="1"/>
    <col min="8" max="8" width="17.7109375" bestFit="1" customWidth="1"/>
    <col min="9" max="9" width="1.28515625" customWidth="1"/>
    <col min="10" max="10" width="17.85546875" bestFit="1" customWidth="1"/>
    <col min="11" max="11" width="1.28515625" customWidth="1"/>
    <col min="12" max="12" width="11" bestFit="1" customWidth="1"/>
    <col min="13" max="13" width="1.28515625" customWidth="1"/>
    <col min="14" max="14" width="15" bestFit="1" customWidth="1"/>
    <col min="15" max="15" width="1.28515625" customWidth="1"/>
    <col min="16" max="16" width="11.85546875" bestFit="1" customWidth="1"/>
    <col min="17" max="17" width="1.28515625" customWidth="1"/>
    <col min="18" max="18" width="14.85546875" bestFit="1" customWidth="1"/>
    <col min="19" max="19" width="1.28515625" customWidth="1"/>
    <col min="20" max="20" width="12.140625" bestFit="1" customWidth="1"/>
    <col min="21" max="21" width="1.28515625" customWidth="1"/>
    <col min="22" max="22" width="16.140625" bestFit="1" customWidth="1"/>
    <col min="23" max="23" width="1.28515625" customWidth="1"/>
    <col min="24" max="24" width="17.85546875" bestFit="1" customWidth="1"/>
    <col min="25" max="25" width="1.28515625" customWidth="1"/>
    <col min="26" max="26" width="17.7109375" bestFit="1" customWidth="1"/>
    <col min="27" max="27" width="1.28515625" customWidth="1"/>
    <col min="28" max="28" width="18.28515625" bestFit="1" customWidth="1"/>
    <col min="29" max="29" width="0.28515625" customWidth="1"/>
    <col min="31" max="31" width="16.28515625" bestFit="1" customWidth="1"/>
  </cols>
  <sheetData>
    <row r="1" spans="1:31" ht="29.1" customHeight="1" x14ac:dyDescent="0.2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</row>
    <row r="2" spans="1:31" ht="21.75" customHeight="1" x14ac:dyDescent="0.2">
      <c r="A2" s="32" t="s">
        <v>1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</row>
    <row r="3" spans="1:31" ht="21.75" customHeight="1" x14ac:dyDescent="0.2">
      <c r="A3" s="32" t="s">
        <v>2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</row>
    <row r="4" spans="1:31" ht="14.45" customHeight="1" x14ac:dyDescent="0.2">
      <c r="A4" s="1" t="s">
        <v>3</v>
      </c>
      <c r="B4" s="33" t="s">
        <v>4</v>
      </c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</row>
    <row r="5" spans="1:31" ht="14.45" customHeight="1" x14ac:dyDescent="0.2">
      <c r="A5" s="33" t="s">
        <v>5</v>
      </c>
      <c r="B5" s="33"/>
      <c r="C5" s="33" t="s">
        <v>6</v>
      </c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</row>
    <row r="6" spans="1:31" ht="14.45" customHeight="1" x14ac:dyDescent="0.2">
      <c r="F6" s="28" t="s">
        <v>7</v>
      </c>
      <c r="G6" s="28"/>
      <c r="H6" s="28"/>
      <c r="I6" s="28"/>
      <c r="J6" s="28"/>
      <c r="L6" s="28" t="s">
        <v>8</v>
      </c>
      <c r="M6" s="28"/>
      <c r="N6" s="28"/>
      <c r="O6" s="28"/>
      <c r="P6" s="28"/>
      <c r="Q6" s="28"/>
      <c r="R6" s="28"/>
      <c r="T6" s="28" t="s">
        <v>9</v>
      </c>
      <c r="U6" s="28"/>
      <c r="V6" s="28"/>
      <c r="W6" s="28"/>
      <c r="X6" s="28"/>
      <c r="Y6" s="28"/>
      <c r="Z6" s="28"/>
      <c r="AA6" s="28"/>
      <c r="AB6" s="28"/>
    </row>
    <row r="7" spans="1:31" ht="14.45" customHeight="1" x14ac:dyDescent="0.2">
      <c r="F7" s="3"/>
      <c r="G7" s="3"/>
      <c r="H7" s="3"/>
      <c r="I7" s="3"/>
      <c r="J7" s="3"/>
      <c r="L7" s="31" t="s">
        <v>10</v>
      </c>
      <c r="M7" s="31"/>
      <c r="N7" s="31"/>
      <c r="O7" s="3"/>
      <c r="P7" s="31" t="s">
        <v>11</v>
      </c>
      <c r="Q7" s="31"/>
      <c r="R7" s="31"/>
      <c r="T7" s="3"/>
      <c r="U7" s="3"/>
      <c r="V7" s="3"/>
      <c r="W7" s="3"/>
      <c r="X7" s="3"/>
      <c r="Y7" s="3"/>
      <c r="Z7" s="3"/>
      <c r="AA7" s="3"/>
      <c r="AB7" s="3"/>
    </row>
    <row r="8" spans="1:31" ht="14.45" customHeight="1" x14ac:dyDescent="0.2">
      <c r="A8" s="28" t="s">
        <v>12</v>
      </c>
      <c r="B8" s="28"/>
      <c r="C8" s="28"/>
      <c r="E8" s="28" t="s">
        <v>13</v>
      </c>
      <c r="F8" s="28"/>
      <c r="H8" s="2" t="s">
        <v>14</v>
      </c>
      <c r="J8" s="2" t="s">
        <v>15</v>
      </c>
      <c r="L8" s="4" t="s">
        <v>13</v>
      </c>
      <c r="M8" s="3"/>
      <c r="N8" s="4" t="s">
        <v>14</v>
      </c>
      <c r="P8" s="4" t="s">
        <v>13</v>
      </c>
      <c r="Q8" s="3"/>
      <c r="R8" s="4" t="s">
        <v>16</v>
      </c>
      <c r="T8" s="2" t="s">
        <v>13</v>
      </c>
      <c r="V8" s="2" t="s">
        <v>17</v>
      </c>
      <c r="X8" s="2" t="s">
        <v>14</v>
      </c>
      <c r="Z8" s="2" t="s">
        <v>15</v>
      </c>
      <c r="AB8" s="2" t="s">
        <v>18</v>
      </c>
    </row>
    <row r="9" spans="1:31" ht="21.75" customHeight="1" x14ac:dyDescent="0.2">
      <c r="A9" s="29" t="s">
        <v>19</v>
      </c>
      <c r="B9" s="29"/>
      <c r="C9" s="29"/>
      <c r="E9" s="30">
        <v>12000000</v>
      </c>
      <c r="F9" s="30"/>
      <c r="G9" s="11"/>
      <c r="H9" s="10">
        <v>44709540146</v>
      </c>
      <c r="I9" s="11"/>
      <c r="J9" s="10">
        <v>15399822600</v>
      </c>
      <c r="K9" s="11"/>
      <c r="L9" s="10">
        <v>0</v>
      </c>
      <c r="M9" s="11"/>
      <c r="N9" s="10">
        <v>0</v>
      </c>
      <c r="O9" s="11"/>
      <c r="P9" s="10">
        <v>0</v>
      </c>
      <c r="Q9" s="11"/>
      <c r="R9" s="10">
        <v>0</v>
      </c>
      <c r="S9" s="11"/>
      <c r="T9" s="10">
        <v>12000000</v>
      </c>
      <c r="U9" s="11"/>
      <c r="V9" s="10">
        <v>1581</v>
      </c>
      <c r="W9" s="11"/>
      <c r="X9" s="10">
        <v>44709540146</v>
      </c>
      <c r="Y9" s="11"/>
      <c r="Z9" s="10">
        <v>18859116600</v>
      </c>
      <c r="AA9" s="11"/>
      <c r="AB9" s="12">
        <f>Z9/2811796886345*100</f>
        <v>0.67071404380543997</v>
      </c>
      <c r="AE9" s="18"/>
    </row>
    <row r="10" spans="1:31" ht="21.75" customHeight="1" x14ac:dyDescent="0.2">
      <c r="A10" s="24" t="s">
        <v>20</v>
      </c>
      <c r="B10" s="24"/>
      <c r="C10" s="24"/>
      <c r="E10" s="25">
        <v>10000000</v>
      </c>
      <c r="F10" s="25"/>
      <c r="G10" s="11"/>
      <c r="H10" s="13">
        <v>25055723200</v>
      </c>
      <c r="I10" s="11"/>
      <c r="J10" s="13">
        <v>21451599000</v>
      </c>
      <c r="K10" s="11"/>
      <c r="L10" s="13">
        <v>0</v>
      </c>
      <c r="M10" s="11"/>
      <c r="N10" s="13">
        <v>0</v>
      </c>
      <c r="O10" s="11"/>
      <c r="P10" s="13">
        <v>-10000000</v>
      </c>
      <c r="Q10" s="11"/>
      <c r="R10" s="13">
        <v>21467088680</v>
      </c>
      <c r="S10" s="11"/>
      <c r="T10" s="13">
        <v>0</v>
      </c>
      <c r="U10" s="11"/>
      <c r="V10" s="13">
        <v>0</v>
      </c>
      <c r="W10" s="11"/>
      <c r="X10" s="13">
        <v>0</v>
      </c>
      <c r="Y10" s="11"/>
      <c r="Z10" s="13">
        <v>0</v>
      </c>
      <c r="AA10" s="11"/>
      <c r="AB10" s="38">
        <f t="shared" ref="AB10:AB52" si="0">Z10/2811796886345*100</f>
        <v>0</v>
      </c>
    </row>
    <row r="11" spans="1:31" ht="21.75" customHeight="1" x14ac:dyDescent="0.2">
      <c r="A11" s="24" t="s">
        <v>21</v>
      </c>
      <c r="B11" s="24"/>
      <c r="C11" s="24"/>
      <c r="E11" s="25">
        <v>80467959</v>
      </c>
      <c r="F11" s="25"/>
      <c r="G11" s="11"/>
      <c r="H11" s="13">
        <v>126382344961</v>
      </c>
      <c r="I11" s="11"/>
      <c r="J11" s="13">
        <v>135981596894.715</v>
      </c>
      <c r="K11" s="11"/>
      <c r="L11" s="13">
        <v>0</v>
      </c>
      <c r="M11" s="11"/>
      <c r="N11" s="13">
        <v>0</v>
      </c>
      <c r="O11" s="11"/>
      <c r="P11" s="13">
        <v>0</v>
      </c>
      <c r="Q11" s="11"/>
      <c r="R11" s="13">
        <v>0</v>
      </c>
      <c r="S11" s="11"/>
      <c r="T11" s="13">
        <v>80467959</v>
      </c>
      <c r="U11" s="11"/>
      <c r="V11" s="13">
        <v>1740</v>
      </c>
      <c r="W11" s="11"/>
      <c r="X11" s="13">
        <v>126382344961</v>
      </c>
      <c r="Y11" s="11"/>
      <c r="Z11" s="13">
        <v>139181163880.47299</v>
      </c>
      <c r="AA11" s="11"/>
      <c r="AB11" s="38">
        <f t="shared" si="0"/>
        <v>4.9499010599372228</v>
      </c>
    </row>
    <row r="12" spans="1:31" ht="21.75" customHeight="1" x14ac:dyDescent="0.2">
      <c r="A12" s="24" t="s">
        <v>22</v>
      </c>
      <c r="B12" s="24"/>
      <c r="C12" s="24"/>
      <c r="E12" s="25">
        <v>10056657</v>
      </c>
      <c r="F12" s="25"/>
      <c r="G12" s="11"/>
      <c r="H12" s="13">
        <v>24022272000</v>
      </c>
      <c r="I12" s="11"/>
      <c r="J12" s="13">
        <v>19513792426.939201</v>
      </c>
      <c r="K12" s="11"/>
      <c r="L12" s="13">
        <v>0</v>
      </c>
      <c r="M12" s="11"/>
      <c r="N12" s="13">
        <v>0</v>
      </c>
      <c r="O12" s="11"/>
      <c r="P12" s="13">
        <v>0</v>
      </c>
      <c r="Q12" s="11"/>
      <c r="R12" s="13">
        <v>0</v>
      </c>
      <c r="S12" s="11"/>
      <c r="T12" s="13">
        <v>10056657</v>
      </c>
      <c r="U12" s="11"/>
      <c r="V12" s="13">
        <v>2104</v>
      </c>
      <c r="W12" s="11"/>
      <c r="X12" s="13">
        <v>24022272000</v>
      </c>
      <c r="Y12" s="11"/>
      <c r="Z12" s="13">
        <v>21033309050.3484</v>
      </c>
      <c r="AA12" s="11"/>
      <c r="AB12" s="38">
        <f t="shared" si="0"/>
        <v>0.74803799493814749</v>
      </c>
    </row>
    <row r="13" spans="1:31" ht="21.75" customHeight="1" x14ac:dyDescent="0.2">
      <c r="A13" s="24" t="s">
        <v>23</v>
      </c>
      <c r="B13" s="24"/>
      <c r="C13" s="24"/>
      <c r="E13" s="25">
        <v>12418268</v>
      </c>
      <c r="F13" s="25"/>
      <c r="G13" s="11"/>
      <c r="H13" s="13">
        <v>65999873362</v>
      </c>
      <c r="I13" s="11"/>
      <c r="J13" s="13">
        <v>29651199091.570801</v>
      </c>
      <c r="K13" s="11"/>
      <c r="L13" s="13">
        <v>0</v>
      </c>
      <c r="M13" s="11"/>
      <c r="N13" s="13">
        <v>0</v>
      </c>
      <c r="O13" s="11"/>
      <c r="P13" s="13">
        <v>0</v>
      </c>
      <c r="Q13" s="11"/>
      <c r="R13" s="13">
        <v>0</v>
      </c>
      <c r="S13" s="11"/>
      <c r="T13" s="13">
        <v>12418268</v>
      </c>
      <c r="U13" s="11"/>
      <c r="V13" s="13">
        <v>2800</v>
      </c>
      <c r="W13" s="11"/>
      <c r="X13" s="13">
        <v>65999873362</v>
      </c>
      <c r="Y13" s="11"/>
      <c r="Z13" s="13">
        <v>34564262055.120003</v>
      </c>
      <c r="AA13" s="11"/>
      <c r="AB13" s="38">
        <f t="shared" si="0"/>
        <v>1.2292588494914158</v>
      </c>
    </row>
    <row r="14" spans="1:31" ht="21.75" customHeight="1" x14ac:dyDescent="0.2">
      <c r="A14" s="24" t="s">
        <v>24</v>
      </c>
      <c r="B14" s="24"/>
      <c r="C14" s="24"/>
      <c r="E14" s="25">
        <v>1562500</v>
      </c>
      <c r="F14" s="25"/>
      <c r="G14" s="11"/>
      <c r="H14" s="13">
        <v>3543839888</v>
      </c>
      <c r="I14" s="11"/>
      <c r="J14" s="13">
        <v>3791368828.125</v>
      </c>
      <c r="K14" s="11"/>
      <c r="L14" s="13">
        <v>0</v>
      </c>
      <c r="M14" s="11"/>
      <c r="N14" s="13">
        <v>0</v>
      </c>
      <c r="O14" s="11"/>
      <c r="P14" s="13">
        <v>0</v>
      </c>
      <c r="Q14" s="11"/>
      <c r="R14" s="13">
        <v>0</v>
      </c>
      <c r="S14" s="11"/>
      <c r="T14" s="13">
        <v>1562500</v>
      </c>
      <c r="U14" s="11"/>
      <c r="V14" s="13">
        <v>2563</v>
      </c>
      <c r="W14" s="11"/>
      <c r="X14" s="13">
        <v>3543839888</v>
      </c>
      <c r="Y14" s="11"/>
      <c r="Z14" s="13">
        <v>3980859609.375</v>
      </c>
      <c r="AA14" s="11"/>
      <c r="AB14" s="38">
        <f t="shared" si="0"/>
        <v>0.14157706869608358</v>
      </c>
    </row>
    <row r="15" spans="1:31" ht="21.75" customHeight="1" x14ac:dyDescent="0.2">
      <c r="A15" s="24" t="s">
        <v>25</v>
      </c>
      <c r="B15" s="24"/>
      <c r="C15" s="24"/>
      <c r="E15" s="25">
        <v>32000000</v>
      </c>
      <c r="F15" s="25"/>
      <c r="G15" s="11"/>
      <c r="H15" s="13">
        <v>74827642454</v>
      </c>
      <c r="I15" s="11"/>
      <c r="J15" s="13">
        <v>56080324800</v>
      </c>
      <c r="K15" s="11"/>
      <c r="L15" s="13">
        <v>0</v>
      </c>
      <c r="M15" s="11"/>
      <c r="N15" s="13">
        <v>0</v>
      </c>
      <c r="O15" s="11"/>
      <c r="P15" s="13">
        <v>0</v>
      </c>
      <c r="Q15" s="11"/>
      <c r="R15" s="13">
        <v>0</v>
      </c>
      <c r="S15" s="11"/>
      <c r="T15" s="13">
        <v>32000000</v>
      </c>
      <c r="U15" s="11"/>
      <c r="V15" s="13">
        <v>1861</v>
      </c>
      <c r="W15" s="11"/>
      <c r="X15" s="13">
        <v>74827642454</v>
      </c>
      <c r="Y15" s="11"/>
      <c r="Z15" s="13">
        <v>59197665600</v>
      </c>
      <c r="AA15" s="11"/>
      <c r="AB15" s="38">
        <f t="shared" si="0"/>
        <v>2.1053322125606977</v>
      </c>
    </row>
    <row r="16" spans="1:31" ht="21.75" customHeight="1" x14ac:dyDescent="0.2">
      <c r="A16" s="24" t="s">
        <v>26</v>
      </c>
      <c r="B16" s="24"/>
      <c r="C16" s="24"/>
      <c r="E16" s="25">
        <v>16421217</v>
      </c>
      <c r="F16" s="25"/>
      <c r="G16" s="11"/>
      <c r="H16" s="13">
        <v>90315843663</v>
      </c>
      <c r="I16" s="11"/>
      <c r="J16" s="13">
        <v>90105779388.852005</v>
      </c>
      <c r="K16" s="11"/>
      <c r="L16" s="13">
        <v>0</v>
      </c>
      <c r="M16" s="11"/>
      <c r="N16" s="13">
        <v>0</v>
      </c>
      <c r="O16" s="11"/>
      <c r="P16" s="13">
        <v>0</v>
      </c>
      <c r="Q16" s="11"/>
      <c r="R16" s="13">
        <v>0</v>
      </c>
      <c r="S16" s="11"/>
      <c r="T16" s="13">
        <v>16421217</v>
      </c>
      <c r="U16" s="11"/>
      <c r="V16" s="13">
        <v>5280</v>
      </c>
      <c r="W16" s="11"/>
      <c r="X16" s="13">
        <v>90315843663</v>
      </c>
      <c r="Y16" s="11"/>
      <c r="Z16" s="13">
        <v>86188136806.727997</v>
      </c>
      <c r="AA16" s="11"/>
      <c r="AB16" s="38">
        <f t="shared" si="0"/>
        <v>3.0652333824425804</v>
      </c>
    </row>
    <row r="17" spans="1:28" ht="21.75" customHeight="1" x14ac:dyDescent="0.2">
      <c r="A17" s="24" t="s">
        <v>27</v>
      </c>
      <c r="B17" s="24"/>
      <c r="C17" s="24"/>
      <c r="E17" s="25">
        <v>2000000</v>
      </c>
      <c r="F17" s="25"/>
      <c r="G17" s="11"/>
      <c r="H17" s="13">
        <v>74747809440</v>
      </c>
      <c r="I17" s="11"/>
      <c r="J17" s="13">
        <v>60637050000</v>
      </c>
      <c r="K17" s="11"/>
      <c r="L17" s="13">
        <v>0</v>
      </c>
      <c r="M17" s="11"/>
      <c r="N17" s="13">
        <v>0</v>
      </c>
      <c r="O17" s="11"/>
      <c r="P17" s="13">
        <v>0</v>
      </c>
      <c r="Q17" s="11"/>
      <c r="R17" s="13">
        <v>0</v>
      </c>
      <c r="S17" s="11"/>
      <c r="T17" s="13">
        <v>2000000</v>
      </c>
      <c r="U17" s="11"/>
      <c r="V17" s="13">
        <v>34450</v>
      </c>
      <c r="W17" s="11"/>
      <c r="X17" s="13">
        <v>74747809440</v>
      </c>
      <c r="Y17" s="11"/>
      <c r="Z17" s="13">
        <v>68490045000</v>
      </c>
      <c r="AA17" s="11"/>
      <c r="AB17" s="38">
        <f t="shared" si="0"/>
        <v>2.4358105428101839</v>
      </c>
    </row>
    <row r="18" spans="1:28" ht="21.75" customHeight="1" x14ac:dyDescent="0.2">
      <c r="A18" s="24" t="s">
        <v>28</v>
      </c>
      <c r="B18" s="24"/>
      <c r="C18" s="24"/>
      <c r="E18" s="25">
        <v>11200000</v>
      </c>
      <c r="F18" s="25"/>
      <c r="G18" s="11"/>
      <c r="H18" s="13">
        <v>142001655017</v>
      </c>
      <c r="I18" s="11"/>
      <c r="J18" s="13">
        <v>118013616000</v>
      </c>
      <c r="K18" s="11"/>
      <c r="L18" s="13">
        <v>0</v>
      </c>
      <c r="M18" s="11"/>
      <c r="N18" s="13">
        <v>0</v>
      </c>
      <c r="O18" s="11"/>
      <c r="P18" s="13">
        <v>0</v>
      </c>
      <c r="Q18" s="11"/>
      <c r="R18" s="13">
        <v>0</v>
      </c>
      <c r="S18" s="11"/>
      <c r="T18" s="13">
        <v>11200000</v>
      </c>
      <c r="U18" s="11"/>
      <c r="V18" s="13">
        <v>11270</v>
      </c>
      <c r="W18" s="11"/>
      <c r="X18" s="13">
        <v>142001655017</v>
      </c>
      <c r="Y18" s="11"/>
      <c r="Z18" s="13">
        <v>125472967200</v>
      </c>
      <c r="AA18" s="11"/>
      <c r="AB18" s="38">
        <f t="shared" si="0"/>
        <v>4.4623766321578033</v>
      </c>
    </row>
    <row r="19" spans="1:28" ht="21.75" customHeight="1" x14ac:dyDescent="0.2">
      <c r="A19" s="24" t="s">
        <v>29</v>
      </c>
      <c r="B19" s="24"/>
      <c r="C19" s="24"/>
      <c r="E19" s="25">
        <v>665000</v>
      </c>
      <c r="F19" s="25"/>
      <c r="G19" s="11"/>
      <c r="H19" s="13">
        <v>102936653526</v>
      </c>
      <c r="I19" s="11"/>
      <c r="J19" s="13">
        <v>128202727905</v>
      </c>
      <c r="K19" s="11"/>
      <c r="L19" s="13">
        <v>0</v>
      </c>
      <c r="M19" s="11"/>
      <c r="N19" s="13">
        <v>0</v>
      </c>
      <c r="O19" s="11"/>
      <c r="P19" s="13">
        <v>0</v>
      </c>
      <c r="Q19" s="11"/>
      <c r="R19" s="13">
        <v>0</v>
      </c>
      <c r="S19" s="11"/>
      <c r="T19" s="13">
        <v>665000</v>
      </c>
      <c r="U19" s="11"/>
      <c r="V19" s="13">
        <v>194630</v>
      </c>
      <c r="W19" s="11"/>
      <c r="X19" s="13">
        <v>102936653526</v>
      </c>
      <c r="Y19" s="11"/>
      <c r="Z19" s="13">
        <v>128658847747.5</v>
      </c>
      <c r="AA19" s="11"/>
      <c r="AB19" s="38">
        <f t="shared" si="0"/>
        <v>4.5756807105203512</v>
      </c>
    </row>
    <row r="20" spans="1:28" ht="21.75" customHeight="1" x14ac:dyDescent="0.2">
      <c r="A20" s="24" t="s">
        <v>30</v>
      </c>
      <c r="B20" s="24"/>
      <c r="C20" s="24"/>
      <c r="E20" s="25">
        <v>4900000</v>
      </c>
      <c r="F20" s="25"/>
      <c r="G20" s="11"/>
      <c r="H20" s="13">
        <v>89899013019</v>
      </c>
      <c r="I20" s="11"/>
      <c r="J20" s="13">
        <v>52166749950</v>
      </c>
      <c r="K20" s="11"/>
      <c r="L20" s="13">
        <v>0</v>
      </c>
      <c r="M20" s="11"/>
      <c r="N20" s="13">
        <v>0</v>
      </c>
      <c r="O20" s="11"/>
      <c r="P20" s="13">
        <v>0</v>
      </c>
      <c r="Q20" s="11"/>
      <c r="R20" s="13">
        <v>0</v>
      </c>
      <c r="S20" s="11"/>
      <c r="T20" s="13">
        <v>4900000</v>
      </c>
      <c r="U20" s="11"/>
      <c r="V20" s="13">
        <v>11140</v>
      </c>
      <c r="W20" s="11"/>
      <c r="X20" s="13">
        <v>89899013019</v>
      </c>
      <c r="Y20" s="11"/>
      <c r="Z20" s="13">
        <v>54261213300</v>
      </c>
      <c r="AA20" s="11"/>
      <c r="AB20" s="38">
        <f t="shared" si="0"/>
        <v>1.9297700187204165</v>
      </c>
    </row>
    <row r="21" spans="1:28" ht="21.75" customHeight="1" x14ac:dyDescent="0.2">
      <c r="A21" s="24" t="s">
        <v>31</v>
      </c>
      <c r="B21" s="24"/>
      <c r="C21" s="24"/>
      <c r="E21" s="25">
        <v>279936</v>
      </c>
      <c r="F21" s="25"/>
      <c r="G21" s="11"/>
      <c r="H21" s="13">
        <v>33166297358</v>
      </c>
      <c r="I21" s="11"/>
      <c r="J21" s="13">
        <v>46899689980.031998</v>
      </c>
      <c r="K21" s="11"/>
      <c r="L21" s="13">
        <v>0</v>
      </c>
      <c r="M21" s="11"/>
      <c r="N21" s="13">
        <v>0</v>
      </c>
      <c r="O21" s="11"/>
      <c r="P21" s="13">
        <v>-57759</v>
      </c>
      <c r="Q21" s="11"/>
      <c r="R21" s="13">
        <v>9784436956</v>
      </c>
      <c r="S21" s="11"/>
      <c r="T21" s="13">
        <v>222177</v>
      </c>
      <c r="U21" s="11"/>
      <c r="V21" s="13">
        <v>169240</v>
      </c>
      <c r="W21" s="11"/>
      <c r="X21" s="13">
        <v>26323118293</v>
      </c>
      <c r="Y21" s="11"/>
      <c r="Z21" s="13">
        <v>37377508128.893997</v>
      </c>
      <c r="AA21" s="11"/>
      <c r="AB21" s="38">
        <f t="shared" si="0"/>
        <v>1.3293103890402371</v>
      </c>
    </row>
    <row r="22" spans="1:28" ht="21.75" customHeight="1" x14ac:dyDescent="0.2">
      <c r="A22" s="24" t="s">
        <v>32</v>
      </c>
      <c r="B22" s="24"/>
      <c r="C22" s="24"/>
      <c r="E22" s="25">
        <v>1000000</v>
      </c>
      <c r="F22" s="25"/>
      <c r="G22" s="11"/>
      <c r="H22" s="13">
        <v>44619595879</v>
      </c>
      <c r="I22" s="11"/>
      <c r="J22" s="13">
        <v>53927212500</v>
      </c>
      <c r="K22" s="11"/>
      <c r="L22" s="13">
        <v>800000</v>
      </c>
      <c r="M22" s="11"/>
      <c r="N22" s="13">
        <v>0</v>
      </c>
      <c r="O22" s="11"/>
      <c r="P22" s="13">
        <v>0</v>
      </c>
      <c r="Q22" s="11"/>
      <c r="R22" s="13">
        <v>0</v>
      </c>
      <c r="S22" s="11"/>
      <c r="T22" s="13">
        <v>1800000</v>
      </c>
      <c r="U22" s="11"/>
      <c r="V22" s="13">
        <v>31889</v>
      </c>
      <c r="W22" s="11"/>
      <c r="X22" s="13">
        <v>44619595879</v>
      </c>
      <c r="Y22" s="11"/>
      <c r="Z22" s="13">
        <v>57058668810</v>
      </c>
      <c r="AA22" s="11"/>
      <c r="AB22" s="38">
        <f t="shared" si="0"/>
        <v>2.0292599756083183</v>
      </c>
    </row>
    <row r="23" spans="1:28" ht="21.75" customHeight="1" x14ac:dyDescent="0.2">
      <c r="A23" s="24" t="s">
        <v>33</v>
      </c>
      <c r="B23" s="24"/>
      <c r="C23" s="24"/>
      <c r="E23" s="25">
        <v>7600000</v>
      </c>
      <c r="F23" s="25"/>
      <c r="G23" s="11"/>
      <c r="H23" s="13">
        <v>19493546993</v>
      </c>
      <c r="I23" s="11"/>
      <c r="J23" s="13">
        <v>17141795820</v>
      </c>
      <c r="K23" s="11"/>
      <c r="L23" s="13">
        <v>0</v>
      </c>
      <c r="M23" s="11"/>
      <c r="N23" s="13">
        <v>0</v>
      </c>
      <c r="O23" s="11"/>
      <c r="P23" s="13">
        <v>-7600000</v>
      </c>
      <c r="Q23" s="11"/>
      <c r="R23" s="13">
        <v>17733230638</v>
      </c>
      <c r="S23" s="11"/>
      <c r="T23" s="13">
        <v>0</v>
      </c>
      <c r="U23" s="11"/>
      <c r="V23" s="13">
        <v>0</v>
      </c>
      <c r="W23" s="11"/>
      <c r="X23" s="13">
        <v>0</v>
      </c>
      <c r="Y23" s="11"/>
      <c r="Z23" s="13">
        <v>0</v>
      </c>
      <c r="AA23" s="11"/>
      <c r="AB23" s="38">
        <f t="shared" si="0"/>
        <v>0</v>
      </c>
    </row>
    <row r="24" spans="1:28" ht="21.75" customHeight="1" x14ac:dyDescent="0.2">
      <c r="A24" s="24" t="s">
        <v>34</v>
      </c>
      <c r="B24" s="24"/>
      <c r="C24" s="24"/>
      <c r="E24" s="25">
        <v>7000000</v>
      </c>
      <c r="F24" s="25"/>
      <c r="G24" s="11"/>
      <c r="H24" s="13">
        <v>41408391360</v>
      </c>
      <c r="I24" s="11"/>
      <c r="J24" s="13">
        <v>49195534500</v>
      </c>
      <c r="K24" s="11"/>
      <c r="L24" s="13">
        <v>0</v>
      </c>
      <c r="M24" s="11"/>
      <c r="N24" s="13">
        <v>0</v>
      </c>
      <c r="O24" s="11"/>
      <c r="P24" s="13">
        <v>0</v>
      </c>
      <c r="Q24" s="11"/>
      <c r="R24" s="13">
        <v>0</v>
      </c>
      <c r="S24" s="11"/>
      <c r="T24" s="13">
        <v>7000000</v>
      </c>
      <c r="U24" s="11"/>
      <c r="V24" s="13">
        <v>7500</v>
      </c>
      <c r="W24" s="11"/>
      <c r="X24" s="13">
        <v>41408391360</v>
      </c>
      <c r="Y24" s="11"/>
      <c r="Z24" s="13">
        <v>52187625000</v>
      </c>
      <c r="AA24" s="11"/>
      <c r="AB24" s="38">
        <f t="shared" si="0"/>
        <v>1.8560239985128397</v>
      </c>
    </row>
    <row r="25" spans="1:28" ht="21.75" customHeight="1" x14ac:dyDescent="0.2">
      <c r="A25" s="24" t="s">
        <v>35</v>
      </c>
      <c r="B25" s="24"/>
      <c r="C25" s="24"/>
      <c r="E25" s="25">
        <v>3000000</v>
      </c>
      <c r="F25" s="25"/>
      <c r="G25" s="11"/>
      <c r="H25" s="13">
        <v>49281789155</v>
      </c>
      <c r="I25" s="11"/>
      <c r="J25" s="13">
        <v>34414011000</v>
      </c>
      <c r="K25" s="11"/>
      <c r="L25" s="13">
        <v>0</v>
      </c>
      <c r="M25" s="11"/>
      <c r="N25" s="13">
        <v>0</v>
      </c>
      <c r="O25" s="11"/>
      <c r="P25" s="13">
        <v>0</v>
      </c>
      <c r="Q25" s="11"/>
      <c r="R25" s="13">
        <v>0</v>
      </c>
      <c r="S25" s="11"/>
      <c r="T25" s="13">
        <v>3000000</v>
      </c>
      <c r="U25" s="11"/>
      <c r="V25" s="13">
        <v>13240</v>
      </c>
      <c r="W25" s="11"/>
      <c r="X25" s="13">
        <v>49281789155</v>
      </c>
      <c r="Y25" s="11"/>
      <c r="Z25" s="13">
        <v>39483666000</v>
      </c>
      <c r="AA25" s="11"/>
      <c r="AB25" s="38">
        <f t="shared" si="0"/>
        <v>1.4042147280177144</v>
      </c>
    </row>
    <row r="26" spans="1:28" ht="21.75" customHeight="1" x14ac:dyDescent="0.2">
      <c r="A26" s="24" t="s">
        <v>36</v>
      </c>
      <c r="B26" s="24"/>
      <c r="C26" s="24"/>
      <c r="E26" s="25">
        <v>2400000</v>
      </c>
      <c r="F26" s="25"/>
      <c r="G26" s="11"/>
      <c r="H26" s="13">
        <v>65307626289</v>
      </c>
      <c r="I26" s="11"/>
      <c r="J26" s="13">
        <v>58664854800</v>
      </c>
      <c r="K26" s="11"/>
      <c r="L26" s="13">
        <v>0</v>
      </c>
      <c r="M26" s="11"/>
      <c r="N26" s="13">
        <v>0</v>
      </c>
      <c r="O26" s="11"/>
      <c r="P26" s="13">
        <v>0</v>
      </c>
      <c r="Q26" s="11"/>
      <c r="R26" s="13">
        <v>0</v>
      </c>
      <c r="S26" s="11"/>
      <c r="T26" s="13">
        <v>2400000</v>
      </c>
      <c r="U26" s="11"/>
      <c r="V26" s="13">
        <v>27050</v>
      </c>
      <c r="W26" s="11"/>
      <c r="X26" s="13">
        <v>65307626289</v>
      </c>
      <c r="Y26" s="11"/>
      <c r="Z26" s="13">
        <v>64533726000</v>
      </c>
      <c r="AA26" s="11"/>
      <c r="AB26" s="38">
        <f t="shared" si="0"/>
        <v>2.2951062473038775</v>
      </c>
    </row>
    <row r="27" spans="1:28" ht="21.75" customHeight="1" x14ac:dyDescent="0.2">
      <c r="A27" s="24" t="s">
        <v>37</v>
      </c>
      <c r="B27" s="24"/>
      <c r="C27" s="24"/>
      <c r="E27" s="25">
        <v>17000000</v>
      </c>
      <c r="F27" s="25"/>
      <c r="G27" s="11"/>
      <c r="H27" s="13">
        <v>61290824935</v>
      </c>
      <c r="I27" s="11"/>
      <c r="J27" s="13">
        <v>36940886100</v>
      </c>
      <c r="K27" s="11"/>
      <c r="L27" s="13">
        <v>0</v>
      </c>
      <c r="M27" s="11"/>
      <c r="N27" s="13">
        <v>0</v>
      </c>
      <c r="O27" s="11"/>
      <c r="P27" s="13">
        <v>0</v>
      </c>
      <c r="Q27" s="11"/>
      <c r="R27" s="13">
        <v>0</v>
      </c>
      <c r="S27" s="11"/>
      <c r="T27" s="13">
        <v>17000000</v>
      </c>
      <c r="U27" s="11"/>
      <c r="V27" s="13">
        <v>2433</v>
      </c>
      <c r="W27" s="11"/>
      <c r="X27" s="13">
        <v>61290824935</v>
      </c>
      <c r="Y27" s="11"/>
      <c r="Z27" s="13">
        <v>41114902050</v>
      </c>
      <c r="AA27" s="11"/>
      <c r="AB27" s="38">
        <f t="shared" si="0"/>
        <v>1.4622287352855157</v>
      </c>
    </row>
    <row r="28" spans="1:28" ht="21.75" customHeight="1" x14ac:dyDescent="0.2">
      <c r="A28" s="24" t="s">
        <v>38</v>
      </c>
      <c r="B28" s="24"/>
      <c r="C28" s="24"/>
      <c r="E28" s="25">
        <v>45000007</v>
      </c>
      <c r="F28" s="25"/>
      <c r="G28" s="11"/>
      <c r="H28" s="13">
        <v>81768928733</v>
      </c>
      <c r="I28" s="11"/>
      <c r="J28" s="13">
        <v>90806481625.4505</v>
      </c>
      <c r="K28" s="11"/>
      <c r="L28" s="13">
        <v>0</v>
      </c>
      <c r="M28" s="11"/>
      <c r="N28" s="13">
        <v>0</v>
      </c>
      <c r="O28" s="11"/>
      <c r="P28" s="13">
        <v>0</v>
      </c>
      <c r="Q28" s="11"/>
      <c r="R28" s="13">
        <v>0</v>
      </c>
      <c r="S28" s="11"/>
      <c r="T28" s="13">
        <v>45000007</v>
      </c>
      <c r="U28" s="11"/>
      <c r="V28" s="13">
        <v>2170</v>
      </c>
      <c r="W28" s="11"/>
      <c r="X28" s="13">
        <v>81768928733</v>
      </c>
      <c r="Y28" s="11"/>
      <c r="Z28" s="13">
        <v>97068997599.619507</v>
      </c>
      <c r="AA28" s="11"/>
      <c r="AB28" s="38">
        <f t="shared" si="0"/>
        <v>3.4522051742434923</v>
      </c>
    </row>
    <row r="29" spans="1:28" ht="21.75" customHeight="1" x14ac:dyDescent="0.2">
      <c r="A29" s="24" t="s">
        <v>39</v>
      </c>
      <c r="B29" s="24"/>
      <c r="C29" s="24"/>
      <c r="E29" s="25">
        <v>24778568</v>
      </c>
      <c r="F29" s="25"/>
      <c r="G29" s="11"/>
      <c r="H29" s="13">
        <v>122493696100</v>
      </c>
      <c r="I29" s="11"/>
      <c r="J29" s="13">
        <v>200743754491.26001</v>
      </c>
      <c r="K29" s="11"/>
      <c r="L29" s="13">
        <v>0</v>
      </c>
      <c r="M29" s="11"/>
      <c r="N29" s="13">
        <v>0</v>
      </c>
      <c r="O29" s="11"/>
      <c r="P29" s="13">
        <v>0</v>
      </c>
      <c r="Q29" s="11"/>
      <c r="R29" s="13">
        <v>0</v>
      </c>
      <c r="S29" s="11"/>
      <c r="T29" s="13">
        <v>24778568</v>
      </c>
      <c r="U29" s="11"/>
      <c r="V29" s="13">
        <v>8730</v>
      </c>
      <c r="W29" s="11"/>
      <c r="X29" s="13">
        <v>122493696100</v>
      </c>
      <c r="Y29" s="11"/>
      <c r="Z29" s="13">
        <v>215029813093.09201</v>
      </c>
      <c r="AA29" s="11"/>
      <c r="AB29" s="38">
        <f t="shared" si="0"/>
        <v>7.6474162887563715</v>
      </c>
    </row>
    <row r="30" spans="1:28" ht="21.75" customHeight="1" x14ac:dyDescent="0.2">
      <c r="A30" s="24" t="s">
        <v>40</v>
      </c>
      <c r="B30" s="24"/>
      <c r="C30" s="24"/>
      <c r="E30" s="25">
        <v>3688073</v>
      </c>
      <c r="F30" s="25"/>
      <c r="G30" s="11"/>
      <c r="H30" s="13">
        <v>24048605909</v>
      </c>
      <c r="I30" s="11"/>
      <c r="J30" s="13">
        <v>19030875460.689098</v>
      </c>
      <c r="K30" s="11"/>
      <c r="L30" s="13">
        <v>0</v>
      </c>
      <c r="M30" s="11"/>
      <c r="N30" s="13">
        <v>0</v>
      </c>
      <c r="O30" s="11"/>
      <c r="P30" s="13">
        <v>0</v>
      </c>
      <c r="Q30" s="11"/>
      <c r="R30" s="13">
        <v>0</v>
      </c>
      <c r="S30" s="11"/>
      <c r="T30" s="13">
        <v>3688073</v>
      </c>
      <c r="U30" s="11"/>
      <c r="V30" s="13">
        <v>5170</v>
      </c>
      <c r="W30" s="11"/>
      <c r="X30" s="13">
        <v>24048605909</v>
      </c>
      <c r="Y30" s="11"/>
      <c r="Z30" s="13">
        <v>18953886752.4105</v>
      </c>
      <c r="AA30" s="11"/>
      <c r="AB30" s="38">
        <f t="shared" si="0"/>
        <v>0.67408449182288865</v>
      </c>
    </row>
    <row r="31" spans="1:28" ht="21.75" customHeight="1" x14ac:dyDescent="0.2">
      <c r="A31" s="24" t="s">
        <v>41</v>
      </c>
      <c r="B31" s="24"/>
      <c r="C31" s="24"/>
      <c r="E31" s="25">
        <v>1900000</v>
      </c>
      <c r="F31" s="25"/>
      <c r="G31" s="11"/>
      <c r="H31" s="13">
        <v>52524697728</v>
      </c>
      <c r="I31" s="11"/>
      <c r="J31" s="13">
        <v>53204538150</v>
      </c>
      <c r="K31" s="11"/>
      <c r="L31" s="13">
        <v>0</v>
      </c>
      <c r="M31" s="11"/>
      <c r="N31" s="13">
        <v>0</v>
      </c>
      <c r="O31" s="11"/>
      <c r="P31" s="13">
        <v>0</v>
      </c>
      <c r="Q31" s="11"/>
      <c r="R31" s="13">
        <v>0</v>
      </c>
      <c r="S31" s="11"/>
      <c r="T31" s="13">
        <v>1900000</v>
      </c>
      <c r="U31" s="11"/>
      <c r="V31" s="13">
        <v>31320</v>
      </c>
      <c r="W31" s="11"/>
      <c r="X31" s="13">
        <v>52524697728</v>
      </c>
      <c r="Y31" s="11"/>
      <c r="Z31" s="13">
        <v>59153927400</v>
      </c>
      <c r="AA31" s="11"/>
      <c r="AB31" s="38">
        <f t="shared" si="0"/>
        <v>2.1037766876857535</v>
      </c>
    </row>
    <row r="32" spans="1:28" ht="21.75" customHeight="1" x14ac:dyDescent="0.2">
      <c r="A32" s="24" t="s">
        <v>42</v>
      </c>
      <c r="B32" s="24"/>
      <c r="C32" s="24"/>
      <c r="E32" s="25">
        <v>3000000</v>
      </c>
      <c r="F32" s="25"/>
      <c r="G32" s="11"/>
      <c r="H32" s="13">
        <v>20169193559</v>
      </c>
      <c r="I32" s="11"/>
      <c r="J32" s="13">
        <v>18787545000</v>
      </c>
      <c r="K32" s="11"/>
      <c r="L32" s="13">
        <v>0</v>
      </c>
      <c r="M32" s="11"/>
      <c r="N32" s="13">
        <v>0</v>
      </c>
      <c r="O32" s="11"/>
      <c r="P32" s="13">
        <v>0</v>
      </c>
      <c r="Q32" s="11"/>
      <c r="R32" s="13">
        <v>0</v>
      </c>
      <c r="S32" s="11"/>
      <c r="T32" s="13">
        <v>3000000</v>
      </c>
      <c r="U32" s="11"/>
      <c r="V32" s="13">
        <v>6380</v>
      </c>
      <c r="W32" s="11"/>
      <c r="X32" s="13">
        <v>20169193559</v>
      </c>
      <c r="Y32" s="11"/>
      <c r="Z32" s="13">
        <v>19026117000</v>
      </c>
      <c r="AA32" s="11"/>
      <c r="AB32" s="38">
        <f t="shared" si="0"/>
        <v>0.67665332060068106</v>
      </c>
    </row>
    <row r="33" spans="1:28" ht="21.75" customHeight="1" x14ac:dyDescent="0.2">
      <c r="A33" s="24" t="s">
        <v>43</v>
      </c>
      <c r="B33" s="24"/>
      <c r="C33" s="24"/>
      <c r="E33" s="25">
        <v>7000000</v>
      </c>
      <c r="F33" s="25"/>
      <c r="G33" s="11"/>
      <c r="H33" s="13">
        <v>33498057376</v>
      </c>
      <c r="I33" s="11"/>
      <c r="J33" s="13">
        <v>21278634300</v>
      </c>
      <c r="K33" s="11"/>
      <c r="L33" s="13">
        <v>0</v>
      </c>
      <c r="M33" s="11"/>
      <c r="N33" s="13">
        <v>0</v>
      </c>
      <c r="O33" s="11"/>
      <c r="P33" s="13">
        <v>0</v>
      </c>
      <c r="Q33" s="11"/>
      <c r="R33" s="13">
        <v>0</v>
      </c>
      <c r="S33" s="11"/>
      <c r="T33" s="13">
        <v>7000000</v>
      </c>
      <c r="U33" s="11"/>
      <c r="V33" s="13">
        <v>3391</v>
      </c>
      <c r="W33" s="11"/>
      <c r="X33" s="13">
        <v>33498057376</v>
      </c>
      <c r="Y33" s="11"/>
      <c r="Z33" s="13">
        <v>23595764850</v>
      </c>
      <c r="AA33" s="11"/>
      <c r="AB33" s="38">
        <f t="shared" si="0"/>
        <v>0.83917031719427193</v>
      </c>
    </row>
    <row r="34" spans="1:28" ht="21.75" customHeight="1" x14ac:dyDescent="0.2">
      <c r="A34" s="24" t="s">
        <v>44</v>
      </c>
      <c r="B34" s="24"/>
      <c r="C34" s="24"/>
      <c r="E34" s="25">
        <v>5430800</v>
      </c>
      <c r="F34" s="25"/>
      <c r="G34" s="11"/>
      <c r="H34" s="13">
        <v>84999560207</v>
      </c>
      <c r="I34" s="11"/>
      <c r="J34" s="13">
        <v>92584047591</v>
      </c>
      <c r="K34" s="11"/>
      <c r="L34" s="13">
        <v>0</v>
      </c>
      <c r="M34" s="11"/>
      <c r="N34" s="13">
        <v>0</v>
      </c>
      <c r="O34" s="11"/>
      <c r="P34" s="13">
        <v>0</v>
      </c>
      <c r="Q34" s="11"/>
      <c r="R34" s="13">
        <v>0</v>
      </c>
      <c r="S34" s="11"/>
      <c r="T34" s="13">
        <v>5430800</v>
      </c>
      <c r="U34" s="11"/>
      <c r="V34" s="13">
        <v>17170</v>
      </c>
      <c r="W34" s="11"/>
      <c r="X34" s="13">
        <v>84999560207</v>
      </c>
      <c r="Y34" s="11"/>
      <c r="Z34" s="13">
        <v>92692017325.800003</v>
      </c>
      <c r="AA34" s="11"/>
      <c r="AB34" s="38">
        <f t="shared" si="0"/>
        <v>3.2965402933598296</v>
      </c>
    </row>
    <row r="35" spans="1:28" ht="21.75" customHeight="1" x14ac:dyDescent="0.2">
      <c r="A35" s="24" t="s">
        <v>45</v>
      </c>
      <c r="B35" s="24"/>
      <c r="C35" s="24"/>
      <c r="E35" s="25">
        <v>5478465</v>
      </c>
      <c r="F35" s="25"/>
      <c r="G35" s="11"/>
      <c r="H35" s="13">
        <v>24237292783</v>
      </c>
      <c r="I35" s="11"/>
      <c r="J35" s="13">
        <v>39934551021.1222</v>
      </c>
      <c r="K35" s="11"/>
      <c r="L35" s="13">
        <v>0</v>
      </c>
      <c r="M35" s="11"/>
      <c r="N35" s="13">
        <v>0</v>
      </c>
      <c r="O35" s="11"/>
      <c r="P35" s="13">
        <v>0</v>
      </c>
      <c r="Q35" s="11"/>
      <c r="R35" s="13">
        <v>0</v>
      </c>
      <c r="S35" s="11"/>
      <c r="T35" s="13">
        <v>5478465</v>
      </c>
      <c r="U35" s="11"/>
      <c r="V35" s="13">
        <v>6950</v>
      </c>
      <c r="W35" s="11"/>
      <c r="X35" s="13">
        <v>24237292783</v>
      </c>
      <c r="Y35" s="11"/>
      <c r="Z35" s="13">
        <v>37848783526.087502</v>
      </c>
      <c r="AA35" s="11"/>
      <c r="AB35" s="38">
        <f t="shared" si="0"/>
        <v>1.346071037701674</v>
      </c>
    </row>
    <row r="36" spans="1:28" ht="21.75" customHeight="1" x14ac:dyDescent="0.2">
      <c r="A36" s="24" t="s">
        <v>46</v>
      </c>
      <c r="B36" s="24"/>
      <c r="C36" s="24"/>
      <c r="E36" s="25">
        <v>1000000</v>
      </c>
      <c r="F36" s="25"/>
      <c r="G36" s="11"/>
      <c r="H36" s="13">
        <v>29387246080</v>
      </c>
      <c r="I36" s="11"/>
      <c r="J36" s="13">
        <v>43479747000</v>
      </c>
      <c r="K36" s="11"/>
      <c r="L36" s="13">
        <v>0</v>
      </c>
      <c r="M36" s="11"/>
      <c r="N36" s="13">
        <v>0</v>
      </c>
      <c r="O36" s="11"/>
      <c r="P36" s="13">
        <v>0</v>
      </c>
      <c r="Q36" s="11"/>
      <c r="R36" s="13">
        <v>0</v>
      </c>
      <c r="S36" s="11"/>
      <c r="T36" s="13">
        <v>1000000</v>
      </c>
      <c r="U36" s="11"/>
      <c r="V36" s="13">
        <v>45510</v>
      </c>
      <c r="W36" s="11"/>
      <c r="X36" s="13">
        <v>29387246080</v>
      </c>
      <c r="Y36" s="11"/>
      <c r="Z36" s="13">
        <v>45239215500</v>
      </c>
      <c r="AA36" s="11"/>
      <c r="AB36" s="38">
        <f t="shared" si="0"/>
        <v>1.6089076604251302</v>
      </c>
    </row>
    <row r="37" spans="1:28" ht="21.75" customHeight="1" x14ac:dyDescent="0.2">
      <c r="A37" s="24" t="s">
        <v>47</v>
      </c>
      <c r="B37" s="24"/>
      <c r="C37" s="24"/>
      <c r="E37" s="25">
        <v>18000000</v>
      </c>
      <c r="F37" s="25"/>
      <c r="G37" s="11"/>
      <c r="H37" s="13">
        <v>70817242562</v>
      </c>
      <c r="I37" s="11"/>
      <c r="J37" s="13">
        <v>69138165600</v>
      </c>
      <c r="K37" s="11"/>
      <c r="L37" s="13">
        <v>0</v>
      </c>
      <c r="M37" s="11"/>
      <c r="N37" s="13">
        <v>0</v>
      </c>
      <c r="O37" s="11"/>
      <c r="P37" s="13">
        <v>0</v>
      </c>
      <c r="Q37" s="11"/>
      <c r="R37" s="13">
        <v>0</v>
      </c>
      <c r="S37" s="11"/>
      <c r="T37" s="13">
        <v>18000000</v>
      </c>
      <c r="U37" s="11"/>
      <c r="V37" s="13">
        <v>3584</v>
      </c>
      <c r="W37" s="11"/>
      <c r="X37" s="13">
        <v>70817242562</v>
      </c>
      <c r="Y37" s="11"/>
      <c r="Z37" s="13">
        <v>64128153600</v>
      </c>
      <c r="AA37" s="11"/>
      <c r="AB37" s="38">
        <f t="shared" si="0"/>
        <v>2.2806822893725776</v>
      </c>
    </row>
    <row r="38" spans="1:28" ht="21.75" customHeight="1" x14ac:dyDescent="0.2">
      <c r="A38" s="24" t="s">
        <v>48</v>
      </c>
      <c r="B38" s="24"/>
      <c r="C38" s="24"/>
      <c r="E38" s="25">
        <v>6263262</v>
      </c>
      <c r="F38" s="25"/>
      <c r="G38" s="11"/>
      <c r="H38" s="13">
        <v>76784216126</v>
      </c>
      <c r="I38" s="11"/>
      <c r="J38" s="13">
        <v>75708106387.776001</v>
      </c>
      <c r="K38" s="11"/>
      <c r="L38" s="13">
        <v>0</v>
      </c>
      <c r="M38" s="11"/>
      <c r="N38" s="13">
        <v>0</v>
      </c>
      <c r="O38" s="11"/>
      <c r="P38" s="13">
        <v>0</v>
      </c>
      <c r="Q38" s="11"/>
      <c r="R38" s="13">
        <v>0</v>
      </c>
      <c r="S38" s="11"/>
      <c r="T38" s="13">
        <v>6263262</v>
      </c>
      <c r="U38" s="11"/>
      <c r="V38" s="13">
        <v>12660</v>
      </c>
      <c r="W38" s="11"/>
      <c r="X38" s="13">
        <v>76784216126</v>
      </c>
      <c r="Y38" s="11"/>
      <c r="Z38" s="13">
        <v>78821104183.326004</v>
      </c>
      <c r="AA38" s="11"/>
      <c r="AB38" s="38">
        <f t="shared" si="0"/>
        <v>2.8032289446690446</v>
      </c>
    </row>
    <row r="39" spans="1:28" ht="21.75" customHeight="1" x14ac:dyDescent="0.2">
      <c r="A39" s="24" t="s">
        <v>49</v>
      </c>
      <c r="B39" s="24"/>
      <c r="C39" s="24"/>
      <c r="E39" s="25">
        <v>52000000</v>
      </c>
      <c r="F39" s="25"/>
      <c r="G39" s="11"/>
      <c r="H39" s="13">
        <v>156462380181</v>
      </c>
      <c r="I39" s="11"/>
      <c r="J39" s="13">
        <v>224647347600</v>
      </c>
      <c r="K39" s="11"/>
      <c r="L39" s="13">
        <v>0</v>
      </c>
      <c r="M39" s="11"/>
      <c r="N39" s="13">
        <v>0</v>
      </c>
      <c r="O39" s="11"/>
      <c r="P39" s="13">
        <v>0</v>
      </c>
      <c r="Q39" s="11"/>
      <c r="R39" s="13">
        <v>0</v>
      </c>
      <c r="S39" s="11"/>
      <c r="T39" s="13">
        <v>52000000</v>
      </c>
      <c r="U39" s="11"/>
      <c r="V39" s="13">
        <v>4177</v>
      </c>
      <c r="W39" s="11"/>
      <c r="X39" s="13">
        <v>156462380181</v>
      </c>
      <c r="Y39" s="11"/>
      <c r="Z39" s="13">
        <v>215911636200</v>
      </c>
      <c r="AA39" s="11"/>
      <c r="AB39" s="38">
        <f t="shared" si="0"/>
        <v>7.6787778394853872</v>
      </c>
    </row>
    <row r="40" spans="1:28" ht="21.75" customHeight="1" x14ac:dyDescent="0.2">
      <c r="A40" s="24" t="s">
        <v>50</v>
      </c>
      <c r="B40" s="24"/>
      <c r="C40" s="24"/>
      <c r="E40" s="25">
        <v>1600000</v>
      </c>
      <c r="F40" s="25"/>
      <c r="G40" s="11"/>
      <c r="H40" s="13">
        <v>14339819423</v>
      </c>
      <c r="I40" s="11"/>
      <c r="J40" s="13">
        <v>11467360800</v>
      </c>
      <c r="K40" s="11"/>
      <c r="L40" s="13">
        <v>0</v>
      </c>
      <c r="M40" s="11"/>
      <c r="N40" s="13">
        <v>0</v>
      </c>
      <c r="O40" s="11"/>
      <c r="P40" s="13">
        <v>0</v>
      </c>
      <c r="Q40" s="11"/>
      <c r="R40" s="13">
        <v>0</v>
      </c>
      <c r="S40" s="11"/>
      <c r="T40" s="13">
        <v>1600000</v>
      </c>
      <c r="U40" s="11"/>
      <c r="V40" s="13">
        <v>8080</v>
      </c>
      <c r="W40" s="11"/>
      <c r="X40" s="13">
        <v>14339819423</v>
      </c>
      <c r="Y40" s="11"/>
      <c r="Z40" s="13">
        <v>12851078400</v>
      </c>
      <c r="AA40" s="11"/>
      <c r="AB40" s="38">
        <f t="shared" si="0"/>
        <v>0.45704149052902848</v>
      </c>
    </row>
    <row r="41" spans="1:28" ht="21.75" customHeight="1" x14ac:dyDescent="0.2">
      <c r="A41" s="24" t="s">
        <v>51</v>
      </c>
      <c r="B41" s="24"/>
      <c r="C41" s="24"/>
      <c r="E41" s="25">
        <v>16000000</v>
      </c>
      <c r="F41" s="25"/>
      <c r="G41" s="11"/>
      <c r="H41" s="13">
        <v>35879176755</v>
      </c>
      <c r="I41" s="11"/>
      <c r="J41" s="13">
        <v>18863092800</v>
      </c>
      <c r="K41" s="11"/>
      <c r="L41" s="13">
        <v>30000000</v>
      </c>
      <c r="M41" s="11"/>
      <c r="N41" s="13">
        <v>37624131720</v>
      </c>
      <c r="O41" s="11"/>
      <c r="P41" s="13">
        <v>0</v>
      </c>
      <c r="Q41" s="11"/>
      <c r="R41" s="13">
        <v>0</v>
      </c>
      <c r="S41" s="11"/>
      <c r="T41" s="13">
        <v>46000000</v>
      </c>
      <c r="U41" s="11"/>
      <c r="V41" s="13">
        <v>1259</v>
      </c>
      <c r="W41" s="11"/>
      <c r="X41" s="13">
        <v>73503308475</v>
      </c>
      <c r="Y41" s="11"/>
      <c r="Z41" s="13">
        <v>57569411700</v>
      </c>
      <c r="AA41" s="11"/>
      <c r="AB41" s="38">
        <f t="shared" si="0"/>
        <v>2.047424263807097</v>
      </c>
    </row>
    <row r="42" spans="1:28" ht="21.75" customHeight="1" x14ac:dyDescent="0.2">
      <c r="A42" s="24" t="s">
        <v>52</v>
      </c>
      <c r="B42" s="24"/>
      <c r="C42" s="24"/>
      <c r="E42" s="25">
        <v>12000000</v>
      </c>
      <c r="F42" s="25"/>
      <c r="G42" s="11"/>
      <c r="H42" s="13">
        <v>45879145123</v>
      </c>
      <c r="I42" s="11"/>
      <c r="J42" s="13">
        <v>34008438600</v>
      </c>
      <c r="K42" s="11"/>
      <c r="L42" s="13">
        <v>0</v>
      </c>
      <c r="M42" s="11"/>
      <c r="N42" s="13">
        <v>0</v>
      </c>
      <c r="O42" s="11"/>
      <c r="P42" s="13">
        <v>0</v>
      </c>
      <c r="Q42" s="11"/>
      <c r="R42" s="13">
        <v>0</v>
      </c>
      <c r="S42" s="11"/>
      <c r="T42" s="13">
        <v>12000000</v>
      </c>
      <c r="U42" s="11"/>
      <c r="V42" s="13">
        <v>3193</v>
      </c>
      <c r="W42" s="11"/>
      <c r="X42" s="13">
        <v>45879145123</v>
      </c>
      <c r="Y42" s="11"/>
      <c r="Z42" s="13">
        <v>38088019800</v>
      </c>
      <c r="AA42" s="11"/>
      <c r="AB42" s="38">
        <f t="shared" si="0"/>
        <v>1.354579343371771</v>
      </c>
    </row>
    <row r="43" spans="1:28" ht="21.75" customHeight="1" x14ac:dyDescent="0.2">
      <c r="A43" s="24" t="s">
        <v>53</v>
      </c>
      <c r="B43" s="24"/>
      <c r="C43" s="24"/>
      <c r="E43" s="25">
        <v>15903</v>
      </c>
      <c r="F43" s="25"/>
      <c r="G43" s="11"/>
      <c r="H43" s="13">
        <v>73996851432</v>
      </c>
      <c r="I43" s="11"/>
      <c r="J43" s="13">
        <v>75019400268.048004</v>
      </c>
      <c r="K43" s="11"/>
      <c r="L43" s="13">
        <v>7681</v>
      </c>
      <c r="M43" s="11"/>
      <c r="N43" s="13">
        <v>37002778035</v>
      </c>
      <c r="O43" s="11"/>
      <c r="P43" s="13">
        <v>0</v>
      </c>
      <c r="Q43" s="11"/>
      <c r="R43" s="13">
        <v>0</v>
      </c>
      <c r="S43" s="11"/>
      <c r="T43" s="13">
        <v>23584</v>
      </c>
      <c r="U43" s="11"/>
      <c r="V43" s="13">
        <v>4969531</v>
      </c>
      <c r="W43" s="11"/>
      <c r="X43" s="13">
        <v>110999629467</v>
      </c>
      <c r="Y43" s="11"/>
      <c r="Z43" s="13">
        <v>116920135698.14999</v>
      </c>
      <c r="AA43" s="11"/>
      <c r="AB43" s="38">
        <f t="shared" si="0"/>
        <v>4.1581999135838075</v>
      </c>
    </row>
    <row r="44" spans="1:28" ht="21.75" customHeight="1" x14ac:dyDescent="0.2">
      <c r="A44" s="24" t="s">
        <v>54</v>
      </c>
      <c r="B44" s="24"/>
      <c r="C44" s="24"/>
      <c r="E44" s="25">
        <v>2500666</v>
      </c>
      <c r="F44" s="25"/>
      <c r="G44" s="11"/>
      <c r="H44" s="13">
        <v>49558981713</v>
      </c>
      <c r="I44" s="11"/>
      <c r="J44" s="13">
        <v>56874807413.424004</v>
      </c>
      <c r="K44" s="11"/>
      <c r="L44" s="13">
        <v>0</v>
      </c>
      <c r="M44" s="11"/>
      <c r="N44" s="13">
        <v>0</v>
      </c>
      <c r="O44" s="11"/>
      <c r="P44" s="13">
        <v>-602594</v>
      </c>
      <c r="Q44" s="11"/>
      <c r="R44" s="13">
        <v>14445584163</v>
      </c>
      <c r="S44" s="11"/>
      <c r="T44" s="13">
        <v>1898072</v>
      </c>
      <c r="U44" s="11"/>
      <c r="V44" s="13">
        <v>25000</v>
      </c>
      <c r="W44" s="11"/>
      <c r="X44" s="13">
        <v>37616585203</v>
      </c>
      <c r="Y44" s="11"/>
      <c r="Z44" s="13">
        <v>47169461790</v>
      </c>
      <c r="AA44" s="11"/>
      <c r="AB44" s="38">
        <f t="shared" si="0"/>
        <v>1.6775558013834586</v>
      </c>
    </row>
    <row r="45" spans="1:28" ht="21.75" customHeight="1" x14ac:dyDescent="0.2">
      <c r="A45" s="24" t="s">
        <v>55</v>
      </c>
      <c r="B45" s="24"/>
      <c r="C45" s="24"/>
      <c r="E45" s="25">
        <v>5000000</v>
      </c>
      <c r="F45" s="25"/>
      <c r="G45" s="11"/>
      <c r="H45" s="13">
        <v>37383913800</v>
      </c>
      <c r="I45" s="11"/>
      <c r="J45" s="13">
        <v>22266720000</v>
      </c>
      <c r="K45" s="11"/>
      <c r="L45" s="13">
        <v>0</v>
      </c>
      <c r="M45" s="11"/>
      <c r="N45" s="13">
        <v>0</v>
      </c>
      <c r="O45" s="11"/>
      <c r="P45" s="13">
        <v>0</v>
      </c>
      <c r="Q45" s="11"/>
      <c r="R45" s="13">
        <v>0</v>
      </c>
      <c r="S45" s="11"/>
      <c r="T45" s="13">
        <v>5000000</v>
      </c>
      <c r="U45" s="11"/>
      <c r="V45" s="13">
        <v>5231</v>
      </c>
      <c r="W45" s="11"/>
      <c r="X45" s="13">
        <v>37383913800</v>
      </c>
      <c r="Y45" s="11"/>
      <c r="Z45" s="13">
        <v>25999377750</v>
      </c>
      <c r="AA45" s="11"/>
      <c r="AB45" s="38">
        <f t="shared" si="0"/>
        <v>0.92465347964006339</v>
      </c>
    </row>
    <row r="46" spans="1:28" ht="21.75" customHeight="1" x14ac:dyDescent="0.2">
      <c r="A46" s="24" t="s">
        <v>56</v>
      </c>
      <c r="B46" s="24"/>
      <c r="C46" s="24"/>
      <c r="E46" s="25">
        <v>26000000</v>
      </c>
      <c r="F46" s="25"/>
      <c r="G46" s="11"/>
      <c r="H46" s="13">
        <v>128586278251</v>
      </c>
      <c r="I46" s="11"/>
      <c r="J46" s="13">
        <v>165926826000</v>
      </c>
      <c r="K46" s="11"/>
      <c r="L46" s="13">
        <v>0</v>
      </c>
      <c r="M46" s="11"/>
      <c r="N46" s="13">
        <v>0</v>
      </c>
      <c r="O46" s="11"/>
      <c r="P46" s="13">
        <v>0</v>
      </c>
      <c r="Q46" s="11"/>
      <c r="R46" s="13">
        <v>0</v>
      </c>
      <c r="S46" s="11"/>
      <c r="T46" s="13">
        <v>26000000</v>
      </c>
      <c r="U46" s="11"/>
      <c r="V46" s="13">
        <v>6200</v>
      </c>
      <c r="W46" s="11"/>
      <c r="X46" s="13">
        <v>128586278251</v>
      </c>
      <c r="Y46" s="11"/>
      <c r="Z46" s="13">
        <v>160240860000</v>
      </c>
      <c r="AA46" s="11"/>
      <c r="AB46" s="38">
        <f t="shared" si="0"/>
        <v>5.6988774963860918</v>
      </c>
    </row>
    <row r="47" spans="1:28" ht="21.75" customHeight="1" x14ac:dyDescent="0.2">
      <c r="A47" s="24" t="s">
        <v>57</v>
      </c>
      <c r="B47" s="24"/>
      <c r="C47" s="24"/>
      <c r="E47" s="25">
        <v>4564016</v>
      </c>
      <c r="F47" s="25"/>
      <c r="G47" s="11"/>
      <c r="H47" s="13">
        <v>47196824136</v>
      </c>
      <c r="I47" s="11"/>
      <c r="J47" s="13">
        <v>50177672759.087997</v>
      </c>
      <c r="K47" s="11"/>
      <c r="L47" s="13">
        <v>0</v>
      </c>
      <c r="M47" s="11"/>
      <c r="N47" s="13">
        <v>0</v>
      </c>
      <c r="O47" s="11"/>
      <c r="P47" s="13">
        <v>0</v>
      </c>
      <c r="Q47" s="11"/>
      <c r="R47" s="13">
        <v>0</v>
      </c>
      <c r="S47" s="11"/>
      <c r="T47" s="13">
        <v>4564016</v>
      </c>
      <c r="U47" s="11"/>
      <c r="V47" s="13">
        <v>12780</v>
      </c>
      <c r="W47" s="11"/>
      <c r="X47" s="13">
        <v>47196824136</v>
      </c>
      <c r="Y47" s="11"/>
      <c r="Z47" s="13">
        <v>57981072139.344002</v>
      </c>
      <c r="AA47" s="11"/>
      <c r="AB47" s="38">
        <f t="shared" si="0"/>
        <v>2.0620647394880809</v>
      </c>
    </row>
    <row r="48" spans="1:28" ht="21.75" customHeight="1" x14ac:dyDescent="0.2">
      <c r="A48" s="24" t="s">
        <v>58</v>
      </c>
      <c r="B48" s="24"/>
      <c r="C48" s="24"/>
      <c r="E48" s="25">
        <v>10810362</v>
      </c>
      <c r="F48" s="25"/>
      <c r="G48" s="11"/>
      <c r="H48" s="13">
        <v>47148748446</v>
      </c>
      <c r="I48" s="11"/>
      <c r="J48" s="13">
        <v>48518372162.641502</v>
      </c>
      <c r="K48" s="11"/>
      <c r="L48" s="13">
        <v>0</v>
      </c>
      <c r="M48" s="11"/>
      <c r="N48" s="13">
        <v>0</v>
      </c>
      <c r="O48" s="11"/>
      <c r="P48" s="13">
        <v>0</v>
      </c>
      <c r="Q48" s="11"/>
      <c r="R48" s="13">
        <v>0</v>
      </c>
      <c r="S48" s="11"/>
      <c r="T48" s="13">
        <v>10810362</v>
      </c>
      <c r="U48" s="11"/>
      <c r="V48" s="13">
        <v>4934</v>
      </c>
      <c r="W48" s="11"/>
      <c r="X48" s="13">
        <v>47148748446</v>
      </c>
      <c r="Y48" s="11"/>
      <c r="Z48" s="13">
        <v>53020963067.657402</v>
      </c>
      <c r="AA48" s="11"/>
      <c r="AB48" s="38">
        <f t="shared" si="0"/>
        <v>1.8856612056562279</v>
      </c>
    </row>
    <row r="49" spans="1:28" ht="21.75" customHeight="1" x14ac:dyDescent="0.2">
      <c r="A49" s="24" t="s">
        <v>59</v>
      </c>
      <c r="B49" s="24"/>
      <c r="C49" s="24"/>
      <c r="E49" s="25">
        <v>9360000</v>
      </c>
      <c r="F49" s="25"/>
      <c r="G49" s="11"/>
      <c r="H49" s="13">
        <v>46112155830</v>
      </c>
      <c r="I49" s="11"/>
      <c r="J49" s="13">
        <v>70712740800</v>
      </c>
      <c r="K49" s="11"/>
      <c r="L49" s="13">
        <v>0</v>
      </c>
      <c r="M49" s="11"/>
      <c r="N49" s="13">
        <v>0</v>
      </c>
      <c r="O49" s="11"/>
      <c r="P49" s="13">
        <v>0</v>
      </c>
      <c r="Q49" s="11"/>
      <c r="R49" s="13">
        <v>0</v>
      </c>
      <c r="S49" s="11"/>
      <c r="T49" s="13">
        <v>9360000</v>
      </c>
      <c r="U49" s="11"/>
      <c r="V49" s="13">
        <v>7950</v>
      </c>
      <c r="W49" s="11"/>
      <c r="X49" s="13">
        <v>46112155830</v>
      </c>
      <c r="Y49" s="11"/>
      <c r="Z49" s="13">
        <v>73969248600</v>
      </c>
      <c r="AA49" s="11"/>
      <c r="AB49" s="38">
        <f t="shared" si="0"/>
        <v>2.6306753862349987</v>
      </c>
    </row>
    <row r="50" spans="1:28" ht="21.75" customHeight="1" x14ac:dyDescent="0.2">
      <c r="A50" s="24" t="s">
        <v>60</v>
      </c>
      <c r="B50" s="24"/>
      <c r="C50" s="24"/>
      <c r="E50" s="25">
        <v>3519990</v>
      </c>
      <c r="F50" s="25"/>
      <c r="G50" s="11"/>
      <c r="H50" s="13">
        <v>14699693330</v>
      </c>
      <c r="I50" s="11"/>
      <c r="J50" s="13">
        <f>18439972733.565-7</f>
        <v>18439972726.564999</v>
      </c>
      <c r="K50" s="11"/>
      <c r="L50" s="13">
        <v>0</v>
      </c>
      <c r="M50" s="11"/>
      <c r="N50" s="13">
        <v>0</v>
      </c>
      <c r="O50" s="11"/>
      <c r="P50" s="13">
        <v>0</v>
      </c>
      <c r="Q50" s="11"/>
      <c r="R50" s="13">
        <v>0</v>
      </c>
      <c r="S50" s="11"/>
      <c r="T50" s="13">
        <v>3519990</v>
      </c>
      <c r="U50" s="11"/>
      <c r="V50" s="13">
        <v>5440</v>
      </c>
      <c r="W50" s="11"/>
      <c r="X50" s="13">
        <v>14699693330</v>
      </c>
      <c r="Y50" s="11"/>
      <c r="Z50" s="13">
        <f>19034810563.68-8</f>
        <v>19034810555.68</v>
      </c>
      <c r="AA50" s="11"/>
      <c r="AB50" s="38">
        <f t="shared" si="0"/>
        <v>0.67696250209676345</v>
      </c>
    </row>
    <row r="51" spans="1:28" ht="21.75" customHeight="1" x14ac:dyDescent="0.2">
      <c r="A51" s="26" t="s">
        <v>61</v>
      </c>
      <c r="B51" s="26"/>
      <c r="C51" s="26"/>
      <c r="E51" s="25">
        <v>0</v>
      </c>
      <c r="F51" s="25"/>
      <c r="G51" s="11"/>
      <c r="H51" s="15">
        <v>0</v>
      </c>
      <c r="I51" s="11"/>
      <c r="J51" s="15">
        <v>0</v>
      </c>
      <c r="K51" s="11"/>
      <c r="L51" s="15">
        <v>4298618</v>
      </c>
      <c r="M51" s="11"/>
      <c r="N51" s="15">
        <v>11866189914</v>
      </c>
      <c r="O51" s="11"/>
      <c r="P51" s="15">
        <v>0</v>
      </c>
      <c r="Q51" s="11"/>
      <c r="R51" s="15">
        <v>0</v>
      </c>
      <c r="S51" s="11"/>
      <c r="T51" s="15">
        <v>4298618</v>
      </c>
      <c r="U51" s="11"/>
      <c r="V51" s="13">
        <v>2878</v>
      </c>
      <c r="W51" s="11"/>
      <c r="X51" s="15">
        <v>11866189914</v>
      </c>
      <c r="Y51" s="11"/>
      <c r="Z51" s="15">
        <v>12297812639.506201</v>
      </c>
      <c r="AA51" s="11"/>
      <c r="AB51" s="38">
        <f t="shared" si="0"/>
        <v>0.43736489997653738</v>
      </c>
    </row>
    <row r="52" spans="1:28" ht="21.75" customHeight="1" thickBot="1" x14ac:dyDescent="0.25">
      <c r="A52" s="27" t="s">
        <v>62</v>
      </c>
      <c r="B52" s="27"/>
      <c r="C52" s="27"/>
      <c r="D52" s="19"/>
      <c r="E52" s="11"/>
      <c r="F52" s="13"/>
      <c r="G52" s="11"/>
      <c r="H52" s="16">
        <v>2496982988228</v>
      </c>
      <c r="I52" s="11"/>
      <c r="J52" s="16">
        <f>SUM(J9:J51)</f>
        <v>2549798810142.2983</v>
      </c>
      <c r="K52" s="11"/>
      <c r="L52" s="16">
        <v>35106299</v>
      </c>
      <c r="M52" s="11"/>
      <c r="N52" s="16">
        <v>86493099669</v>
      </c>
      <c r="O52" s="11"/>
      <c r="P52" s="16">
        <v>-18260353</v>
      </c>
      <c r="Q52" s="11"/>
      <c r="R52" s="16">
        <v>63430340437</v>
      </c>
      <c r="S52" s="11"/>
      <c r="T52" s="16">
        <v>513727595</v>
      </c>
      <c r="U52" s="11"/>
      <c r="V52" s="13"/>
      <c r="W52" s="11"/>
      <c r="X52" s="16">
        <f>SUM(X9:X51)</f>
        <v>2520141242129</v>
      </c>
      <c r="Y52" s="11"/>
      <c r="Z52" s="16">
        <f>SUM(Z9:Z51)</f>
        <v>2674255352009.1118</v>
      </c>
      <c r="AA52" s="11"/>
      <c r="AB52" s="17">
        <f>SUM(AB9:AB51)</f>
        <v>95.108411457319875</v>
      </c>
    </row>
    <row r="53" spans="1:28" ht="13.5" thickTop="1" x14ac:dyDescent="0.2"/>
    <row r="54" spans="1:28" x14ac:dyDescent="0.2">
      <c r="X54" s="18"/>
    </row>
    <row r="55" spans="1:28" x14ac:dyDescent="0.2">
      <c r="X55" s="18"/>
    </row>
    <row r="56" spans="1:28" x14ac:dyDescent="0.2">
      <c r="X56" s="18"/>
    </row>
  </sheetData>
  <mergeCells count="100">
    <mergeCell ref="A1:AB1"/>
    <mergeCell ref="A2:AB2"/>
    <mergeCell ref="A3:AB3"/>
    <mergeCell ref="B4:AB4"/>
    <mergeCell ref="A5:B5"/>
    <mergeCell ref="C5:AB5"/>
    <mergeCell ref="F6:J6"/>
    <mergeCell ref="L6:R6"/>
    <mergeCell ref="T6:AB6"/>
    <mergeCell ref="L7:N7"/>
    <mergeCell ref="P7:R7"/>
    <mergeCell ref="A8:C8"/>
    <mergeCell ref="E8:F8"/>
    <mergeCell ref="A9:C9"/>
    <mergeCell ref="E9:F9"/>
    <mergeCell ref="A10:C10"/>
    <mergeCell ref="E10:F10"/>
    <mergeCell ref="A11:C11"/>
    <mergeCell ref="E11:F11"/>
    <mergeCell ref="A12:C12"/>
    <mergeCell ref="E12:F12"/>
    <mergeCell ref="A13:C13"/>
    <mergeCell ref="E13:F13"/>
    <mergeCell ref="A14:C14"/>
    <mergeCell ref="E14:F14"/>
    <mergeCell ref="A15:C15"/>
    <mergeCell ref="E15:F15"/>
    <mergeCell ref="A16:C16"/>
    <mergeCell ref="E16:F16"/>
    <mergeCell ref="A17:C17"/>
    <mergeCell ref="E17:F17"/>
    <mergeCell ref="A18:C18"/>
    <mergeCell ref="E18:F18"/>
    <mergeCell ref="A19:C19"/>
    <mergeCell ref="E19:F19"/>
    <mergeCell ref="A20:C20"/>
    <mergeCell ref="E20:F20"/>
    <mergeCell ref="A21:C21"/>
    <mergeCell ref="E21:F21"/>
    <mergeCell ref="A22:C22"/>
    <mergeCell ref="E22:F22"/>
    <mergeCell ref="A23:C23"/>
    <mergeCell ref="E23:F23"/>
    <mergeCell ref="A24:C24"/>
    <mergeCell ref="E24:F24"/>
    <mergeCell ref="A25:C25"/>
    <mergeCell ref="E25:F25"/>
    <mergeCell ref="A26:C26"/>
    <mergeCell ref="E26:F26"/>
    <mergeCell ref="A27:C27"/>
    <mergeCell ref="E27:F27"/>
    <mergeCell ref="A28:C28"/>
    <mergeCell ref="E28:F28"/>
    <mergeCell ref="A29:C29"/>
    <mergeCell ref="E29:F29"/>
    <mergeCell ref="A30:C30"/>
    <mergeCell ref="E30:F30"/>
    <mergeCell ref="A31:C31"/>
    <mergeCell ref="E31:F31"/>
    <mergeCell ref="A32:C32"/>
    <mergeCell ref="E32:F32"/>
    <mergeCell ref="A33:C33"/>
    <mergeCell ref="E33:F33"/>
    <mergeCell ref="A34:C34"/>
    <mergeCell ref="E34:F34"/>
    <mergeCell ref="A35:C35"/>
    <mergeCell ref="E35:F35"/>
    <mergeCell ref="A36:C36"/>
    <mergeCell ref="E36:F36"/>
    <mergeCell ref="A37:C37"/>
    <mergeCell ref="E37:F37"/>
    <mergeCell ref="A38:C38"/>
    <mergeCell ref="E38:F38"/>
    <mergeCell ref="A39:C39"/>
    <mergeCell ref="E39:F39"/>
    <mergeCell ref="A40:C40"/>
    <mergeCell ref="E40:F40"/>
    <mergeCell ref="A41:C41"/>
    <mergeCell ref="E41:F41"/>
    <mergeCell ref="A42:C42"/>
    <mergeCell ref="E42:F42"/>
    <mergeCell ref="A43:C43"/>
    <mergeCell ref="E43:F43"/>
    <mergeCell ref="A44:C44"/>
    <mergeCell ref="E44:F44"/>
    <mergeCell ref="A45:C45"/>
    <mergeCell ref="E45:F45"/>
    <mergeCell ref="A46:C46"/>
    <mergeCell ref="E46:F46"/>
    <mergeCell ref="A47:C47"/>
    <mergeCell ref="E47:F47"/>
    <mergeCell ref="A48:C48"/>
    <mergeCell ref="E48:F48"/>
    <mergeCell ref="A49:C49"/>
    <mergeCell ref="E49:F49"/>
    <mergeCell ref="A50:C50"/>
    <mergeCell ref="E50:F50"/>
    <mergeCell ref="A51:C51"/>
    <mergeCell ref="E51:F51"/>
    <mergeCell ref="A52:C52"/>
  </mergeCells>
  <pageMargins left="0.39" right="0.39" top="0.39" bottom="0.39" header="0" footer="0"/>
  <pageSetup paperSize="0" fitToHeight="0"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R56"/>
  <sheetViews>
    <sheetView rightToLeft="1" topLeftCell="A46" workbookViewId="0">
      <selection activeCell="I51" sqref="I51:I61"/>
    </sheetView>
  </sheetViews>
  <sheetFormatPr defaultRowHeight="12.75" x14ac:dyDescent="0.2"/>
  <cols>
    <col min="1" max="1" width="40.28515625" customWidth="1"/>
    <col min="2" max="2" width="1.28515625" customWidth="1"/>
    <col min="3" max="3" width="12.140625" bestFit="1" customWidth="1"/>
    <col min="4" max="4" width="1.28515625" customWidth="1"/>
    <col min="5" max="5" width="17.7109375" bestFit="1" customWidth="1"/>
    <col min="6" max="6" width="1.28515625" customWidth="1"/>
    <col min="7" max="7" width="17.85546875" bestFit="1" customWidth="1"/>
    <col min="8" max="8" width="1.28515625" customWidth="1"/>
    <col min="9" max="9" width="26.28515625" bestFit="1" customWidth="1"/>
    <col min="10" max="10" width="1.28515625" customWidth="1"/>
    <col min="11" max="11" width="12.140625" bestFit="1" customWidth="1"/>
    <col min="12" max="12" width="1.28515625" customWidth="1"/>
    <col min="13" max="13" width="17.7109375" bestFit="1" customWidth="1"/>
    <col min="14" max="14" width="1.28515625" customWidth="1"/>
    <col min="15" max="15" width="17.7109375" bestFit="1" customWidth="1"/>
    <col min="16" max="16" width="1.28515625" customWidth="1"/>
    <col min="17" max="17" width="14.28515625" customWidth="1"/>
    <col min="18" max="18" width="1.28515625" customWidth="1"/>
    <col min="19" max="19" width="0.28515625" customWidth="1"/>
  </cols>
  <sheetData>
    <row r="1" spans="1:18" ht="29.1" customHeight="1" x14ac:dyDescent="0.2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</row>
    <row r="2" spans="1:18" ht="21.75" customHeight="1" x14ac:dyDescent="0.2">
      <c r="A2" s="32" t="s">
        <v>78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</row>
    <row r="3" spans="1:18" ht="21.75" customHeight="1" x14ac:dyDescent="0.2">
      <c r="A3" s="32" t="s">
        <v>2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</row>
    <row r="4" spans="1:18" ht="14.45" customHeight="1" x14ac:dyDescent="0.2"/>
    <row r="5" spans="1:18" ht="30.75" customHeight="1" x14ac:dyDescent="0.2">
      <c r="A5" s="33" t="s">
        <v>176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</row>
    <row r="6" spans="1:18" ht="14.45" customHeight="1" x14ac:dyDescent="0.2">
      <c r="A6" s="28" t="s">
        <v>81</v>
      </c>
      <c r="C6" s="28" t="s">
        <v>97</v>
      </c>
      <c r="D6" s="28"/>
      <c r="E6" s="28"/>
      <c r="F6" s="28"/>
      <c r="G6" s="28"/>
      <c r="H6" s="28"/>
      <c r="I6" s="28"/>
      <c r="K6" s="28" t="s">
        <v>98</v>
      </c>
      <c r="L6" s="28"/>
      <c r="M6" s="28"/>
      <c r="N6" s="28"/>
      <c r="O6" s="28"/>
      <c r="P6" s="28"/>
      <c r="Q6" s="28"/>
      <c r="R6" s="28"/>
    </row>
    <row r="7" spans="1:18" ht="49.5" customHeight="1" x14ac:dyDescent="0.2">
      <c r="A7" s="28"/>
      <c r="C7" s="9" t="s">
        <v>13</v>
      </c>
      <c r="D7" s="3"/>
      <c r="E7" s="9" t="s">
        <v>15</v>
      </c>
      <c r="F7" s="3"/>
      <c r="G7" s="9" t="s">
        <v>174</v>
      </c>
      <c r="H7" s="3"/>
      <c r="I7" s="9" t="s">
        <v>177</v>
      </c>
      <c r="K7" s="9" t="s">
        <v>13</v>
      </c>
      <c r="L7" s="3"/>
      <c r="M7" s="9" t="s">
        <v>15</v>
      </c>
      <c r="N7" s="3"/>
      <c r="O7" s="9" t="s">
        <v>174</v>
      </c>
      <c r="P7" s="3"/>
      <c r="Q7" s="37" t="s">
        <v>177</v>
      </c>
      <c r="R7" s="37"/>
    </row>
    <row r="8" spans="1:18" ht="21.75" customHeight="1" x14ac:dyDescent="0.2">
      <c r="A8" s="5" t="s">
        <v>44</v>
      </c>
      <c r="C8" s="10">
        <v>5430800</v>
      </c>
      <c r="D8" s="11"/>
      <c r="E8" s="10">
        <v>92692017325</v>
      </c>
      <c r="F8" s="11"/>
      <c r="G8" s="10">
        <v>92584047591</v>
      </c>
      <c r="H8" s="11"/>
      <c r="I8" s="10">
        <v>107969734</v>
      </c>
      <c r="J8" s="11"/>
      <c r="K8" s="10">
        <v>5430800</v>
      </c>
      <c r="L8" s="11"/>
      <c r="M8" s="10">
        <v>92692017325</v>
      </c>
      <c r="N8" s="11"/>
      <c r="O8" s="10">
        <v>83514589867</v>
      </c>
      <c r="P8" s="11"/>
      <c r="Q8" s="30">
        <v>9177427458</v>
      </c>
      <c r="R8" s="30"/>
    </row>
    <row r="9" spans="1:18" ht="21.75" customHeight="1" x14ac:dyDescent="0.2">
      <c r="A9" s="6" t="s">
        <v>23</v>
      </c>
      <c r="C9" s="13">
        <v>12418268</v>
      </c>
      <c r="D9" s="11"/>
      <c r="E9" s="13">
        <v>34564262055</v>
      </c>
      <c r="F9" s="11"/>
      <c r="G9" s="13">
        <v>29651199091</v>
      </c>
      <c r="H9" s="11"/>
      <c r="I9" s="13">
        <v>4913062964</v>
      </c>
      <c r="J9" s="11"/>
      <c r="K9" s="13">
        <v>12418268</v>
      </c>
      <c r="L9" s="11"/>
      <c r="M9" s="13">
        <v>34564262055</v>
      </c>
      <c r="N9" s="11"/>
      <c r="O9" s="13">
        <v>48451688773</v>
      </c>
      <c r="P9" s="11"/>
      <c r="Q9" s="25">
        <v>-13887426717</v>
      </c>
      <c r="R9" s="25"/>
    </row>
    <row r="10" spans="1:18" ht="21.75" customHeight="1" x14ac:dyDescent="0.2">
      <c r="A10" s="6" t="s">
        <v>40</v>
      </c>
      <c r="C10" s="13">
        <v>3688073</v>
      </c>
      <c r="D10" s="11"/>
      <c r="E10" s="13">
        <v>18953886752</v>
      </c>
      <c r="F10" s="11"/>
      <c r="G10" s="13">
        <v>19030875460</v>
      </c>
      <c r="H10" s="11"/>
      <c r="I10" s="13">
        <v>-76988707</v>
      </c>
      <c r="J10" s="11"/>
      <c r="K10" s="13">
        <v>3688073</v>
      </c>
      <c r="L10" s="11"/>
      <c r="M10" s="13">
        <v>18953886752</v>
      </c>
      <c r="N10" s="11"/>
      <c r="O10" s="13">
        <v>18290520047</v>
      </c>
      <c r="P10" s="11"/>
      <c r="Q10" s="25">
        <v>663366705</v>
      </c>
      <c r="R10" s="25"/>
    </row>
    <row r="11" spans="1:18" ht="21.75" customHeight="1" x14ac:dyDescent="0.2">
      <c r="A11" s="6" t="s">
        <v>43</v>
      </c>
      <c r="C11" s="13">
        <v>7000000</v>
      </c>
      <c r="D11" s="11"/>
      <c r="E11" s="13">
        <v>23595764850</v>
      </c>
      <c r="F11" s="11"/>
      <c r="G11" s="13">
        <v>21278634300</v>
      </c>
      <c r="H11" s="11"/>
      <c r="I11" s="13">
        <v>2317130550</v>
      </c>
      <c r="J11" s="11"/>
      <c r="K11" s="13">
        <v>7000000</v>
      </c>
      <c r="L11" s="11"/>
      <c r="M11" s="13">
        <v>23595764850</v>
      </c>
      <c r="N11" s="11"/>
      <c r="O11" s="13">
        <v>33498057376</v>
      </c>
      <c r="P11" s="11"/>
      <c r="Q11" s="25">
        <v>-9902292526</v>
      </c>
      <c r="R11" s="25"/>
    </row>
    <row r="12" spans="1:18" ht="21.75" customHeight="1" x14ac:dyDescent="0.2">
      <c r="A12" s="6" t="s">
        <v>28</v>
      </c>
      <c r="C12" s="13">
        <v>11200000</v>
      </c>
      <c r="D12" s="11"/>
      <c r="E12" s="13">
        <v>125472967200</v>
      </c>
      <c r="F12" s="11"/>
      <c r="G12" s="13">
        <v>118013616000</v>
      </c>
      <c r="H12" s="11"/>
      <c r="I12" s="13">
        <v>7459351200</v>
      </c>
      <c r="J12" s="11"/>
      <c r="K12" s="13">
        <v>11200000</v>
      </c>
      <c r="L12" s="11"/>
      <c r="M12" s="13">
        <v>125472967200</v>
      </c>
      <c r="N12" s="11"/>
      <c r="O12" s="13">
        <v>140286635880</v>
      </c>
      <c r="P12" s="11"/>
      <c r="Q12" s="25">
        <v>-14813668680</v>
      </c>
      <c r="R12" s="25"/>
    </row>
    <row r="13" spans="1:18" ht="21.75" customHeight="1" x14ac:dyDescent="0.2">
      <c r="A13" s="6" t="s">
        <v>55</v>
      </c>
      <c r="C13" s="13">
        <v>5000000</v>
      </c>
      <c r="D13" s="11"/>
      <c r="E13" s="13">
        <v>25999377750</v>
      </c>
      <c r="F13" s="11"/>
      <c r="G13" s="13">
        <v>22266720000</v>
      </c>
      <c r="H13" s="11"/>
      <c r="I13" s="13">
        <v>3732657750</v>
      </c>
      <c r="J13" s="11"/>
      <c r="K13" s="13">
        <v>5000000</v>
      </c>
      <c r="L13" s="11"/>
      <c r="M13" s="13">
        <v>25999377750</v>
      </c>
      <c r="N13" s="11"/>
      <c r="O13" s="13">
        <v>37383913800</v>
      </c>
      <c r="P13" s="11"/>
      <c r="Q13" s="25">
        <v>-11384536050</v>
      </c>
      <c r="R13" s="25"/>
    </row>
    <row r="14" spans="1:18" ht="21.75" customHeight="1" x14ac:dyDescent="0.2">
      <c r="A14" s="6" t="s">
        <v>30</v>
      </c>
      <c r="C14" s="13">
        <v>4900000</v>
      </c>
      <c r="D14" s="11"/>
      <c r="E14" s="13">
        <v>54261213300</v>
      </c>
      <c r="F14" s="11"/>
      <c r="G14" s="13">
        <v>52166749950</v>
      </c>
      <c r="H14" s="11"/>
      <c r="I14" s="13">
        <v>2094463350</v>
      </c>
      <c r="J14" s="11"/>
      <c r="K14" s="13">
        <v>4900000</v>
      </c>
      <c r="L14" s="11"/>
      <c r="M14" s="13">
        <v>54261213300</v>
      </c>
      <c r="N14" s="11"/>
      <c r="O14" s="13">
        <v>79641287120</v>
      </c>
      <c r="P14" s="11"/>
      <c r="Q14" s="25">
        <v>-25380073820</v>
      </c>
      <c r="R14" s="25"/>
    </row>
    <row r="15" spans="1:18" ht="21.75" customHeight="1" x14ac:dyDescent="0.2">
      <c r="A15" s="6" t="s">
        <v>21</v>
      </c>
      <c r="C15" s="13">
        <v>80467959</v>
      </c>
      <c r="D15" s="11"/>
      <c r="E15" s="13">
        <v>139181163880</v>
      </c>
      <c r="F15" s="11"/>
      <c r="G15" s="13">
        <v>135981596894</v>
      </c>
      <c r="H15" s="11"/>
      <c r="I15" s="13">
        <v>3199566986</v>
      </c>
      <c r="J15" s="11"/>
      <c r="K15" s="13">
        <v>80467959</v>
      </c>
      <c r="L15" s="11"/>
      <c r="M15" s="13">
        <v>139181163880</v>
      </c>
      <c r="N15" s="11"/>
      <c r="O15" s="13">
        <v>126382344961</v>
      </c>
      <c r="P15" s="11"/>
      <c r="Q15" s="25">
        <v>12798818919</v>
      </c>
      <c r="R15" s="25"/>
    </row>
    <row r="16" spans="1:18" ht="21.75" customHeight="1" x14ac:dyDescent="0.2">
      <c r="A16" s="6" t="s">
        <v>27</v>
      </c>
      <c r="C16" s="13">
        <v>2000000</v>
      </c>
      <c r="D16" s="11"/>
      <c r="E16" s="13">
        <v>68490045000</v>
      </c>
      <c r="F16" s="11"/>
      <c r="G16" s="13">
        <v>60637050000</v>
      </c>
      <c r="H16" s="11"/>
      <c r="I16" s="13">
        <v>7852995000</v>
      </c>
      <c r="J16" s="11"/>
      <c r="K16" s="13">
        <v>2000000</v>
      </c>
      <c r="L16" s="11"/>
      <c r="M16" s="13">
        <v>68490045000</v>
      </c>
      <c r="N16" s="11"/>
      <c r="O16" s="13">
        <v>71173980000</v>
      </c>
      <c r="P16" s="11"/>
      <c r="Q16" s="25">
        <v>-2683935000</v>
      </c>
      <c r="R16" s="25"/>
    </row>
    <row r="17" spans="1:18" ht="21.75" customHeight="1" x14ac:dyDescent="0.2">
      <c r="A17" s="6" t="s">
        <v>32</v>
      </c>
      <c r="C17" s="13">
        <v>1800000</v>
      </c>
      <c r="D17" s="11"/>
      <c r="E17" s="13">
        <v>57058668810</v>
      </c>
      <c r="F17" s="11"/>
      <c r="G17" s="13">
        <v>53927212500</v>
      </c>
      <c r="H17" s="11"/>
      <c r="I17" s="13">
        <v>3131456310</v>
      </c>
      <c r="J17" s="11"/>
      <c r="K17" s="13">
        <v>1800000</v>
      </c>
      <c r="L17" s="11"/>
      <c r="M17" s="13">
        <v>57058668810</v>
      </c>
      <c r="N17" s="11"/>
      <c r="O17" s="13">
        <v>42992662483</v>
      </c>
      <c r="P17" s="11"/>
      <c r="Q17" s="25">
        <v>14066006327</v>
      </c>
      <c r="R17" s="25"/>
    </row>
    <row r="18" spans="1:18" ht="21.75" customHeight="1" x14ac:dyDescent="0.2">
      <c r="A18" s="6" t="s">
        <v>50</v>
      </c>
      <c r="C18" s="13">
        <v>1600000</v>
      </c>
      <c r="D18" s="11"/>
      <c r="E18" s="13">
        <v>12851078400</v>
      </c>
      <c r="F18" s="11"/>
      <c r="G18" s="13">
        <v>11467360800</v>
      </c>
      <c r="H18" s="11"/>
      <c r="I18" s="13">
        <v>1383717600</v>
      </c>
      <c r="J18" s="11"/>
      <c r="K18" s="13">
        <v>1600000</v>
      </c>
      <c r="L18" s="11"/>
      <c r="M18" s="13">
        <v>12851078400</v>
      </c>
      <c r="N18" s="11"/>
      <c r="O18" s="13">
        <v>12676125600</v>
      </c>
      <c r="P18" s="11"/>
      <c r="Q18" s="25">
        <v>174952800</v>
      </c>
      <c r="R18" s="25"/>
    </row>
    <row r="19" spans="1:18" ht="21.75" customHeight="1" x14ac:dyDescent="0.2">
      <c r="A19" s="6" t="s">
        <v>58</v>
      </c>
      <c r="C19" s="13">
        <v>10810362</v>
      </c>
      <c r="D19" s="11"/>
      <c r="E19" s="13">
        <v>53020963067</v>
      </c>
      <c r="F19" s="11"/>
      <c r="G19" s="13">
        <v>48518372162</v>
      </c>
      <c r="H19" s="11"/>
      <c r="I19" s="13">
        <v>4502590905</v>
      </c>
      <c r="J19" s="11"/>
      <c r="K19" s="13">
        <v>10810362</v>
      </c>
      <c r="L19" s="11"/>
      <c r="M19" s="13">
        <v>53020963067</v>
      </c>
      <c r="N19" s="11"/>
      <c r="O19" s="13">
        <v>51259904550</v>
      </c>
      <c r="P19" s="11"/>
      <c r="Q19" s="25">
        <v>1761058517</v>
      </c>
      <c r="R19" s="25"/>
    </row>
    <row r="20" spans="1:18" ht="21.75" customHeight="1" x14ac:dyDescent="0.2">
      <c r="A20" s="6" t="s">
        <v>46</v>
      </c>
      <c r="C20" s="13">
        <v>1000000</v>
      </c>
      <c r="D20" s="11"/>
      <c r="E20" s="13">
        <v>45239215500</v>
      </c>
      <c r="F20" s="11"/>
      <c r="G20" s="13">
        <v>43479747000</v>
      </c>
      <c r="H20" s="11"/>
      <c r="I20" s="13">
        <v>1759468500</v>
      </c>
      <c r="J20" s="11"/>
      <c r="K20" s="13">
        <v>1000000</v>
      </c>
      <c r="L20" s="11"/>
      <c r="M20" s="13">
        <v>45239215500</v>
      </c>
      <c r="N20" s="11"/>
      <c r="O20" s="13">
        <v>29387246080</v>
      </c>
      <c r="P20" s="11"/>
      <c r="Q20" s="25">
        <v>15851969420</v>
      </c>
      <c r="R20" s="25"/>
    </row>
    <row r="21" spans="1:18" ht="21.75" customHeight="1" x14ac:dyDescent="0.2">
      <c r="A21" s="6" t="s">
        <v>24</v>
      </c>
      <c r="C21" s="13">
        <v>1562500</v>
      </c>
      <c r="D21" s="11"/>
      <c r="E21" s="13">
        <v>3980859609</v>
      </c>
      <c r="F21" s="11"/>
      <c r="G21" s="13">
        <v>3791368828</v>
      </c>
      <c r="H21" s="11"/>
      <c r="I21" s="13">
        <v>189490781</v>
      </c>
      <c r="J21" s="11"/>
      <c r="K21" s="13">
        <v>1562500</v>
      </c>
      <c r="L21" s="11"/>
      <c r="M21" s="13">
        <v>3980859609</v>
      </c>
      <c r="N21" s="11"/>
      <c r="O21" s="13">
        <v>3543839888</v>
      </c>
      <c r="P21" s="11"/>
      <c r="Q21" s="25">
        <v>437019721</v>
      </c>
      <c r="R21" s="25"/>
    </row>
    <row r="22" spans="1:18" ht="21.75" customHeight="1" x14ac:dyDescent="0.2">
      <c r="A22" s="6" t="s">
        <v>56</v>
      </c>
      <c r="C22" s="13">
        <v>26000000</v>
      </c>
      <c r="D22" s="11"/>
      <c r="E22" s="13">
        <v>160240860000</v>
      </c>
      <c r="F22" s="11"/>
      <c r="G22" s="13">
        <v>165926826000</v>
      </c>
      <c r="H22" s="11"/>
      <c r="I22" s="13">
        <v>-5685966000</v>
      </c>
      <c r="J22" s="11"/>
      <c r="K22" s="13">
        <v>26000000</v>
      </c>
      <c r="L22" s="11"/>
      <c r="M22" s="13">
        <v>160240860000</v>
      </c>
      <c r="N22" s="11"/>
      <c r="O22" s="13">
        <v>139167000099</v>
      </c>
      <c r="P22" s="11"/>
      <c r="Q22" s="25">
        <v>21073859901</v>
      </c>
      <c r="R22" s="25"/>
    </row>
    <row r="23" spans="1:18" ht="21.75" customHeight="1" x14ac:dyDescent="0.2">
      <c r="A23" s="6" t="s">
        <v>45</v>
      </c>
      <c r="C23" s="13">
        <v>5478465</v>
      </c>
      <c r="D23" s="11"/>
      <c r="E23" s="13">
        <v>37848783526</v>
      </c>
      <c r="F23" s="11"/>
      <c r="G23" s="13">
        <v>39934551021</v>
      </c>
      <c r="H23" s="11"/>
      <c r="I23" s="13">
        <v>-2085767494</v>
      </c>
      <c r="J23" s="11"/>
      <c r="K23" s="13">
        <v>5478465</v>
      </c>
      <c r="L23" s="11"/>
      <c r="M23" s="13">
        <v>37848783526</v>
      </c>
      <c r="N23" s="11"/>
      <c r="O23" s="13">
        <v>37140820970</v>
      </c>
      <c r="P23" s="11"/>
      <c r="Q23" s="25">
        <v>707962556</v>
      </c>
      <c r="R23" s="25"/>
    </row>
    <row r="24" spans="1:18" ht="21.75" customHeight="1" x14ac:dyDescent="0.2">
      <c r="A24" s="6" t="s">
        <v>122</v>
      </c>
      <c r="C24" s="13">
        <v>23584</v>
      </c>
      <c r="D24" s="11"/>
      <c r="E24" s="13">
        <v>116920135698</v>
      </c>
      <c r="F24" s="11"/>
      <c r="G24" s="13">
        <v>112022178303</v>
      </c>
      <c r="H24" s="11"/>
      <c r="I24" s="13">
        <v>4897957395</v>
      </c>
      <c r="J24" s="11"/>
      <c r="K24" s="13">
        <v>23584</v>
      </c>
      <c r="L24" s="11"/>
      <c r="M24" s="13">
        <v>116920135698</v>
      </c>
      <c r="N24" s="11"/>
      <c r="O24" s="13">
        <v>110999629467</v>
      </c>
      <c r="P24" s="11"/>
      <c r="Q24" s="25">
        <v>5920506231</v>
      </c>
      <c r="R24" s="25"/>
    </row>
    <row r="25" spans="1:18" ht="21.75" customHeight="1" x14ac:dyDescent="0.2">
      <c r="A25" s="6" t="s">
        <v>19</v>
      </c>
      <c r="C25" s="13">
        <v>12000000</v>
      </c>
      <c r="D25" s="11"/>
      <c r="E25" s="13">
        <v>18859116600</v>
      </c>
      <c r="F25" s="11"/>
      <c r="G25" s="13">
        <v>15399822600</v>
      </c>
      <c r="H25" s="11"/>
      <c r="I25" s="13">
        <v>3459294000</v>
      </c>
      <c r="J25" s="11"/>
      <c r="K25" s="13">
        <v>12000000</v>
      </c>
      <c r="L25" s="11"/>
      <c r="M25" s="13">
        <v>18859116600</v>
      </c>
      <c r="N25" s="11"/>
      <c r="O25" s="13">
        <v>31024921985</v>
      </c>
      <c r="P25" s="11"/>
      <c r="Q25" s="25">
        <v>-12165805385</v>
      </c>
      <c r="R25" s="25"/>
    </row>
    <row r="26" spans="1:18" ht="21.75" customHeight="1" x14ac:dyDescent="0.2">
      <c r="A26" s="6" t="s">
        <v>36</v>
      </c>
      <c r="C26" s="13">
        <v>2400000</v>
      </c>
      <c r="D26" s="11"/>
      <c r="E26" s="13">
        <v>64533726000</v>
      </c>
      <c r="F26" s="11"/>
      <c r="G26" s="13">
        <v>58664854800</v>
      </c>
      <c r="H26" s="11"/>
      <c r="I26" s="13">
        <v>5868871200</v>
      </c>
      <c r="J26" s="11"/>
      <c r="K26" s="13">
        <v>2400000</v>
      </c>
      <c r="L26" s="11"/>
      <c r="M26" s="13">
        <v>64533726000</v>
      </c>
      <c r="N26" s="11"/>
      <c r="O26" s="13">
        <v>71690886000</v>
      </c>
      <c r="P26" s="11"/>
      <c r="Q26" s="25">
        <v>-7157160000</v>
      </c>
      <c r="R26" s="25"/>
    </row>
    <row r="27" spans="1:18" ht="21.75" customHeight="1" x14ac:dyDescent="0.2">
      <c r="A27" s="6" t="s">
        <v>51</v>
      </c>
      <c r="C27" s="13">
        <v>46000000</v>
      </c>
      <c r="D27" s="11"/>
      <c r="E27" s="13">
        <v>57569411700</v>
      </c>
      <c r="F27" s="11"/>
      <c r="G27" s="13">
        <v>56487224520</v>
      </c>
      <c r="H27" s="11"/>
      <c r="I27" s="13">
        <v>1082187180</v>
      </c>
      <c r="J27" s="11"/>
      <c r="K27" s="13">
        <v>46000000</v>
      </c>
      <c r="L27" s="11"/>
      <c r="M27" s="13">
        <v>57569411700</v>
      </c>
      <c r="N27" s="11"/>
      <c r="O27" s="13">
        <v>64488139048</v>
      </c>
      <c r="P27" s="11"/>
      <c r="Q27" s="25">
        <v>-6918727348</v>
      </c>
      <c r="R27" s="25"/>
    </row>
    <row r="28" spans="1:18" ht="21.75" customHeight="1" x14ac:dyDescent="0.2">
      <c r="A28" s="6" t="s">
        <v>54</v>
      </c>
      <c r="C28" s="13">
        <v>1898072</v>
      </c>
      <c r="D28" s="11"/>
      <c r="E28" s="13">
        <v>47169461790</v>
      </c>
      <c r="F28" s="11"/>
      <c r="G28" s="13">
        <v>44882655842</v>
      </c>
      <c r="H28" s="11"/>
      <c r="I28" s="13">
        <v>2286805948</v>
      </c>
      <c r="J28" s="11"/>
      <c r="K28" s="13">
        <v>1898072</v>
      </c>
      <c r="L28" s="11"/>
      <c r="M28" s="13">
        <v>47169461790</v>
      </c>
      <c r="N28" s="11"/>
      <c r="O28" s="13">
        <v>37773304915</v>
      </c>
      <c r="P28" s="11"/>
      <c r="Q28" s="25">
        <v>9396156875</v>
      </c>
      <c r="R28" s="25"/>
    </row>
    <row r="29" spans="1:18" ht="21.75" customHeight="1" x14ac:dyDescent="0.2">
      <c r="A29" s="6" t="s">
        <v>26</v>
      </c>
      <c r="C29" s="13">
        <v>16421217</v>
      </c>
      <c r="D29" s="11"/>
      <c r="E29" s="13">
        <v>86188136806</v>
      </c>
      <c r="F29" s="11"/>
      <c r="G29" s="13">
        <v>90105779388</v>
      </c>
      <c r="H29" s="11"/>
      <c r="I29" s="13">
        <v>-3917642581</v>
      </c>
      <c r="J29" s="11"/>
      <c r="K29" s="13">
        <v>16421217</v>
      </c>
      <c r="L29" s="11"/>
      <c r="M29" s="13">
        <v>86188136806</v>
      </c>
      <c r="N29" s="11"/>
      <c r="O29" s="13">
        <v>90315843663</v>
      </c>
      <c r="P29" s="11"/>
      <c r="Q29" s="25">
        <v>-4127706856</v>
      </c>
      <c r="R29" s="25"/>
    </row>
    <row r="30" spans="1:18" ht="21.75" customHeight="1" x14ac:dyDescent="0.2">
      <c r="A30" s="6" t="s">
        <v>41</v>
      </c>
      <c r="C30" s="13">
        <v>1900000</v>
      </c>
      <c r="D30" s="11"/>
      <c r="E30" s="13">
        <v>59153927400</v>
      </c>
      <c r="F30" s="11"/>
      <c r="G30" s="13">
        <v>53204538150</v>
      </c>
      <c r="H30" s="11"/>
      <c r="I30" s="13">
        <v>5949389250</v>
      </c>
      <c r="J30" s="11"/>
      <c r="K30" s="13">
        <v>1900000</v>
      </c>
      <c r="L30" s="11"/>
      <c r="M30" s="13">
        <v>59153927400</v>
      </c>
      <c r="N30" s="11"/>
      <c r="O30" s="13">
        <v>52524697728</v>
      </c>
      <c r="P30" s="11"/>
      <c r="Q30" s="25">
        <v>6629229672</v>
      </c>
      <c r="R30" s="25"/>
    </row>
    <row r="31" spans="1:18" ht="21.75" customHeight="1" x14ac:dyDescent="0.2">
      <c r="A31" s="6" t="s">
        <v>22</v>
      </c>
      <c r="C31" s="13">
        <v>10056657</v>
      </c>
      <c r="D31" s="11"/>
      <c r="E31" s="13">
        <v>21033309050</v>
      </c>
      <c r="F31" s="11"/>
      <c r="G31" s="13">
        <v>19513792426</v>
      </c>
      <c r="H31" s="11"/>
      <c r="I31" s="13">
        <v>1519516624</v>
      </c>
      <c r="J31" s="11"/>
      <c r="K31" s="13">
        <v>10056657</v>
      </c>
      <c r="L31" s="11"/>
      <c r="M31" s="13">
        <v>21033309050</v>
      </c>
      <c r="N31" s="11"/>
      <c r="O31" s="13">
        <v>24022272000</v>
      </c>
      <c r="P31" s="11"/>
      <c r="Q31" s="25">
        <v>-2988962949</v>
      </c>
      <c r="R31" s="25"/>
    </row>
    <row r="32" spans="1:18" ht="21.75" customHeight="1" x14ac:dyDescent="0.2">
      <c r="A32" s="6" t="s">
        <v>39</v>
      </c>
      <c r="C32" s="13">
        <v>24778568</v>
      </c>
      <c r="D32" s="11"/>
      <c r="E32" s="13">
        <v>215029813093</v>
      </c>
      <c r="F32" s="11"/>
      <c r="G32" s="13">
        <v>200743754491</v>
      </c>
      <c r="H32" s="11"/>
      <c r="I32" s="13">
        <v>14286058602</v>
      </c>
      <c r="J32" s="11"/>
      <c r="K32" s="13">
        <v>24778568</v>
      </c>
      <c r="L32" s="11"/>
      <c r="M32" s="13">
        <v>215029813093</v>
      </c>
      <c r="N32" s="11"/>
      <c r="O32" s="13">
        <v>192861791167</v>
      </c>
      <c r="P32" s="11"/>
      <c r="Q32" s="25">
        <v>22168021926</v>
      </c>
      <c r="R32" s="25"/>
    </row>
    <row r="33" spans="1:18" ht="21.75" customHeight="1" x14ac:dyDescent="0.2">
      <c r="A33" s="6" t="s">
        <v>48</v>
      </c>
      <c r="C33" s="13">
        <v>6263262</v>
      </c>
      <c r="D33" s="11"/>
      <c r="E33" s="13">
        <v>78821104183</v>
      </c>
      <c r="F33" s="11"/>
      <c r="G33" s="13">
        <v>75708106387</v>
      </c>
      <c r="H33" s="11"/>
      <c r="I33" s="13">
        <v>3112997796</v>
      </c>
      <c r="J33" s="11"/>
      <c r="K33" s="13">
        <v>6263262</v>
      </c>
      <c r="L33" s="11"/>
      <c r="M33" s="13">
        <v>78821104183</v>
      </c>
      <c r="N33" s="11"/>
      <c r="O33" s="13">
        <v>61905029379</v>
      </c>
      <c r="P33" s="11"/>
      <c r="Q33" s="25">
        <v>16916074804</v>
      </c>
      <c r="R33" s="25"/>
    </row>
    <row r="34" spans="1:18" ht="21.75" customHeight="1" x14ac:dyDescent="0.2">
      <c r="A34" s="6" t="s">
        <v>49</v>
      </c>
      <c r="C34" s="13">
        <v>52000000</v>
      </c>
      <c r="D34" s="11"/>
      <c r="E34" s="13">
        <v>215911636200</v>
      </c>
      <c r="F34" s="11"/>
      <c r="G34" s="13">
        <v>224647347600</v>
      </c>
      <c r="H34" s="11"/>
      <c r="I34" s="13">
        <v>-8735711400</v>
      </c>
      <c r="J34" s="11"/>
      <c r="K34" s="13">
        <v>52000000</v>
      </c>
      <c r="L34" s="11"/>
      <c r="M34" s="13">
        <v>215911636200</v>
      </c>
      <c r="N34" s="11"/>
      <c r="O34" s="13">
        <v>205613720011</v>
      </c>
      <c r="P34" s="11"/>
      <c r="Q34" s="25">
        <v>10297916189</v>
      </c>
      <c r="R34" s="25"/>
    </row>
    <row r="35" spans="1:18" ht="21.75" customHeight="1" x14ac:dyDescent="0.2">
      <c r="A35" s="6" t="s">
        <v>29</v>
      </c>
      <c r="C35" s="13">
        <v>665000</v>
      </c>
      <c r="D35" s="11"/>
      <c r="E35" s="13">
        <v>128658847747</v>
      </c>
      <c r="F35" s="11"/>
      <c r="G35" s="13">
        <v>128202727905</v>
      </c>
      <c r="H35" s="11"/>
      <c r="I35" s="13">
        <v>456119842</v>
      </c>
      <c r="J35" s="11"/>
      <c r="K35" s="13">
        <v>665000</v>
      </c>
      <c r="L35" s="11"/>
      <c r="M35" s="13">
        <v>128658847747</v>
      </c>
      <c r="N35" s="11"/>
      <c r="O35" s="13">
        <v>107518913027</v>
      </c>
      <c r="P35" s="11"/>
      <c r="Q35" s="25">
        <v>21139934720</v>
      </c>
      <c r="R35" s="25"/>
    </row>
    <row r="36" spans="1:18" ht="21.75" customHeight="1" x14ac:dyDescent="0.2">
      <c r="A36" s="6" t="s">
        <v>34</v>
      </c>
      <c r="C36" s="13">
        <v>7000000</v>
      </c>
      <c r="D36" s="11"/>
      <c r="E36" s="13">
        <v>52187625000</v>
      </c>
      <c r="F36" s="11"/>
      <c r="G36" s="13">
        <v>49195534500</v>
      </c>
      <c r="H36" s="11"/>
      <c r="I36" s="13">
        <v>2992090500</v>
      </c>
      <c r="J36" s="11"/>
      <c r="K36" s="13">
        <v>7000000</v>
      </c>
      <c r="L36" s="11"/>
      <c r="M36" s="13">
        <v>52187625000</v>
      </c>
      <c r="N36" s="11"/>
      <c r="O36" s="13">
        <v>41408391360</v>
      </c>
      <c r="P36" s="11"/>
      <c r="Q36" s="25">
        <v>10779233640</v>
      </c>
      <c r="R36" s="25"/>
    </row>
    <row r="37" spans="1:18" ht="21.75" customHeight="1" x14ac:dyDescent="0.2">
      <c r="A37" s="6" t="s">
        <v>60</v>
      </c>
      <c r="C37" s="13">
        <v>3519990</v>
      </c>
      <c r="D37" s="11"/>
      <c r="E37" s="13">
        <v>19034810563</v>
      </c>
      <c r="F37" s="11"/>
      <c r="G37" s="13">
        <v>18439972733</v>
      </c>
      <c r="H37" s="11"/>
      <c r="I37" s="13">
        <v>594837830</v>
      </c>
      <c r="J37" s="11"/>
      <c r="K37" s="13">
        <v>3519990</v>
      </c>
      <c r="L37" s="11"/>
      <c r="M37" s="13">
        <v>19034810563</v>
      </c>
      <c r="N37" s="11"/>
      <c r="O37" s="13">
        <v>15911648460</v>
      </c>
      <c r="P37" s="11"/>
      <c r="Q37" s="25">
        <v>3123162103</v>
      </c>
      <c r="R37" s="25"/>
    </row>
    <row r="38" spans="1:18" ht="21.75" customHeight="1" x14ac:dyDescent="0.2">
      <c r="A38" s="6" t="s">
        <v>47</v>
      </c>
      <c r="C38" s="13">
        <v>18000000</v>
      </c>
      <c r="D38" s="11"/>
      <c r="E38" s="13">
        <v>64128153600</v>
      </c>
      <c r="F38" s="11"/>
      <c r="G38" s="13">
        <v>69138165600</v>
      </c>
      <c r="H38" s="11"/>
      <c r="I38" s="13">
        <v>-5010012000</v>
      </c>
      <c r="J38" s="11"/>
      <c r="K38" s="13">
        <v>18000000</v>
      </c>
      <c r="L38" s="11"/>
      <c r="M38" s="13">
        <v>64128153600</v>
      </c>
      <c r="N38" s="11"/>
      <c r="O38" s="13">
        <v>77892208834</v>
      </c>
      <c r="P38" s="11"/>
      <c r="Q38" s="25">
        <v>-13764055234</v>
      </c>
      <c r="R38" s="25"/>
    </row>
    <row r="39" spans="1:18" ht="21.75" customHeight="1" x14ac:dyDescent="0.2">
      <c r="A39" s="6" t="s">
        <v>57</v>
      </c>
      <c r="C39" s="13">
        <v>4564016</v>
      </c>
      <c r="D39" s="11"/>
      <c r="E39" s="13">
        <v>57981072139</v>
      </c>
      <c r="F39" s="11"/>
      <c r="G39" s="13">
        <v>50177672759</v>
      </c>
      <c r="H39" s="11"/>
      <c r="I39" s="13">
        <v>7803399380</v>
      </c>
      <c r="J39" s="11"/>
      <c r="K39" s="13">
        <v>4564016</v>
      </c>
      <c r="L39" s="11"/>
      <c r="M39" s="13">
        <v>57981072139</v>
      </c>
      <c r="N39" s="11"/>
      <c r="O39" s="13">
        <v>72708976080</v>
      </c>
      <c r="P39" s="11"/>
      <c r="Q39" s="25">
        <v>-14727903940</v>
      </c>
      <c r="R39" s="25"/>
    </row>
    <row r="40" spans="1:18" ht="21.75" customHeight="1" x14ac:dyDescent="0.2">
      <c r="A40" s="6" t="s">
        <v>59</v>
      </c>
      <c r="C40" s="13">
        <v>9360000</v>
      </c>
      <c r="D40" s="11"/>
      <c r="E40" s="13">
        <v>73969248600</v>
      </c>
      <c r="F40" s="11"/>
      <c r="G40" s="13">
        <v>70712740800</v>
      </c>
      <c r="H40" s="11"/>
      <c r="I40" s="13">
        <v>3256507800</v>
      </c>
      <c r="J40" s="11"/>
      <c r="K40" s="13">
        <v>9360000</v>
      </c>
      <c r="L40" s="11"/>
      <c r="M40" s="13">
        <v>73969248600</v>
      </c>
      <c r="N40" s="11"/>
      <c r="O40" s="13">
        <v>48419618832</v>
      </c>
      <c r="P40" s="11"/>
      <c r="Q40" s="25">
        <v>25549629768</v>
      </c>
      <c r="R40" s="25"/>
    </row>
    <row r="41" spans="1:18" ht="21.75" customHeight="1" x14ac:dyDescent="0.2">
      <c r="A41" s="6" t="s">
        <v>52</v>
      </c>
      <c r="C41" s="13">
        <v>12000000</v>
      </c>
      <c r="D41" s="11"/>
      <c r="E41" s="13">
        <v>38088019800</v>
      </c>
      <c r="F41" s="11"/>
      <c r="G41" s="13">
        <v>34008438600</v>
      </c>
      <c r="H41" s="11"/>
      <c r="I41" s="13">
        <v>4079581200</v>
      </c>
      <c r="J41" s="11"/>
      <c r="K41" s="13">
        <v>12000000</v>
      </c>
      <c r="L41" s="11"/>
      <c r="M41" s="13">
        <v>38088019800</v>
      </c>
      <c r="N41" s="11"/>
      <c r="O41" s="13">
        <v>36620802013</v>
      </c>
      <c r="P41" s="11"/>
      <c r="Q41" s="25">
        <v>1467217787</v>
      </c>
      <c r="R41" s="25"/>
    </row>
    <row r="42" spans="1:18" ht="21.75" customHeight="1" x14ac:dyDescent="0.2">
      <c r="A42" s="6" t="s">
        <v>42</v>
      </c>
      <c r="C42" s="13">
        <v>3000000</v>
      </c>
      <c r="D42" s="11"/>
      <c r="E42" s="13">
        <v>19026117000</v>
      </c>
      <c r="F42" s="11"/>
      <c r="G42" s="13">
        <v>18787545000</v>
      </c>
      <c r="H42" s="11"/>
      <c r="I42" s="13">
        <v>238572000</v>
      </c>
      <c r="J42" s="11"/>
      <c r="K42" s="13">
        <v>3000000</v>
      </c>
      <c r="L42" s="11"/>
      <c r="M42" s="13">
        <v>19026117000</v>
      </c>
      <c r="N42" s="11"/>
      <c r="O42" s="13">
        <v>19145402912</v>
      </c>
      <c r="P42" s="11"/>
      <c r="Q42" s="25">
        <v>-119285912</v>
      </c>
      <c r="R42" s="25"/>
    </row>
    <row r="43" spans="1:18" ht="21.75" customHeight="1" x14ac:dyDescent="0.2">
      <c r="A43" s="6" t="s">
        <v>38</v>
      </c>
      <c r="C43" s="13">
        <v>45000007</v>
      </c>
      <c r="D43" s="11"/>
      <c r="E43" s="13">
        <v>97068997599</v>
      </c>
      <c r="F43" s="11"/>
      <c r="G43" s="13">
        <v>90806481625</v>
      </c>
      <c r="H43" s="11"/>
      <c r="I43" s="13">
        <v>6262515974</v>
      </c>
      <c r="J43" s="11"/>
      <c r="K43" s="13">
        <v>45000007</v>
      </c>
      <c r="L43" s="11"/>
      <c r="M43" s="13">
        <v>97068997599</v>
      </c>
      <c r="N43" s="11"/>
      <c r="O43" s="13">
        <v>82969578880</v>
      </c>
      <c r="P43" s="11"/>
      <c r="Q43" s="25">
        <v>14099418719</v>
      </c>
      <c r="R43" s="25"/>
    </row>
    <row r="44" spans="1:18" ht="21.75" customHeight="1" x14ac:dyDescent="0.2">
      <c r="A44" s="6" t="s">
        <v>37</v>
      </c>
      <c r="C44" s="13">
        <v>17000000</v>
      </c>
      <c r="D44" s="11"/>
      <c r="E44" s="13">
        <v>41114902050</v>
      </c>
      <c r="F44" s="11"/>
      <c r="G44" s="13">
        <v>36940886100</v>
      </c>
      <c r="H44" s="11"/>
      <c r="I44" s="13">
        <v>4174015950</v>
      </c>
      <c r="J44" s="11"/>
      <c r="K44" s="13">
        <v>17000000</v>
      </c>
      <c r="L44" s="11"/>
      <c r="M44" s="13">
        <v>41114902050</v>
      </c>
      <c r="N44" s="11"/>
      <c r="O44" s="13">
        <v>39087040029</v>
      </c>
      <c r="P44" s="11"/>
      <c r="Q44" s="25">
        <v>2027862021</v>
      </c>
      <c r="R44" s="25"/>
    </row>
    <row r="45" spans="1:18" ht="21.75" customHeight="1" x14ac:dyDescent="0.2">
      <c r="A45" s="6" t="s">
        <v>25</v>
      </c>
      <c r="C45" s="13">
        <v>32000000</v>
      </c>
      <c r="D45" s="11"/>
      <c r="E45" s="13">
        <v>59197665600</v>
      </c>
      <c r="F45" s="11"/>
      <c r="G45" s="13">
        <v>56080324800</v>
      </c>
      <c r="H45" s="11"/>
      <c r="I45" s="13">
        <v>3117340800</v>
      </c>
      <c r="J45" s="11"/>
      <c r="K45" s="13">
        <v>32000000</v>
      </c>
      <c r="L45" s="11"/>
      <c r="M45" s="13">
        <v>59197665600</v>
      </c>
      <c r="N45" s="11"/>
      <c r="O45" s="13">
        <v>82610004332</v>
      </c>
      <c r="P45" s="11"/>
      <c r="Q45" s="25">
        <v>-23412338732</v>
      </c>
      <c r="R45" s="25"/>
    </row>
    <row r="46" spans="1:18" ht="21.75" customHeight="1" x14ac:dyDescent="0.2">
      <c r="A46" s="6" t="s">
        <v>35</v>
      </c>
      <c r="C46" s="13">
        <v>3000000</v>
      </c>
      <c r="D46" s="11"/>
      <c r="E46" s="13">
        <v>39483666000</v>
      </c>
      <c r="F46" s="11"/>
      <c r="G46" s="13">
        <v>34414011000</v>
      </c>
      <c r="H46" s="11"/>
      <c r="I46" s="13">
        <v>5069655000</v>
      </c>
      <c r="J46" s="11"/>
      <c r="K46" s="13">
        <v>3000000</v>
      </c>
      <c r="L46" s="11"/>
      <c r="M46" s="13">
        <v>39483666000</v>
      </c>
      <c r="N46" s="11"/>
      <c r="O46" s="13">
        <v>43986712496</v>
      </c>
      <c r="P46" s="11"/>
      <c r="Q46" s="25">
        <v>-4503046496</v>
      </c>
      <c r="R46" s="25"/>
    </row>
    <row r="47" spans="1:18" ht="21.75" customHeight="1" x14ac:dyDescent="0.2">
      <c r="A47" s="6" t="s">
        <v>61</v>
      </c>
      <c r="C47" s="13">
        <v>4298618</v>
      </c>
      <c r="D47" s="11"/>
      <c r="E47" s="13">
        <v>12297812639</v>
      </c>
      <c r="F47" s="11"/>
      <c r="G47" s="13">
        <v>11866189914</v>
      </c>
      <c r="H47" s="11"/>
      <c r="I47" s="13">
        <v>431622725</v>
      </c>
      <c r="J47" s="11"/>
      <c r="K47" s="13">
        <v>4298618</v>
      </c>
      <c r="L47" s="11"/>
      <c r="M47" s="13">
        <v>12297812639</v>
      </c>
      <c r="N47" s="11"/>
      <c r="O47" s="13">
        <v>11866189914</v>
      </c>
      <c r="P47" s="11"/>
      <c r="Q47" s="25">
        <f>431622725-5</f>
        <v>431622720</v>
      </c>
      <c r="R47" s="25"/>
    </row>
    <row r="48" spans="1:18" ht="21.75" customHeight="1" x14ac:dyDescent="0.2">
      <c r="A48" s="7" t="s">
        <v>31</v>
      </c>
      <c r="C48" s="15">
        <v>222177</v>
      </c>
      <c r="D48" s="11"/>
      <c r="E48" s="15">
        <v>37377508128</v>
      </c>
      <c r="F48" s="11"/>
      <c r="G48" s="15">
        <v>36346751702</v>
      </c>
      <c r="H48" s="11"/>
      <c r="I48" s="15">
        <v>1030756426</v>
      </c>
      <c r="J48" s="11"/>
      <c r="K48" s="15">
        <v>222177</v>
      </c>
      <c r="L48" s="11"/>
      <c r="M48" s="15">
        <v>37377508128</v>
      </c>
      <c r="N48" s="11"/>
      <c r="O48" s="15">
        <v>40593158169</v>
      </c>
      <c r="P48" s="11"/>
      <c r="Q48" s="36">
        <v>-3215650040</v>
      </c>
      <c r="R48" s="36"/>
    </row>
    <row r="49" spans="1:18" ht="21.75" customHeight="1" x14ac:dyDescent="0.2">
      <c r="A49" s="8" t="s">
        <v>62</v>
      </c>
      <c r="C49" s="16">
        <v>513727595</v>
      </c>
      <c r="D49" s="11"/>
      <c r="E49" s="16">
        <v>2674255352009</v>
      </c>
      <c r="F49" s="11"/>
      <c r="G49" s="16">
        <v>2575153425142</v>
      </c>
      <c r="H49" s="11"/>
      <c r="I49" s="16">
        <v>99101926870</v>
      </c>
      <c r="J49" s="11"/>
      <c r="K49" s="16">
        <v>513727595</v>
      </c>
      <c r="L49" s="11"/>
      <c r="M49" s="16">
        <v>2674255352009</v>
      </c>
      <c r="N49" s="11"/>
      <c r="O49" s="16">
        <v>2618749498195</v>
      </c>
      <c r="P49" s="11"/>
      <c r="Q49" s="39">
        <f t="shared" ref="Q49:R49" si="0">SUM(Q8:R48)</f>
        <v>55505853814</v>
      </c>
      <c r="R49" s="39"/>
    </row>
    <row r="51" spans="1:18" x14ac:dyDescent="0.2">
      <c r="I51" s="18"/>
    </row>
    <row r="53" spans="1:18" x14ac:dyDescent="0.2">
      <c r="I53" s="18"/>
      <c r="Q53" s="18"/>
    </row>
    <row r="55" spans="1:18" x14ac:dyDescent="0.2">
      <c r="I55" s="18"/>
    </row>
    <row r="56" spans="1:18" x14ac:dyDescent="0.2">
      <c r="I56" s="18"/>
    </row>
  </sheetData>
  <mergeCells count="50">
    <mergeCell ref="A1:Q1"/>
    <mergeCell ref="A2:R2"/>
    <mergeCell ref="A3:R3"/>
    <mergeCell ref="A5:R5"/>
    <mergeCell ref="A6:A7"/>
    <mergeCell ref="C6:I6"/>
    <mergeCell ref="K6:R6"/>
    <mergeCell ref="Q7:R7"/>
    <mergeCell ref="Q8:R8"/>
    <mergeCell ref="Q9:R9"/>
    <mergeCell ref="Q10:R10"/>
    <mergeCell ref="Q11:R11"/>
    <mergeCell ref="Q12:R12"/>
    <mergeCell ref="Q13:R13"/>
    <mergeCell ref="Q14:R14"/>
    <mergeCell ref="Q15:R15"/>
    <mergeCell ref="Q16:R16"/>
    <mergeCell ref="Q17:R17"/>
    <mergeCell ref="Q18:R18"/>
    <mergeCell ref="Q19:R19"/>
    <mergeCell ref="Q20:R20"/>
    <mergeCell ref="Q21:R21"/>
    <mergeCell ref="Q22:R22"/>
    <mergeCell ref="Q23:R23"/>
    <mergeCell ref="Q24:R24"/>
    <mergeCell ref="Q25:R25"/>
    <mergeCell ref="Q26:R26"/>
    <mergeCell ref="Q27:R27"/>
    <mergeCell ref="Q28:R28"/>
    <mergeCell ref="Q29:R29"/>
    <mergeCell ref="Q30:R30"/>
    <mergeCell ref="Q31:R31"/>
    <mergeCell ref="Q32:R32"/>
    <mergeCell ref="Q33:R33"/>
    <mergeCell ref="Q34:R34"/>
    <mergeCell ref="Q35:R35"/>
    <mergeCell ref="Q36:R36"/>
    <mergeCell ref="Q37:R37"/>
    <mergeCell ref="Q38:R38"/>
    <mergeCell ref="Q39:R39"/>
    <mergeCell ref="Q40:R40"/>
    <mergeCell ref="Q41:R41"/>
    <mergeCell ref="Q42:R42"/>
    <mergeCell ref="Q48:R48"/>
    <mergeCell ref="Q49:R49"/>
    <mergeCell ref="Q43:R43"/>
    <mergeCell ref="Q44:R44"/>
    <mergeCell ref="Q45:R45"/>
    <mergeCell ref="Q46:R46"/>
    <mergeCell ref="Q47:R47"/>
  </mergeCells>
  <pageMargins left="0.39" right="0.39" top="0.39" bottom="0.39" header="0" footer="0"/>
  <pageSetup paperSize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P27"/>
  <sheetViews>
    <sheetView rightToLeft="1" workbookViewId="0">
      <selection activeCell="L15" sqref="L15"/>
    </sheetView>
  </sheetViews>
  <sheetFormatPr defaultRowHeight="12.75" x14ac:dyDescent="0.2"/>
  <cols>
    <col min="1" max="1" width="5.140625" customWidth="1"/>
    <col min="2" max="2" width="35" customWidth="1"/>
    <col min="3" max="3" width="1.28515625" customWidth="1"/>
    <col min="4" max="4" width="15" bestFit="1" customWidth="1"/>
    <col min="5" max="5" width="1.28515625" customWidth="1"/>
    <col min="6" max="6" width="16" bestFit="1" customWidth="1"/>
    <col min="7" max="7" width="1.28515625" customWidth="1"/>
    <col min="8" max="8" width="16" bestFit="1" customWidth="1"/>
    <col min="9" max="9" width="1.28515625" customWidth="1"/>
    <col min="10" max="10" width="14.85546875" bestFit="1" customWidth="1"/>
    <col min="11" max="11" width="1.28515625" customWidth="1"/>
    <col min="12" max="12" width="19.42578125" customWidth="1"/>
    <col min="13" max="13" width="0.28515625" customWidth="1"/>
    <col min="15" max="15" width="16.28515625" bestFit="1" customWidth="1"/>
  </cols>
  <sheetData>
    <row r="1" spans="1:16" ht="29.1" customHeight="1" x14ac:dyDescent="0.2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</row>
    <row r="2" spans="1:16" ht="21.75" customHeight="1" x14ac:dyDescent="0.2">
      <c r="A2" s="32" t="s">
        <v>1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</row>
    <row r="3" spans="1:16" ht="21.75" customHeight="1" x14ac:dyDescent="0.2">
      <c r="A3" s="32" t="s">
        <v>2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</row>
    <row r="4" spans="1:16" ht="14.45" customHeight="1" x14ac:dyDescent="0.2"/>
    <row r="5" spans="1:16" ht="14.45" customHeight="1" x14ac:dyDescent="0.2">
      <c r="A5" s="1" t="s">
        <v>64</v>
      </c>
      <c r="B5" s="33" t="s">
        <v>65</v>
      </c>
      <c r="C5" s="33"/>
      <c r="D5" s="33"/>
      <c r="E5" s="33"/>
      <c r="F5" s="33"/>
      <c r="G5" s="33"/>
      <c r="H5" s="33"/>
      <c r="I5" s="33"/>
      <c r="J5" s="33"/>
      <c r="K5" s="33"/>
      <c r="L5" s="33"/>
    </row>
    <row r="6" spans="1:16" ht="14.45" customHeight="1" x14ac:dyDescent="0.2">
      <c r="D6" s="2" t="s">
        <v>7</v>
      </c>
      <c r="F6" s="28" t="s">
        <v>8</v>
      </c>
      <c r="G6" s="28"/>
      <c r="H6" s="28"/>
      <c r="J6" s="35" t="s">
        <v>9</v>
      </c>
      <c r="K6" s="35"/>
      <c r="L6" s="35"/>
    </row>
    <row r="7" spans="1:16" ht="14.45" customHeight="1" x14ac:dyDescent="0.2">
      <c r="D7" s="3"/>
      <c r="F7" s="3"/>
      <c r="G7" s="3"/>
      <c r="H7" s="3"/>
      <c r="J7" s="3"/>
    </row>
    <row r="8" spans="1:16" ht="14.45" customHeight="1" x14ac:dyDescent="0.2">
      <c r="A8" s="28" t="s">
        <v>66</v>
      </c>
      <c r="B8" s="28"/>
      <c r="D8" s="2" t="s">
        <v>67</v>
      </c>
      <c r="F8" s="2" t="s">
        <v>68</v>
      </c>
      <c r="H8" s="2" t="s">
        <v>69</v>
      </c>
      <c r="J8" s="2" t="s">
        <v>67</v>
      </c>
      <c r="L8" s="2" t="s">
        <v>18</v>
      </c>
    </row>
    <row r="9" spans="1:16" ht="21.75" customHeight="1" x14ac:dyDescent="0.2">
      <c r="A9" s="29" t="s">
        <v>70</v>
      </c>
      <c r="B9" s="29"/>
      <c r="D9" s="10">
        <v>5694585</v>
      </c>
      <c r="E9" s="11"/>
      <c r="F9" s="10">
        <v>2810289347</v>
      </c>
      <c r="G9" s="11"/>
      <c r="H9" s="10">
        <v>193697</v>
      </c>
      <c r="I9" s="11"/>
      <c r="J9" s="10">
        <v>2815790235</v>
      </c>
      <c r="K9" s="11"/>
      <c r="L9" s="12">
        <f>J9/2811796886345*100</f>
        <v>0.10014202123469135</v>
      </c>
      <c r="M9" s="11"/>
      <c r="N9" s="11"/>
      <c r="O9" s="20"/>
      <c r="P9" s="11"/>
    </row>
    <row r="10" spans="1:16" ht="21.75" customHeight="1" x14ac:dyDescent="0.2">
      <c r="A10" s="24" t="s">
        <v>71</v>
      </c>
      <c r="B10" s="24"/>
      <c r="D10" s="13">
        <v>5619888</v>
      </c>
      <c r="E10" s="11"/>
      <c r="F10" s="13">
        <v>23765</v>
      </c>
      <c r="G10" s="11"/>
      <c r="H10" s="13">
        <v>0</v>
      </c>
      <c r="I10" s="11"/>
      <c r="J10" s="13">
        <v>5643653</v>
      </c>
      <c r="K10" s="11"/>
      <c r="L10" s="14">
        <f t="shared" ref="L10:L16" si="0">J10/2811796886345*100</f>
        <v>2.0071339531697378E-4</v>
      </c>
      <c r="M10" s="11"/>
      <c r="N10" s="11"/>
      <c r="O10" s="11"/>
      <c r="P10" s="11"/>
    </row>
    <row r="11" spans="1:16" ht="21.75" customHeight="1" x14ac:dyDescent="0.2">
      <c r="A11" s="24" t="s">
        <v>72</v>
      </c>
      <c r="B11" s="24"/>
      <c r="D11" s="13">
        <v>29382797</v>
      </c>
      <c r="E11" s="11"/>
      <c r="F11" s="13">
        <v>17159667639</v>
      </c>
      <c r="G11" s="11"/>
      <c r="H11" s="13">
        <v>13490280000</v>
      </c>
      <c r="I11" s="11"/>
      <c r="J11" s="13">
        <v>3698770436</v>
      </c>
      <c r="K11" s="11"/>
      <c r="L11" s="14">
        <f t="shared" si="0"/>
        <v>0.13154472337466594</v>
      </c>
      <c r="M11" s="11"/>
      <c r="N11" s="11"/>
      <c r="O11" s="11"/>
      <c r="P11" s="11"/>
    </row>
    <row r="12" spans="1:16" ht="21.75" customHeight="1" x14ac:dyDescent="0.2">
      <c r="A12" s="24" t="s">
        <v>73</v>
      </c>
      <c r="B12" s="24"/>
      <c r="D12" s="13">
        <v>10478478978</v>
      </c>
      <c r="E12" s="11"/>
      <c r="F12" s="13">
        <v>88358380292</v>
      </c>
      <c r="G12" s="11"/>
      <c r="H12" s="13">
        <v>87339289297</v>
      </c>
      <c r="I12" s="11"/>
      <c r="J12" s="13">
        <v>11497569973</v>
      </c>
      <c r="K12" s="11"/>
      <c r="L12" s="14">
        <f t="shared" si="0"/>
        <v>0.40890471245757259</v>
      </c>
      <c r="M12" s="11"/>
      <c r="N12" s="11"/>
      <c r="O12" s="11"/>
      <c r="P12" s="11"/>
    </row>
    <row r="13" spans="1:16" ht="21.75" customHeight="1" x14ac:dyDescent="0.2">
      <c r="A13" s="24" t="s">
        <v>74</v>
      </c>
      <c r="B13" s="24"/>
      <c r="D13" s="13">
        <v>21894</v>
      </c>
      <c r="E13" s="11"/>
      <c r="F13" s="13">
        <v>0</v>
      </c>
      <c r="G13" s="11"/>
      <c r="H13" s="13">
        <v>0</v>
      </c>
      <c r="I13" s="11"/>
      <c r="J13" s="13">
        <v>21894</v>
      </c>
      <c r="K13" s="11"/>
      <c r="L13" s="14">
        <f t="shared" si="0"/>
        <v>7.7864799219048794E-7</v>
      </c>
      <c r="M13" s="11"/>
      <c r="N13" s="11"/>
      <c r="O13" s="11"/>
      <c r="P13" s="11"/>
    </row>
    <row r="14" spans="1:16" ht="21.75" customHeight="1" x14ac:dyDescent="0.2">
      <c r="A14" s="24" t="s">
        <v>75</v>
      </c>
      <c r="B14" s="24"/>
      <c r="D14" s="13">
        <v>10204258</v>
      </c>
      <c r="E14" s="11"/>
      <c r="F14" s="13">
        <v>2048</v>
      </c>
      <c r="G14" s="11"/>
      <c r="H14" s="13">
        <v>0</v>
      </c>
      <c r="I14" s="11"/>
      <c r="J14" s="13">
        <v>10206306</v>
      </c>
      <c r="K14" s="11"/>
      <c r="L14" s="14">
        <f t="shared" si="0"/>
        <v>3.6298162394179825E-4</v>
      </c>
      <c r="M14" s="11"/>
      <c r="N14" s="11"/>
      <c r="O14" s="11"/>
      <c r="P14" s="11"/>
    </row>
    <row r="15" spans="1:16" ht="21.75" customHeight="1" x14ac:dyDescent="0.2">
      <c r="A15" s="24" t="s">
        <v>76</v>
      </c>
      <c r="B15" s="24"/>
      <c r="D15" s="13">
        <v>1070000000</v>
      </c>
      <c r="E15" s="11"/>
      <c r="F15" s="13">
        <v>0</v>
      </c>
      <c r="G15" s="11"/>
      <c r="H15" s="13">
        <v>0</v>
      </c>
      <c r="I15" s="11"/>
      <c r="J15" s="13">
        <v>1070000000</v>
      </c>
      <c r="K15" s="11"/>
      <c r="L15" s="14">
        <f t="shared" si="0"/>
        <v>3.8053957780388337E-2</v>
      </c>
      <c r="M15" s="11"/>
      <c r="N15" s="11"/>
      <c r="O15" s="11"/>
      <c r="P15" s="11"/>
    </row>
    <row r="16" spans="1:16" ht="21.75" customHeight="1" x14ac:dyDescent="0.2">
      <c r="A16" s="26" t="s">
        <v>77</v>
      </c>
      <c r="B16" s="26"/>
      <c r="D16" s="15">
        <v>8992000</v>
      </c>
      <c r="E16" s="11"/>
      <c r="F16" s="15">
        <v>0</v>
      </c>
      <c r="G16" s="11"/>
      <c r="H16" s="15">
        <v>0</v>
      </c>
      <c r="I16" s="11"/>
      <c r="J16" s="15">
        <v>8992000</v>
      </c>
      <c r="K16" s="11"/>
      <c r="L16" s="14">
        <f t="shared" si="0"/>
        <v>3.1979550314135692E-4</v>
      </c>
      <c r="M16" s="11"/>
      <c r="N16" s="11"/>
      <c r="O16" s="11"/>
      <c r="P16" s="11"/>
    </row>
    <row r="17" spans="1:16" ht="21.75" customHeight="1" x14ac:dyDescent="0.2">
      <c r="A17" s="34" t="s">
        <v>62</v>
      </c>
      <c r="B17" s="34"/>
      <c r="D17" s="16">
        <v>11608394400</v>
      </c>
      <c r="E17" s="11"/>
      <c r="F17" s="16">
        <v>108328363091</v>
      </c>
      <c r="G17" s="11"/>
      <c r="H17" s="16">
        <v>100829762994</v>
      </c>
      <c r="I17" s="11"/>
      <c r="J17" s="16">
        <v>19106994497</v>
      </c>
      <c r="K17" s="11"/>
      <c r="L17" s="17">
        <f>SUM(L9:L16)</f>
        <v>0.67952968401771041</v>
      </c>
      <c r="M17" s="11"/>
      <c r="N17" s="11"/>
      <c r="O17" s="11"/>
      <c r="P17" s="11"/>
    </row>
    <row r="18" spans="1:16" x14ac:dyDescent="0.2"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</row>
    <row r="19" spans="1:16" x14ac:dyDescent="0.2"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</row>
    <row r="20" spans="1:16" x14ac:dyDescent="0.2"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</row>
    <row r="21" spans="1:16" x14ac:dyDescent="0.2"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</row>
    <row r="22" spans="1:16" x14ac:dyDescent="0.2"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</row>
    <row r="23" spans="1:16" x14ac:dyDescent="0.2"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</row>
    <row r="24" spans="1:16" x14ac:dyDescent="0.2"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</row>
    <row r="25" spans="1:16" x14ac:dyDescent="0.2"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</row>
    <row r="26" spans="1:16" x14ac:dyDescent="0.2"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</row>
    <row r="27" spans="1:16" x14ac:dyDescent="0.2"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</row>
  </sheetData>
  <mergeCells count="16">
    <mergeCell ref="A1:L1"/>
    <mergeCell ref="A2:L2"/>
    <mergeCell ref="A3:L3"/>
    <mergeCell ref="B5:L5"/>
    <mergeCell ref="F6:H6"/>
    <mergeCell ref="J6:L6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</mergeCells>
  <pageMargins left="0.39" right="0.39" top="0.39" bottom="0.39" header="0" footer="0"/>
  <pageSetup paperSize="0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O20"/>
  <sheetViews>
    <sheetView rightToLeft="1" workbookViewId="0">
      <selection activeCell="J8" sqref="J8"/>
    </sheetView>
  </sheetViews>
  <sheetFormatPr defaultRowHeight="12.75" x14ac:dyDescent="0.2"/>
  <cols>
    <col min="1" max="1" width="2.5703125" customWidth="1"/>
    <col min="2" max="2" width="44.140625" customWidth="1"/>
    <col min="3" max="3" width="1.28515625" customWidth="1"/>
    <col min="4" max="4" width="11.7109375" customWidth="1"/>
    <col min="5" max="5" width="1.28515625" customWidth="1"/>
    <col min="6" max="6" width="22" customWidth="1"/>
    <col min="7" max="7" width="1.28515625" customWidth="1"/>
    <col min="8" max="8" width="15.5703125" customWidth="1"/>
    <col min="9" max="9" width="1.28515625" customWidth="1"/>
    <col min="10" max="10" width="19.42578125" customWidth="1"/>
    <col min="11" max="11" width="0.28515625" customWidth="1"/>
    <col min="15" max="15" width="16.28515625" bestFit="1" customWidth="1"/>
  </cols>
  <sheetData>
    <row r="1" spans="1:15" ht="29.1" customHeight="1" x14ac:dyDescent="0.2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</row>
    <row r="2" spans="1:15" ht="21.75" customHeight="1" x14ac:dyDescent="0.2">
      <c r="A2" s="32" t="s">
        <v>78</v>
      </c>
      <c r="B2" s="32"/>
      <c r="C2" s="32"/>
      <c r="D2" s="32"/>
      <c r="E2" s="32"/>
      <c r="F2" s="32"/>
      <c r="G2" s="32"/>
      <c r="H2" s="32"/>
      <c r="I2" s="32"/>
      <c r="J2" s="32"/>
    </row>
    <row r="3" spans="1:15" ht="21.75" customHeight="1" x14ac:dyDescent="0.2">
      <c r="A3" s="32" t="s">
        <v>2</v>
      </c>
      <c r="B3" s="32"/>
      <c r="C3" s="32"/>
      <c r="D3" s="32"/>
      <c r="E3" s="32"/>
      <c r="F3" s="32"/>
      <c r="G3" s="32"/>
      <c r="H3" s="32"/>
      <c r="I3" s="32"/>
      <c r="J3" s="32"/>
    </row>
    <row r="4" spans="1:15" ht="14.45" customHeight="1" x14ac:dyDescent="0.2"/>
    <row r="5" spans="1:15" ht="29.1" customHeight="1" x14ac:dyDescent="0.2">
      <c r="A5" s="1" t="s">
        <v>79</v>
      </c>
      <c r="B5" s="33" t="s">
        <v>80</v>
      </c>
      <c r="C5" s="33"/>
      <c r="D5" s="33"/>
      <c r="E5" s="33"/>
      <c r="F5" s="33"/>
      <c r="G5" s="33"/>
      <c r="H5" s="33"/>
      <c r="I5" s="33"/>
      <c r="J5" s="33"/>
    </row>
    <row r="6" spans="1:15" ht="14.45" customHeight="1" x14ac:dyDescent="0.2"/>
    <row r="7" spans="1:15" ht="14.45" customHeight="1" x14ac:dyDescent="0.2">
      <c r="A7" s="28" t="s">
        <v>81</v>
      </c>
      <c r="B7" s="28"/>
      <c r="D7" s="2" t="s">
        <v>82</v>
      </c>
      <c r="F7" s="2" t="s">
        <v>67</v>
      </c>
      <c r="H7" s="2" t="s">
        <v>83</v>
      </c>
      <c r="J7" s="2" t="s">
        <v>84</v>
      </c>
    </row>
    <row r="8" spans="1:15" ht="21.75" customHeight="1" x14ac:dyDescent="0.2">
      <c r="A8" s="29" t="s">
        <v>85</v>
      </c>
      <c r="B8" s="29"/>
      <c r="D8" s="21" t="s">
        <v>86</v>
      </c>
      <c r="F8" s="10">
        <f>'درآمد سرمایه گذاری در سهام'!J73</f>
        <v>101393782638</v>
      </c>
      <c r="G8" s="11"/>
      <c r="H8" s="12">
        <f>F8/$F$13*100</f>
        <v>99.990417161140712</v>
      </c>
      <c r="I8" s="11"/>
      <c r="J8" s="12">
        <f>F8/2811793886345*100</f>
        <v>3.6060176078482034</v>
      </c>
      <c r="K8" s="11"/>
      <c r="L8" s="11"/>
      <c r="O8" s="18"/>
    </row>
    <row r="9" spans="1:15" ht="21.75" customHeight="1" x14ac:dyDescent="0.2">
      <c r="A9" s="24" t="s">
        <v>87</v>
      </c>
      <c r="B9" s="24"/>
      <c r="D9" s="22" t="s">
        <v>88</v>
      </c>
      <c r="F9" s="13">
        <v>0</v>
      </c>
      <c r="G9" s="11"/>
      <c r="H9" s="38">
        <f t="shared" ref="H9:H12" si="0">F9/$F$13*100</f>
        <v>0</v>
      </c>
      <c r="I9" s="11"/>
      <c r="J9" s="38">
        <f t="shared" ref="J9:J12" si="1">F9/2811793886345*100</f>
        <v>0</v>
      </c>
      <c r="K9" s="11"/>
      <c r="L9" s="11"/>
    </row>
    <row r="10" spans="1:15" ht="21.75" customHeight="1" x14ac:dyDescent="0.2">
      <c r="A10" s="24" t="s">
        <v>89</v>
      </c>
      <c r="B10" s="24"/>
      <c r="D10" s="22" t="s">
        <v>90</v>
      </c>
      <c r="F10" s="13">
        <v>0</v>
      </c>
      <c r="G10" s="11"/>
      <c r="H10" s="38">
        <f t="shared" si="0"/>
        <v>0</v>
      </c>
      <c r="I10" s="11"/>
      <c r="J10" s="38">
        <f t="shared" si="1"/>
        <v>0</v>
      </c>
      <c r="K10" s="11"/>
      <c r="L10" s="11"/>
    </row>
    <row r="11" spans="1:15" ht="21.75" customHeight="1" x14ac:dyDescent="0.2">
      <c r="A11" s="24" t="s">
        <v>91</v>
      </c>
      <c r="B11" s="24"/>
      <c r="D11" s="22" t="s">
        <v>92</v>
      </c>
      <c r="F11" s="13">
        <f>'سود سپرده بانکی'!G14</f>
        <v>1571868</v>
      </c>
      <c r="G11" s="11"/>
      <c r="H11" s="38">
        <f t="shared" si="0"/>
        <v>1.5501121760432641E-3</v>
      </c>
      <c r="I11" s="11"/>
      <c r="J11" s="38">
        <f t="shared" si="1"/>
        <v>5.590267507278931E-5</v>
      </c>
      <c r="K11" s="11"/>
      <c r="L11" s="11"/>
      <c r="O11" s="18"/>
    </row>
    <row r="12" spans="1:15" ht="21.75" customHeight="1" x14ac:dyDescent="0.2">
      <c r="A12" s="26" t="s">
        <v>93</v>
      </c>
      <c r="B12" s="26"/>
      <c r="D12" s="22" t="s">
        <v>94</v>
      </c>
      <c r="F12" s="15">
        <f>'سایر درآمدها'!D11</f>
        <v>8145466</v>
      </c>
      <c r="G12" s="11"/>
      <c r="H12" s="38">
        <f t="shared" si="0"/>
        <v>8.0327266832497541E-3</v>
      </c>
      <c r="I12" s="11"/>
      <c r="J12" s="38">
        <f t="shared" si="1"/>
        <v>2.8968929904702741E-4</v>
      </c>
      <c r="K12" s="11"/>
      <c r="L12" s="11"/>
      <c r="O12" s="18"/>
    </row>
    <row r="13" spans="1:15" ht="21.75" customHeight="1" x14ac:dyDescent="0.2">
      <c r="A13" s="34" t="s">
        <v>62</v>
      </c>
      <c r="B13" s="34"/>
      <c r="D13" s="13"/>
      <c r="F13" s="16">
        <f>SUM(F8:F12)</f>
        <v>101403499972</v>
      </c>
      <c r="G13" s="11"/>
      <c r="H13" s="17">
        <f>SUM(H8:H12)</f>
        <v>100.00000000000001</v>
      </c>
      <c r="I13" s="11"/>
      <c r="J13" s="17">
        <f>SUM(J8:J12)</f>
        <v>3.6063631998223231</v>
      </c>
      <c r="K13" s="11"/>
      <c r="L13" s="11"/>
      <c r="O13" s="18"/>
    </row>
    <row r="14" spans="1:15" x14ac:dyDescent="0.2">
      <c r="D14" s="11"/>
      <c r="F14" s="11"/>
      <c r="G14" s="11"/>
      <c r="H14" s="11"/>
      <c r="I14" s="11"/>
      <c r="J14" s="11"/>
      <c r="K14" s="11"/>
      <c r="L14" s="11"/>
    </row>
    <row r="15" spans="1:15" x14ac:dyDescent="0.2">
      <c r="D15" s="11"/>
      <c r="F15" s="11"/>
      <c r="G15" s="11"/>
      <c r="H15" s="11"/>
      <c r="I15" s="11"/>
      <c r="J15" s="11"/>
      <c r="K15" s="11"/>
      <c r="L15" s="11"/>
    </row>
    <row r="16" spans="1:15" x14ac:dyDescent="0.2">
      <c r="F16" s="11"/>
      <c r="G16" s="11"/>
      <c r="H16" s="11"/>
      <c r="I16" s="11"/>
      <c r="J16" s="11"/>
      <c r="K16" s="11"/>
      <c r="L16" s="11"/>
    </row>
    <row r="17" spans="6:12" x14ac:dyDescent="0.2">
      <c r="F17" s="11"/>
      <c r="G17" s="11"/>
      <c r="H17" s="11"/>
      <c r="I17" s="11"/>
      <c r="J17" s="11"/>
      <c r="K17" s="11"/>
      <c r="L17" s="11"/>
    </row>
    <row r="18" spans="6:12" x14ac:dyDescent="0.2">
      <c r="F18" s="11"/>
      <c r="G18" s="11"/>
      <c r="H18" s="11"/>
      <c r="I18" s="11"/>
      <c r="J18" s="11"/>
      <c r="K18" s="11"/>
      <c r="L18" s="11"/>
    </row>
    <row r="19" spans="6:12" x14ac:dyDescent="0.2">
      <c r="F19" s="11"/>
      <c r="G19" s="11"/>
      <c r="H19" s="11"/>
      <c r="I19" s="11"/>
      <c r="J19" s="11"/>
      <c r="K19" s="11"/>
      <c r="L19" s="11"/>
    </row>
    <row r="20" spans="6:12" x14ac:dyDescent="0.2">
      <c r="F20" s="11"/>
      <c r="G20" s="11"/>
      <c r="H20" s="11"/>
      <c r="I20" s="11"/>
      <c r="J20" s="11"/>
      <c r="K20" s="11"/>
      <c r="L20" s="11"/>
    </row>
  </sheetData>
  <mergeCells count="11">
    <mergeCell ref="A1:J1"/>
    <mergeCell ref="A2:J2"/>
    <mergeCell ref="A3:J3"/>
    <mergeCell ref="B5:J5"/>
    <mergeCell ref="A7:B7"/>
    <mergeCell ref="A13:B13"/>
    <mergeCell ref="A8:B8"/>
    <mergeCell ref="A9:B9"/>
    <mergeCell ref="A10:B10"/>
    <mergeCell ref="A11:B11"/>
    <mergeCell ref="A12:B12"/>
  </mergeCells>
  <pageMargins left="0.39" right="0.39" top="0.39" bottom="0.39" header="0" footer="0"/>
  <pageSetup paperSize="0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W81"/>
  <sheetViews>
    <sheetView rightToLeft="1" tabSelected="1" workbookViewId="0">
      <selection activeCell="J80" sqref="J80"/>
    </sheetView>
  </sheetViews>
  <sheetFormatPr defaultRowHeight="12.75" x14ac:dyDescent="0.2"/>
  <cols>
    <col min="1" max="1" width="5.140625" customWidth="1"/>
    <col min="2" max="2" width="18.140625" customWidth="1"/>
    <col min="3" max="3" width="1.28515625" customWidth="1"/>
    <col min="4" max="4" width="14.7109375" style="11" bestFit="1" customWidth="1"/>
    <col min="5" max="5" width="1.28515625" style="11" customWidth="1"/>
    <col min="6" max="6" width="15.42578125" style="11" bestFit="1" customWidth="1"/>
    <col min="7" max="7" width="1.28515625" style="11" customWidth="1"/>
    <col min="8" max="8" width="14.5703125" style="11" bestFit="1" customWidth="1"/>
    <col min="9" max="9" width="1.28515625" style="11" customWidth="1"/>
    <col min="10" max="10" width="16" style="11" bestFit="1" customWidth="1"/>
    <col min="11" max="11" width="1.28515625" style="11" customWidth="1"/>
    <col min="12" max="12" width="17.28515625" style="11" bestFit="1" customWidth="1"/>
    <col min="13" max="13" width="1.28515625" style="11" customWidth="1"/>
    <col min="14" max="14" width="16" style="11" bestFit="1" customWidth="1"/>
    <col min="15" max="16" width="1.28515625" style="11" customWidth="1"/>
    <col min="17" max="17" width="16" style="11" bestFit="1" customWidth="1"/>
    <col min="18" max="18" width="1.28515625" style="11" customWidth="1"/>
    <col min="19" max="19" width="15.7109375" style="11" bestFit="1" customWidth="1"/>
    <col min="20" max="20" width="1.28515625" style="11" customWidth="1"/>
    <col min="21" max="21" width="15.85546875" style="11" bestFit="1" customWidth="1"/>
    <col min="22" max="22" width="1.28515625" style="11" customWidth="1"/>
    <col min="23" max="23" width="17.28515625" style="11" bestFit="1" customWidth="1"/>
    <col min="24" max="24" width="0.28515625" customWidth="1"/>
  </cols>
  <sheetData>
    <row r="1" spans="1:23" ht="29.1" customHeight="1" x14ac:dyDescent="0.2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</row>
    <row r="2" spans="1:23" ht="21.75" customHeight="1" x14ac:dyDescent="0.2">
      <c r="A2" s="32" t="s">
        <v>78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</row>
    <row r="3" spans="1:23" ht="21.75" customHeight="1" x14ac:dyDescent="0.2">
      <c r="A3" s="32" t="s">
        <v>2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</row>
    <row r="4" spans="1:23" ht="14.45" customHeight="1" x14ac:dyDescent="0.2"/>
    <row r="5" spans="1:23" ht="14.45" customHeight="1" x14ac:dyDescent="0.2">
      <c r="A5" s="1" t="s">
        <v>95</v>
      </c>
      <c r="B5" s="33" t="s">
        <v>96</v>
      </c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</row>
    <row r="6" spans="1:23" ht="14.45" customHeight="1" x14ac:dyDescent="0.2">
      <c r="D6" s="28" t="s">
        <v>97</v>
      </c>
      <c r="E6" s="28"/>
      <c r="F6" s="28"/>
      <c r="G6" s="28"/>
      <c r="H6" s="28"/>
      <c r="I6" s="28"/>
      <c r="J6" s="28"/>
      <c r="K6" s="28"/>
      <c r="L6" s="28"/>
      <c r="N6" s="28" t="s">
        <v>98</v>
      </c>
      <c r="O6" s="28"/>
      <c r="P6" s="28"/>
      <c r="Q6" s="28"/>
      <c r="R6" s="28"/>
      <c r="S6" s="28"/>
      <c r="T6" s="28"/>
      <c r="U6" s="28"/>
      <c r="V6" s="28"/>
      <c r="W6" s="28"/>
    </row>
    <row r="7" spans="1:23" ht="14.45" customHeight="1" x14ac:dyDescent="0.2">
      <c r="D7" s="23"/>
      <c r="E7" s="23"/>
      <c r="F7" s="23"/>
      <c r="G7" s="23"/>
      <c r="H7" s="23"/>
      <c r="I7" s="23"/>
      <c r="J7" s="31" t="s">
        <v>62</v>
      </c>
      <c r="K7" s="31"/>
      <c r="L7" s="31"/>
      <c r="N7" s="23"/>
      <c r="O7" s="23"/>
      <c r="P7" s="23"/>
      <c r="Q7" s="23"/>
      <c r="R7" s="23"/>
      <c r="S7" s="23"/>
      <c r="T7" s="23"/>
      <c r="U7" s="31" t="s">
        <v>62</v>
      </c>
      <c r="V7" s="31"/>
      <c r="W7" s="31"/>
    </row>
    <row r="8" spans="1:23" ht="14.45" customHeight="1" x14ac:dyDescent="0.2">
      <c r="A8" s="28" t="s">
        <v>99</v>
      </c>
      <c r="B8" s="28"/>
      <c r="D8" s="2" t="s">
        <v>100</v>
      </c>
      <c r="F8" s="2" t="s">
        <v>101</v>
      </c>
      <c r="H8" s="2" t="s">
        <v>102</v>
      </c>
      <c r="J8" s="4" t="s">
        <v>67</v>
      </c>
      <c r="K8" s="23"/>
      <c r="L8" s="4" t="s">
        <v>83</v>
      </c>
      <c r="N8" s="2" t="s">
        <v>100</v>
      </c>
      <c r="P8" s="28" t="s">
        <v>101</v>
      </c>
      <c r="Q8" s="28"/>
      <c r="S8" s="2" t="s">
        <v>102</v>
      </c>
      <c r="U8" s="4" t="s">
        <v>67</v>
      </c>
      <c r="V8" s="23"/>
      <c r="W8" s="4" t="s">
        <v>83</v>
      </c>
    </row>
    <row r="9" spans="1:23" ht="21.75" customHeight="1" x14ac:dyDescent="0.2">
      <c r="A9" s="29" t="s">
        <v>54</v>
      </c>
      <c r="B9" s="29"/>
      <c r="D9" s="10">
        <v>0</v>
      </c>
      <c r="F9" s="10">
        <v>2286805948</v>
      </c>
      <c r="H9" s="10">
        <v>2453432592</v>
      </c>
      <c r="J9" s="10">
        <f>D9+F9+H9</f>
        <v>4740238540</v>
      </c>
      <c r="L9" s="12">
        <f>J9/101403499972*100</f>
        <v>4.6746301077466716</v>
      </c>
      <c r="N9" s="10">
        <v>5001332000</v>
      </c>
      <c r="P9" s="30">
        <v>9396156875</v>
      </c>
      <c r="Q9" s="30"/>
      <c r="S9" s="10">
        <v>2453432592</v>
      </c>
      <c r="U9" s="10">
        <f>N9+P9+S9</f>
        <v>16850921467</v>
      </c>
      <c r="W9" s="12">
        <f>U9/368912855121*100</f>
        <v>4.5677241205034873</v>
      </c>
    </row>
    <row r="10" spans="1:23" ht="21.75" customHeight="1" x14ac:dyDescent="0.2">
      <c r="A10" s="24" t="s">
        <v>31</v>
      </c>
      <c r="B10" s="24"/>
      <c r="D10" s="13">
        <v>0</v>
      </c>
      <c r="F10" s="13">
        <v>1030756426</v>
      </c>
      <c r="H10" s="13">
        <v>-768501322</v>
      </c>
      <c r="J10" s="41">
        <f t="shared" ref="J10:J72" si="0">D10+F10+H10</f>
        <v>262255104</v>
      </c>
      <c r="L10" s="38">
        <f t="shared" ref="L10:L72" si="1">J10/101403499972*100</f>
        <v>0.25862529801477768</v>
      </c>
      <c r="N10" s="13">
        <v>6802444800</v>
      </c>
      <c r="P10" s="25">
        <v>-3215650040</v>
      </c>
      <c r="Q10" s="25"/>
      <c r="S10" s="13">
        <v>-1258509447</v>
      </c>
      <c r="U10" s="41">
        <f t="shared" ref="U10:U73" si="2">N10+P10+S10</f>
        <v>2328285313</v>
      </c>
      <c r="W10" s="38">
        <f t="shared" ref="W10:W72" si="3">U10/368912855121*100</f>
        <v>0.6311206781439872</v>
      </c>
    </row>
    <row r="11" spans="1:23" ht="21.75" customHeight="1" x14ac:dyDescent="0.2">
      <c r="A11" s="24" t="s">
        <v>20</v>
      </c>
      <c r="B11" s="24"/>
      <c r="D11" s="13">
        <v>0</v>
      </c>
      <c r="F11" s="13">
        <v>0</v>
      </c>
      <c r="H11" s="13">
        <f>'درآمد ناشی از فروش'!I10</f>
        <v>15489680</v>
      </c>
      <c r="J11" s="41">
        <f t="shared" si="0"/>
        <v>15489680</v>
      </c>
      <c r="L11" s="38">
        <f t="shared" si="1"/>
        <v>1.5275291291007789E-2</v>
      </c>
      <c r="N11" s="13">
        <v>2240000000</v>
      </c>
      <c r="P11" s="25">
        <v>0</v>
      </c>
      <c r="Q11" s="25"/>
      <c r="S11" s="13">
        <v>-3588634520</v>
      </c>
      <c r="U11" s="41">
        <f t="shared" si="2"/>
        <v>-1348634520</v>
      </c>
      <c r="W11" s="38">
        <f t="shared" si="3"/>
        <v>-0.36556994457611414</v>
      </c>
    </row>
    <row r="12" spans="1:23" ht="21.75" customHeight="1" x14ac:dyDescent="0.2">
      <c r="A12" s="24" t="s">
        <v>33</v>
      </c>
      <c r="B12" s="24"/>
      <c r="D12" s="13">
        <v>0</v>
      </c>
      <c r="F12" s="13">
        <v>0</v>
      </c>
      <c r="H12" s="13">
        <f>'درآمد ناشی از فروش'!I11</f>
        <v>591434818</v>
      </c>
      <c r="J12" s="41">
        <f t="shared" si="0"/>
        <v>591434818</v>
      </c>
      <c r="L12" s="38">
        <f t="shared" si="1"/>
        <v>0.58324891957704583</v>
      </c>
      <c r="N12" s="13">
        <v>2341666650</v>
      </c>
      <c r="P12" s="25">
        <v>0</v>
      </c>
      <c r="Q12" s="25"/>
      <c r="S12" s="13">
        <v>-4633069380</v>
      </c>
      <c r="U12" s="41">
        <f t="shared" si="2"/>
        <v>-2291402730</v>
      </c>
      <c r="W12" s="38">
        <f t="shared" si="3"/>
        <v>-0.62112303710545436</v>
      </c>
    </row>
    <row r="13" spans="1:23" ht="21.75" customHeight="1" x14ac:dyDescent="0.2">
      <c r="A13" s="24" t="s">
        <v>103</v>
      </c>
      <c r="B13" s="24"/>
      <c r="D13" s="13">
        <v>0</v>
      </c>
      <c r="F13" s="13">
        <v>0</v>
      </c>
      <c r="H13" s="13">
        <v>0</v>
      </c>
      <c r="J13" s="41">
        <f t="shared" si="0"/>
        <v>0</v>
      </c>
      <c r="L13" s="38">
        <f t="shared" si="1"/>
        <v>0</v>
      </c>
      <c r="N13" s="13">
        <v>1815000000</v>
      </c>
      <c r="P13" s="25">
        <v>0</v>
      </c>
      <c r="Q13" s="25"/>
      <c r="S13" s="13">
        <v>-4575151156</v>
      </c>
      <c r="U13" s="41">
        <f t="shared" si="2"/>
        <v>-2760151156</v>
      </c>
      <c r="W13" s="38">
        <f t="shared" si="3"/>
        <v>-0.74818513849149981</v>
      </c>
    </row>
    <row r="14" spans="1:23" ht="21.75" customHeight="1" x14ac:dyDescent="0.2">
      <c r="A14" s="24" t="s">
        <v>30</v>
      </c>
      <c r="B14" s="24"/>
      <c r="D14" s="13">
        <v>0</v>
      </c>
      <c r="F14" s="13">
        <v>2094463350</v>
      </c>
      <c r="H14" s="13">
        <v>0</v>
      </c>
      <c r="J14" s="41">
        <f t="shared" si="0"/>
        <v>2094463350</v>
      </c>
      <c r="L14" s="38">
        <f t="shared" si="1"/>
        <v>2.065474417133859</v>
      </c>
      <c r="N14" s="13">
        <v>9518905000</v>
      </c>
      <c r="P14" s="25">
        <v>-25380073820</v>
      </c>
      <c r="Q14" s="25"/>
      <c r="S14" s="13">
        <v>-430105003</v>
      </c>
      <c r="U14" s="41">
        <f t="shared" si="2"/>
        <v>-16291273823</v>
      </c>
      <c r="W14" s="38">
        <f t="shared" si="3"/>
        <v>-4.4160222656531207</v>
      </c>
    </row>
    <row r="15" spans="1:23" ht="21.75" customHeight="1" x14ac:dyDescent="0.2">
      <c r="A15" s="24" t="s">
        <v>21</v>
      </c>
      <c r="B15" s="24"/>
      <c r="D15" s="13">
        <v>0</v>
      </c>
      <c r="F15" s="13">
        <v>3199566986</v>
      </c>
      <c r="H15" s="13">
        <v>0</v>
      </c>
      <c r="J15" s="41">
        <f t="shared" si="0"/>
        <v>3199566986</v>
      </c>
      <c r="L15" s="38">
        <f t="shared" si="1"/>
        <v>3.1552825956534822</v>
      </c>
      <c r="N15" s="13">
        <v>5632757130</v>
      </c>
      <c r="P15" s="25">
        <v>12798818919</v>
      </c>
      <c r="Q15" s="25"/>
      <c r="S15" s="13">
        <v>15178857136</v>
      </c>
      <c r="U15" s="41">
        <f t="shared" si="2"/>
        <v>33610433185</v>
      </c>
      <c r="W15" s="38">
        <f t="shared" si="3"/>
        <v>9.1106700995757084</v>
      </c>
    </row>
    <row r="16" spans="1:23" ht="21.75" customHeight="1" x14ac:dyDescent="0.2">
      <c r="A16" s="24" t="s">
        <v>104</v>
      </c>
      <c r="B16" s="24"/>
      <c r="D16" s="13">
        <v>0</v>
      </c>
      <c r="F16" s="13">
        <v>0</v>
      </c>
      <c r="H16" s="13">
        <v>0</v>
      </c>
      <c r="J16" s="41">
        <f t="shared" si="0"/>
        <v>0</v>
      </c>
      <c r="L16" s="38">
        <f t="shared" si="1"/>
        <v>0</v>
      </c>
      <c r="N16" s="13">
        <v>0</v>
      </c>
      <c r="P16" s="25">
        <v>0</v>
      </c>
      <c r="Q16" s="25"/>
      <c r="S16" s="13">
        <v>1064004800</v>
      </c>
      <c r="U16" s="41">
        <f t="shared" si="2"/>
        <v>1064004800</v>
      </c>
      <c r="W16" s="38">
        <f t="shared" si="3"/>
        <v>0.28841629811219682</v>
      </c>
    </row>
    <row r="17" spans="1:23" ht="21.75" customHeight="1" x14ac:dyDescent="0.2">
      <c r="A17" s="24" t="s">
        <v>105</v>
      </c>
      <c r="B17" s="24"/>
      <c r="D17" s="13">
        <v>0</v>
      </c>
      <c r="F17" s="13">
        <v>0</v>
      </c>
      <c r="H17" s="13">
        <v>0</v>
      </c>
      <c r="J17" s="41">
        <f t="shared" si="0"/>
        <v>0</v>
      </c>
      <c r="L17" s="38">
        <f t="shared" si="1"/>
        <v>0</v>
      </c>
      <c r="N17" s="13">
        <v>0</v>
      </c>
      <c r="P17" s="25">
        <v>0</v>
      </c>
      <c r="Q17" s="25"/>
      <c r="S17" s="13">
        <v>0</v>
      </c>
      <c r="U17" s="41">
        <f t="shared" si="2"/>
        <v>0</v>
      </c>
      <c r="W17" s="38">
        <f t="shared" si="3"/>
        <v>0</v>
      </c>
    </row>
    <row r="18" spans="1:23" ht="21.75" customHeight="1" x14ac:dyDescent="0.2">
      <c r="A18" s="24" t="s">
        <v>24</v>
      </c>
      <c r="B18" s="24"/>
      <c r="D18" s="13">
        <v>0</v>
      </c>
      <c r="F18" s="13">
        <v>189490781</v>
      </c>
      <c r="H18" s="13">
        <v>0</v>
      </c>
      <c r="J18" s="41">
        <f t="shared" si="0"/>
        <v>189490781</v>
      </c>
      <c r="L18" s="38">
        <f t="shared" si="1"/>
        <v>0.18686808744503206</v>
      </c>
      <c r="N18" s="13">
        <v>500000000</v>
      </c>
      <c r="P18" s="25">
        <v>437019721</v>
      </c>
      <c r="Q18" s="25"/>
      <c r="S18" s="13">
        <v>1684853234</v>
      </c>
      <c r="U18" s="41">
        <f t="shared" si="2"/>
        <v>2621872955</v>
      </c>
      <c r="W18" s="38">
        <f t="shared" si="3"/>
        <v>0.71070251920065242</v>
      </c>
    </row>
    <row r="19" spans="1:23" ht="21.75" customHeight="1" x14ac:dyDescent="0.2">
      <c r="A19" s="24" t="s">
        <v>106</v>
      </c>
      <c r="B19" s="24"/>
      <c r="D19" s="13">
        <v>0</v>
      </c>
      <c r="F19" s="13">
        <v>0</v>
      </c>
      <c r="H19" s="13">
        <v>0</v>
      </c>
      <c r="J19" s="41">
        <f t="shared" si="0"/>
        <v>0</v>
      </c>
      <c r="L19" s="38">
        <f t="shared" si="1"/>
        <v>0</v>
      </c>
      <c r="N19" s="13">
        <v>0</v>
      </c>
      <c r="P19" s="25">
        <v>0</v>
      </c>
      <c r="Q19" s="25"/>
      <c r="S19" s="13">
        <v>6041279965</v>
      </c>
      <c r="U19" s="41">
        <f t="shared" si="2"/>
        <v>6041279965</v>
      </c>
      <c r="W19" s="38">
        <f t="shared" si="3"/>
        <v>1.63758998395936</v>
      </c>
    </row>
    <row r="20" spans="1:23" ht="21.75" customHeight="1" x14ac:dyDescent="0.2">
      <c r="A20" s="24" t="s">
        <v>56</v>
      </c>
      <c r="B20" s="24"/>
      <c r="D20" s="13">
        <v>0</v>
      </c>
      <c r="F20" s="13">
        <v>-5685966000</v>
      </c>
      <c r="H20" s="13">
        <v>0</v>
      </c>
      <c r="J20" s="41">
        <f t="shared" si="0"/>
        <v>-5685966000</v>
      </c>
      <c r="L20" s="38">
        <f t="shared" si="1"/>
        <v>-5.6072679952566089</v>
      </c>
      <c r="N20" s="13">
        <v>9620000000</v>
      </c>
      <c r="P20" s="25">
        <v>21073859901</v>
      </c>
      <c r="Q20" s="25"/>
      <c r="S20" s="13">
        <v>-672657386</v>
      </c>
      <c r="U20" s="41">
        <f t="shared" si="2"/>
        <v>30021202515</v>
      </c>
      <c r="W20" s="38">
        <f t="shared" si="3"/>
        <v>8.1377490912192059</v>
      </c>
    </row>
    <row r="21" spans="1:23" ht="21.75" customHeight="1" x14ac:dyDescent="0.2">
      <c r="A21" s="24" t="s">
        <v>45</v>
      </c>
      <c r="B21" s="24"/>
      <c r="D21" s="13">
        <v>0</v>
      </c>
      <c r="F21" s="13">
        <v>-2085767494</v>
      </c>
      <c r="H21" s="13">
        <v>0</v>
      </c>
      <c r="J21" s="41">
        <f t="shared" si="0"/>
        <v>-2085767494</v>
      </c>
      <c r="L21" s="38">
        <f t="shared" si="1"/>
        <v>-2.0568989182581783</v>
      </c>
      <c r="N21" s="13">
        <v>8478048000</v>
      </c>
      <c r="P21" s="25">
        <v>707962556</v>
      </c>
      <c r="Q21" s="25"/>
      <c r="S21" s="13">
        <v>3396283017</v>
      </c>
      <c r="U21" s="41">
        <f t="shared" si="2"/>
        <v>12582293573</v>
      </c>
      <c r="W21" s="38">
        <f t="shared" si="3"/>
        <v>3.4106411306467277</v>
      </c>
    </row>
    <row r="22" spans="1:23" ht="21.75" customHeight="1" x14ac:dyDescent="0.2">
      <c r="A22" s="24" t="s">
        <v>107</v>
      </c>
      <c r="B22" s="24"/>
      <c r="D22" s="13">
        <v>0</v>
      </c>
      <c r="F22" s="13">
        <v>0</v>
      </c>
      <c r="H22" s="13">
        <v>0</v>
      </c>
      <c r="J22" s="41">
        <f t="shared" si="0"/>
        <v>0</v>
      </c>
      <c r="L22" s="38">
        <f t="shared" si="1"/>
        <v>0</v>
      </c>
      <c r="N22" s="13">
        <v>899720010</v>
      </c>
      <c r="P22" s="25">
        <v>0</v>
      </c>
      <c r="Q22" s="25"/>
      <c r="S22" s="13">
        <v>-69399541</v>
      </c>
      <c r="U22" s="41">
        <f t="shared" si="2"/>
        <v>830320469</v>
      </c>
      <c r="W22" s="38">
        <f t="shared" si="3"/>
        <v>0.22507225147458268</v>
      </c>
    </row>
    <row r="23" spans="1:23" ht="21.75" customHeight="1" x14ac:dyDescent="0.2">
      <c r="A23" s="24" t="s">
        <v>108</v>
      </c>
      <c r="B23" s="24"/>
      <c r="D23" s="13">
        <v>0</v>
      </c>
      <c r="F23" s="13">
        <v>0</v>
      </c>
      <c r="H23" s="13">
        <v>0</v>
      </c>
      <c r="J23" s="41">
        <f t="shared" si="0"/>
        <v>0</v>
      </c>
      <c r="L23" s="38">
        <f t="shared" si="1"/>
        <v>0</v>
      </c>
      <c r="N23" s="13">
        <v>0</v>
      </c>
      <c r="P23" s="25">
        <v>0</v>
      </c>
      <c r="Q23" s="25"/>
      <c r="S23" s="13">
        <v>-1568641447</v>
      </c>
      <c r="U23" s="41">
        <f t="shared" si="2"/>
        <v>-1568641447</v>
      </c>
      <c r="W23" s="38">
        <f t="shared" si="3"/>
        <v>-0.42520650208448285</v>
      </c>
    </row>
    <row r="24" spans="1:23" ht="21.75" customHeight="1" x14ac:dyDescent="0.2">
      <c r="A24" s="24" t="s">
        <v>109</v>
      </c>
      <c r="B24" s="24"/>
      <c r="D24" s="13">
        <v>0</v>
      </c>
      <c r="F24" s="13">
        <v>0</v>
      </c>
      <c r="H24" s="13">
        <v>0</v>
      </c>
      <c r="J24" s="41">
        <f t="shared" si="0"/>
        <v>0</v>
      </c>
      <c r="L24" s="38">
        <f t="shared" si="1"/>
        <v>0</v>
      </c>
      <c r="N24" s="13">
        <v>0</v>
      </c>
      <c r="P24" s="25">
        <v>0</v>
      </c>
      <c r="Q24" s="25"/>
      <c r="S24" s="13">
        <v>472093247</v>
      </c>
      <c r="U24" s="41">
        <f t="shared" si="2"/>
        <v>472093247</v>
      </c>
      <c r="W24" s="38">
        <f t="shared" si="3"/>
        <v>0.12796877106523105</v>
      </c>
    </row>
    <row r="25" spans="1:23" ht="21.75" customHeight="1" x14ac:dyDescent="0.2">
      <c r="A25" s="24" t="s">
        <v>49</v>
      </c>
      <c r="B25" s="24"/>
      <c r="D25" s="13">
        <v>0</v>
      </c>
      <c r="F25" s="13">
        <v>-8735711400</v>
      </c>
      <c r="H25" s="13">
        <v>0</v>
      </c>
      <c r="J25" s="41">
        <f t="shared" si="0"/>
        <v>-8735711400</v>
      </c>
      <c r="L25" s="38">
        <f t="shared" si="1"/>
        <v>-8.6148026472578803</v>
      </c>
      <c r="N25" s="13">
        <v>20658503401</v>
      </c>
      <c r="P25" s="25">
        <v>10297916189</v>
      </c>
      <c r="Q25" s="25"/>
      <c r="S25" s="13">
        <v>14040447018</v>
      </c>
      <c r="U25" s="41">
        <f t="shared" si="2"/>
        <v>44996866608</v>
      </c>
      <c r="W25" s="38">
        <f t="shared" si="3"/>
        <v>12.197153334014734</v>
      </c>
    </row>
    <row r="26" spans="1:23" ht="21.75" customHeight="1" x14ac:dyDescent="0.2">
      <c r="A26" s="24" t="s">
        <v>110</v>
      </c>
      <c r="B26" s="24"/>
      <c r="D26" s="13">
        <v>0</v>
      </c>
      <c r="F26" s="13">
        <v>0</v>
      </c>
      <c r="H26" s="13">
        <v>0</v>
      </c>
      <c r="J26" s="41">
        <f t="shared" si="0"/>
        <v>0</v>
      </c>
      <c r="L26" s="38">
        <f t="shared" si="1"/>
        <v>0</v>
      </c>
      <c r="N26" s="13">
        <v>0</v>
      </c>
      <c r="P26" s="25">
        <v>0</v>
      </c>
      <c r="Q26" s="25"/>
      <c r="S26" s="13">
        <v>4531124201</v>
      </c>
      <c r="U26" s="41">
        <f t="shared" si="2"/>
        <v>4531124201</v>
      </c>
      <c r="W26" s="38">
        <f t="shared" si="3"/>
        <v>1.2282370045125788</v>
      </c>
    </row>
    <row r="27" spans="1:23" ht="21.75" customHeight="1" x14ac:dyDescent="0.2">
      <c r="A27" s="24" t="s">
        <v>111</v>
      </c>
      <c r="B27" s="24"/>
      <c r="D27" s="13">
        <v>0</v>
      </c>
      <c r="F27" s="13">
        <v>0</v>
      </c>
      <c r="H27" s="13">
        <v>0</v>
      </c>
      <c r="J27" s="41">
        <f t="shared" si="0"/>
        <v>0</v>
      </c>
      <c r="L27" s="38">
        <f t="shared" si="1"/>
        <v>0</v>
      </c>
      <c r="N27" s="13">
        <v>3420000000</v>
      </c>
      <c r="P27" s="25">
        <v>0</v>
      </c>
      <c r="Q27" s="25"/>
      <c r="S27" s="13">
        <v>-7524429942</v>
      </c>
      <c r="U27" s="41">
        <f t="shared" si="2"/>
        <v>-4104429942</v>
      </c>
      <c r="W27" s="38">
        <f t="shared" si="3"/>
        <v>-1.112574388510746</v>
      </c>
    </row>
    <row r="28" spans="1:23" ht="21.75" customHeight="1" x14ac:dyDescent="0.2">
      <c r="A28" s="24" t="s">
        <v>112</v>
      </c>
      <c r="B28" s="24"/>
      <c r="D28" s="13">
        <v>0</v>
      </c>
      <c r="F28" s="13">
        <v>0</v>
      </c>
      <c r="H28" s="13">
        <v>0</v>
      </c>
      <c r="J28" s="41">
        <f t="shared" si="0"/>
        <v>0</v>
      </c>
      <c r="L28" s="38">
        <f t="shared" si="1"/>
        <v>0</v>
      </c>
      <c r="N28" s="13">
        <v>66135099</v>
      </c>
      <c r="P28" s="25">
        <v>0</v>
      </c>
      <c r="Q28" s="25"/>
      <c r="S28" s="13">
        <v>4147520</v>
      </c>
      <c r="U28" s="41">
        <f t="shared" si="2"/>
        <v>70282619</v>
      </c>
      <c r="W28" s="38">
        <f t="shared" si="3"/>
        <v>1.9051279461906514E-2</v>
      </c>
    </row>
    <row r="29" spans="1:23" ht="21.75" customHeight="1" x14ac:dyDescent="0.2">
      <c r="A29" s="24" t="s">
        <v>21</v>
      </c>
      <c r="B29" s="24"/>
      <c r="D29" s="13">
        <v>0</v>
      </c>
      <c r="F29" s="13">
        <v>0</v>
      </c>
      <c r="H29" s="13">
        <v>0</v>
      </c>
      <c r="J29" s="41">
        <f t="shared" si="0"/>
        <v>0</v>
      </c>
      <c r="L29" s="38">
        <f t="shared" si="1"/>
        <v>0</v>
      </c>
      <c r="N29" s="13">
        <v>0</v>
      </c>
      <c r="P29" s="25">
        <v>0</v>
      </c>
      <c r="Q29" s="25"/>
      <c r="S29" s="13">
        <v>-36722588744</v>
      </c>
      <c r="U29" s="41">
        <f t="shared" si="2"/>
        <v>-36722588744</v>
      </c>
      <c r="W29" s="38">
        <f t="shared" si="3"/>
        <v>-9.9542719193006519</v>
      </c>
    </row>
    <row r="30" spans="1:23" ht="21.75" customHeight="1" x14ac:dyDescent="0.2">
      <c r="A30" s="24" t="s">
        <v>39</v>
      </c>
      <c r="B30" s="24"/>
      <c r="D30" s="13">
        <v>0</v>
      </c>
      <c r="F30" s="13">
        <v>14286058602</v>
      </c>
      <c r="H30" s="13">
        <v>0</v>
      </c>
      <c r="J30" s="41">
        <f t="shared" si="0"/>
        <v>14286058602</v>
      </c>
      <c r="L30" s="38">
        <f t="shared" si="1"/>
        <v>14.088328909697131</v>
      </c>
      <c r="N30" s="13">
        <v>22172821817</v>
      </c>
      <c r="P30" s="25">
        <v>22168021926</v>
      </c>
      <c r="Q30" s="25"/>
      <c r="S30" s="13">
        <v>9335730363</v>
      </c>
      <c r="U30" s="41">
        <f t="shared" si="2"/>
        <v>53676574106</v>
      </c>
      <c r="W30" s="38">
        <f t="shared" si="3"/>
        <v>14.549933232441733</v>
      </c>
    </row>
    <row r="31" spans="1:23" ht="21.75" customHeight="1" x14ac:dyDescent="0.2">
      <c r="A31" s="24" t="s">
        <v>113</v>
      </c>
      <c r="B31" s="24"/>
      <c r="D31" s="13">
        <v>0</v>
      </c>
      <c r="F31" s="13">
        <v>0</v>
      </c>
      <c r="H31" s="13">
        <v>0</v>
      </c>
      <c r="J31" s="41">
        <f t="shared" si="0"/>
        <v>0</v>
      </c>
      <c r="L31" s="38">
        <f t="shared" si="1"/>
        <v>0</v>
      </c>
      <c r="N31" s="13">
        <v>1875000000</v>
      </c>
      <c r="P31" s="25">
        <v>0</v>
      </c>
      <c r="Q31" s="25"/>
      <c r="S31" s="13">
        <v>-350933402</v>
      </c>
      <c r="U31" s="41">
        <f t="shared" si="2"/>
        <v>1524066598</v>
      </c>
      <c r="W31" s="38">
        <f t="shared" si="3"/>
        <v>0.41312374368199245</v>
      </c>
    </row>
    <row r="32" spans="1:23" ht="21.75" customHeight="1" x14ac:dyDescent="0.2">
      <c r="A32" s="24" t="s">
        <v>114</v>
      </c>
      <c r="B32" s="24"/>
      <c r="D32" s="13">
        <v>0</v>
      </c>
      <c r="F32" s="13">
        <v>0</v>
      </c>
      <c r="H32" s="13">
        <v>0</v>
      </c>
      <c r="J32" s="41">
        <f t="shared" si="0"/>
        <v>0</v>
      </c>
      <c r="L32" s="38">
        <f t="shared" si="1"/>
        <v>0</v>
      </c>
      <c r="N32" s="13">
        <v>0</v>
      </c>
      <c r="P32" s="25">
        <v>0</v>
      </c>
      <c r="Q32" s="25"/>
      <c r="S32" s="13">
        <v>1571954349</v>
      </c>
      <c r="U32" s="41">
        <f t="shared" si="2"/>
        <v>1571954349</v>
      </c>
      <c r="W32" s="38">
        <f t="shared" si="3"/>
        <v>0.42610451958482543</v>
      </c>
    </row>
    <row r="33" spans="1:23" ht="21.75" customHeight="1" x14ac:dyDescent="0.2">
      <c r="A33" s="24" t="s">
        <v>40</v>
      </c>
      <c r="B33" s="24"/>
      <c r="D33" s="13">
        <v>0</v>
      </c>
      <c r="F33" s="13">
        <v>-76988707</v>
      </c>
      <c r="H33" s="13">
        <v>0</v>
      </c>
      <c r="J33" s="41">
        <f t="shared" si="0"/>
        <v>-76988707</v>
      </c>
      <c r="L33" s="38">
        <f t="shared" si="1"/>
        <v>-7.5923125948570286E-2</v>
      </c>
      <c r="N33" s="13">
        <v>12859078591</v>
      </c>
      <c r="P33" s="25">
        <v>663366705</v>
      </c>
      <c r="Q33" s="25"/>
      <c r="S33" s="13">
        <v>13339156271</v>
      </c>
      <c r="U33" s="41">
        <f t="shared" si="2"/>
        <v>26861601567</v>
      </c>
      <c r="W33" s="38">
        <f t="shared" si="3"/>
        <v>7.2812864052106949</v>
      </c>
    </row>
    <row r="34" spans="1:23" ht="21.75" customHeight="1" x14ac:dyDescent="0.2">
      <c r="A34" s="24" t="s">
        <v>52</v>
      </c>
      <c r="B34" s="24"/>
      <c r="D34" s="13">
        <v>0</v>
      </c>
      <c r="F34" s="13">
        <v>0</v>
      </c>
      <c r="H34" s="13">
        <v>0</v>
      </c>
      <c r="J34" s="41">
        <f t="shared" si="0"/>
        <v>0</v>
      </c>
      <c r="L34" s="38">
        <f t="shared" si="1"/>
        <v>0</v>
      </c>
      <c r="N34" s="13">
        <v>0</v>
      </c>
      <c r="P34" s="25">
        <v>0</v>
      </c>
      <c r="Q34" s="25"/>
      <c r="S34" s="13">
        <v>12596613207</v>
      </c>
      <c r="U34" s="41">
        <f t="shared" si="2"/>
        <v>12596613207</v>
      </c>
      <c r="W34" s="38">
        <f t="shared" si="3"/>
        <v>3.4145227069597306</v>
      </c>
    </row>
    <row r="35" spans="1:23" ht="21.75" customHeight="1" x14ac:dyDescent="0.2">
      <c r="A35" s="24" t="s">
        <v>35</v>
      </c>
      <c r="B35" s="24"/>
      <c r="D35" s="13">
        <v>0</v>
      </c>
      <c r="F35" s="13">
        <v>5069655000</v>
      </c>
      <c r="H35" s="13">
        <v>0</v>
      </c>
      <c r="J35" s="41">
        <f t="shared" si="0"/>
        <v>5069655000</v>
      </c>
      <c r="L35" s="38">
        <f t="shared" si="1"/>
        <v>4.9994871985679552</v>
      </c>
      <c r="N35" s="13">
        <v>10550000000</v>
      </c>
      <c r="P35" s="25">
        <v>-4503046496</v>
      </c>
      <c r="Q35" s="25"/>
      <c r="S35" s="13">
        <v>3559783314</v>
      </c>
      <c r="U35" s="41">
        <f t="shared" si="2"/>
        <v>9606736818</v>
      </c>
      <c r="W35" s="38">
        <f t="shared" si="3"/>
        <v>2.6040667015653542</v>
      </c>
    </row>
    <row r="36" spans="1:23" ht="21.75" customHeight="1" x14ac:dyDescent="0.2">
      <c r="A36" s="24" t="s">
        <v>115</v>
      </c>
      <c r="B36" s="24"/>
      <c r="D36" s="13">
        <v>0</v>
      </c>
      <c r="F36" s="13">
        <v>0</v>
      </c>
      <c r="H36" s="13">
        <v>0</v>
      </c>
      <c r="J36" s="41">
        <f t="shared" si="0"/>
        <v>0</v>
      </c>
      <c r="L36" s="38">
        <f t="shared" si="1"/>
        <v>0</v>
      </c>
      <c r="N36" s="13">
        <v>0</v>
      </c>
      <c r="P36" s="25">
        <v>0</v>
      </c>
      <c r="Q36" s="25"/>
      <c r="S36" s="13">
        <v>-2220221395</v>
      </c>
      <c r="U36" s="41">
        <f t="shared" si="2"/>
        <v>-2220221395</v>
      </c>
      <c r="W36" s="38">
        <f t="shared" si="3"/>
        <v>-0.60182814563937814</v>
      </c>
    </row>
    <row r="37" spans="1:23" ht="21.75" customHeight="1" x14ac:dyDescent="0.2">
      <c r="A37" s="24" t="s">
        <v>19</v>
      </c>
      <c r="B37" s="24"/>
      <c r="D37" s="13">
        <v>0</v>
      </c>
      <c r="F37" s="13">
        <v>3459294000</v>
      </c>
      <c r="H37" s="13">
        <v>0</v>
      </c>
      <c r="J37" s="41">
        <f t="shared" si="0"/>
        <v>3459294000</v>
      </c>
      <c r="L37" s="38">
        <f t="shared" si="1"/>
        <v>3.4114147943169573</v>
      </c>
      <c r="N37" s="13">
        <v>1273760740</v>
      </c>
      <c r="P37" s="25">
        <v>-12165805385</v>
      </c>
      <c r="Q37" s="25"/>
      <c r="S37" s="13">
        <v>-849345838</v>
      </c>
      <c r="U37" s="41">
        <f t="shared" si="2"/>
        <v>-11741390483</v>
      </c>
      <c r="W37" s="38">
        <f t="shared" si="3"/>
        <v>-3.1827002827399262</v>
      </c>
    </row>
    <row r="38" spans="1:23" ht="21.75" customHeight="1" x14ac:dyDescent="0.2">
      <c r="A38" s="24" t="s">
        <v>29</v>
      </c>
      <c r="B38" s="24"/>
      <c r="D38" s="13">
        <v>0</v>
      </c>
      <c r="F38" s="13">
        <v>456119842</v>
      </c>
      <c r="H38" s="13">
        <v>0</v>
      </c>
      <c r="J38" s="41">
        <f t="shared" si="0"/>
        <v>456119842</v>
      </c>
      <c r="L38" s="38">
        <f t="shared" si="1"/>
        <v>0.44980680363690195</v>
      </c>
      <c r="N38" s="13">
        <v>15125000000</v>
      </c>
      <c r="P38" s="25">
        <v>21139934720</v>
      </c>
      <c r="Q38" s="25"/>
      <c r="S38" s="13">
        <v>-1026271030</v>
      </c>
      <c r="U38" s="41">
        <f t="shared" si="2"/>
        <v>35238663690</v>
      </c>
      <c r="W38" s="38">
        <f t="shared" si="3"/>
        <v>9.5520292125472395</v>
      </c>
    </row>
    <row r="39" spans="1:23" ht="21.75" customHeight="1" x14ac:dyDescent="0.2">
      <c r="A39" s="24" t="s">
        <v>34</v>
      </c>
      <c r="B39" s="24"/>
      <c r="D39" s="13">
        <v>0</v>
      </c>
      <c r="F39" s="13">
        <v>2992090500</v>
      </c>
      <c r="H39" s="13">
        <v>0</v>
      </c>
      <c r="J39" s="41">
        <f t="shared" si="0"/>
        <v>2992090500</v>
      </c>
      <c r="L39" s="38">
        <f t="shared" si="1"/>
        <v>2.9506777387626557</v>
      </c>
      <c r="N39" s="13">
        <v>4410000000</v>
      </c>
      <c r="P39" s="25">
        <v>10779233640</v>
      </c>
      <c r="Q39" s="25"/>
      <c r="S39" s="13">
        <v>530276889</v>
      </c>
      <c r="U39" s="41">
        <f t="shared" si="2"/>
        <v>15719510529</v>
      </c>
      <c r="W39" s="38">
        <f t="shared" si="3"/>
        <v>4.2610362612178818</v>
      </c>
    </row>
    <row r="40" spans="1:23" ht="21.75" customHeight="1" x14ac:dyDescent="0.2">
      <c r="A40" s="24" t="s">
        <v>116</v>
      </c>
      <c r="B40" s="24"/>
      <c r="D40" s="13">
        <v>0</v>
      </c>
      <c r="F40" s="13">
        <v>0</v>
      </c>
      <c r="H40" s="13">
        <v>0</v>
      </c>
      <c r="J40" s="41">
        <f t="shared" si="0"/>
        <v>0</v>
      </c>
      <c r="L40" s="38">
        <f t="shared" si="1"/>
        <v>0</v>
      </c>
      <c r="N40" s="13">
        <v>0</v>
      </c>
      <c r="P40" s="25">
        <v>0</v>
      </c>
      <c r="Q40" s="25"/>
      <c r="S40" s="13">
        <v>2439406419</v>
      </c>
      <c r="U40" s="41">
        <f t="shared" si="2"/>
        <v>2439406419</v>
      </c>
      <c r="W40" s="38">
        <f t="shared" si="3"/>
        <v>0.66124191259203946</v>
      </c>
    </row>
    <row r="41" spans="1:23" ht="21.75" customHeight="1" x14ac:dyDescent="0.2">
      <c r="A41" s="24" t="s">
        <v>42</v>
      </c>
      <c r="B41" s="24"/>
      <c r="D41" s="13">
        <v>0</v>
      </c>
      <c r="F41" s="13">
        <v>238572000</v>
      </c>
      <c r="H41" s="13">
        <v>0</v>
      </c>
      <c r="J41" s="41">
        <f t="shared" si="0"/>
        <v>238572000</v>
      </c>
      <c r="L41" s="38">
        <f t="shared" si="1"/>
        <v>0.23526998581496258</v>
      </c>
      <c r="N41" s="13">
        <v>2192000000</v>
      </c>
      <c r="P41" s="25">
        <v>-119285912</v>
      </c>
      <c r="Q41" s="25"/>
      <c r="S41" s="13">
        <v>14574537</v>
      </c>
      <c r="U41" s="41">
        <f t="shared" si="2"/>
        <v>2087288625</v>
      </c>
      <c r="W41" s="38">
        <f t="shared" si="3"/>
        <v>0.56579449483141175</v>
      </c>
    </row>
    <row r="42" spans="1:23" ht="21.75" customHeight="1" x14ac:dyDescent="0.2">
      <c r="A42" s="24" t="s">
        <v>38</v>
      </c>
      <c r="B42" s="24"/>
      <c r="D42" s="13">
        <v>0</v>
      </c>
      <c r="F42" s="13">
        <v>6262515974</v>
      </c>
      <c r="H42" s="13">
        <v>0</v>
      </c>
      <c r="J42" s="41">
        <f t="shared" si="0"/>
        <v>6262515974</v>
      </c>
      <c r="L42" s="38">
        <f t="shared" si="1"/>
        <v>6.1758380881618828</v>
      </c>
      <c r="N42" s="13">
        <v>0</v>
      </c>
      <c r="P42" s="25">
        <v>14099418719</v>
      </c>
      <c r="Q42" s="25"/>
      <c r="S42" s="13">
        <v>1103618667</v>
      </c>
      <c r="U42" s="41">
        <f t="shared" si="2"/>
        <v>15203037386</v>
      </c>
      <c r="W42" s="38">
        <f t="shared" si="3"/>
        <v>4.1210375770216912</v>
      </c>
    </row>
    <row r="43" spans="1:23" ht="21.75" customHeight="1" x14ac:dyDescent="0.2">
      <c r="A43" s="24" t="s">
        <v>37</v>
      </c>
      <c r="B43" s="24"/>
      <c r="D43" s="13">
        <v>0</v>
      </c>
      <c r="F43" s="13">
        <v>4174015950</v>
      </c>
      <c r="H43" s="13">
        <v>0</v>
      </c>
      <c r="J43" s="41">
        <f t="shared" si="0"/>
        <v>4174015950</v>
      </c>
      <c r="L43" s="38">
        <f t="shared" si="1"/>
        <v>4.1162444601542827</v>
      </c>
      <c r="N43" s="13">
        <v>0</v>
      </c>
      <c r="P43" s="25">
        <v>2027862021</v>
      </c>
      <c r="Q43" s="25"/>
      <c r="S43" s="13">
        <v>198024981</v>
      </c>
      <c r="U43" s="41">
        <f t="shared" si="2"/>
        <v>2225887002</v>
      </c>
      <c r="W43" s="38">
        <f t="shared" si="3"/>
        <v>0.60336390318248179</v>
      </c>
    </row>
    <row r="44" spans="1:23" ht="21.75" customHeight="1" x14ac:dyDescent="0.2">
      <c r="A44" s="24" t="s">
        <v>25</v>
      </c>
      <c r="B44" s="24"/>
      <c r="D44" s="13">
        <v>0</v>
      </c>
      <c r="F44" s="13">
        <v>3117340800</v>
      </c>
      <c r="H44" s="13">
        <v>0</v>
      </c>
      <c r="J44" s="41">
        <f t="shared" si="0"/>
        <v>3117340800</v>
      </c>
      <c r="L44" s="38">
        <f t="shared" si="1"/>
        <v>3.0741944813155113</v>
      </c>
      <c r="N44" s="13">
        <v>12416000000</v>
      </c>
      <c r="P44" s="25">
        <v>-23412338732</v>
      </c>
      <c r="Q44" s="25"/>
      <c r="S44" s="13">
        <v>-238581149</v>
      </c>
      <c r="U44" s="41">
        <f t="shared" si="2"/>
        <v>-11234919881</v>
      </c>
      <c r="W44" s="38">
        <f t="shared" si="3"/>
        <v>-3.0454129545892483</v>
      </c>
    </row>
    <row r="45" spans="1:23" ht="21.75" customHeight="1" x14ac:dyDescent="0.2">
      <c r="A45" s="24" t="s">
        <v>32</v>
      </c>
      <c r="B45" s="24"/>
      <c r="D45" s="13">
        <v>0</v>
      </c>
      <c r="F45" s="13">
        <v>3131456310</v>
      </c>
      <c r="H45" s="13">
        <v>0</v>
      </c>
      <c r="J45" s="41">
        <f t="shared" si="0"/>
        <v>3131456310</v>
      </c>
      <c r="L45" s="38">
        <f t="shared" si="1"/>
        <v>3.0881146221428968</v>
      </c>
      <c r="N45" s="13">
        <v>8114695180</v>
      </c>
      <c r="P45" s="25">
        <v>14066006327</v>
      </c>
      <c r="Q45" s="25"/>
      <c r="S45" s="13">
        <v>1474975703</v>
      </c>
      <c r="U45" s="41">
        <f t="shared" si="2"/>
        <v>23655677210</v>
      </c>
      <c r="W45" s="38">
        <f t="shared" si="3"/>
        <v>6.412266984364412</v>
      </c>
    </row>
    <row r="46" spans="1:23" ht="21.75" customHeight="1" x14ac:dyDescent="0.2">
      <c r="A46" s="24" t="s">
        <v>117</v>
      </c>
      <c r="B46" s="24"/>
      <c r="D46" s="13">
        <v>0</v>
      </c>
      <c r="F46" s="13">
        <v>0</v>
      </c>
      <c r="H46" s="13">
        <v>0</v>
      </c>
      <c r="J46" s="41">
        <f t="shared" si="0"/>
        <v>0</v>
      </c>
      <c r="L46" s="38">
        <f t="shared" si="1"/>
        <v>0</v>
      </c>
      <c r="N46" s="13">
        <v>0</v>
      </c>
      <c r="P46" s="25">
        <v>0</v>
      </c>
      <c r="Q46" s="25"/>
      <c r="S46" s="13">
        <v>744764777</v>
      </c>
      <c r="U46" s="41">
        <f t="shared" si="2"/>
        <v>744764777</v>
      </c>
      <c r="W46" s="38">
        <f t="shared" si="3"/>
        <v>0.20188095011102933</v>
      </c>
    </row>
    <row r="47" spans="1:23" ht="21.75" customHeight="1" x14ac:dyDescent="0.2">
      <c r="A47" s="24" t="s">
        <v>118</v>
      </c>
      <c r="B47" s="24"/>
      <c r="D47" s="13">
        <v>0</v>
      </c>
      <c r="F47" s="13">
        <v>0</v>
      </c>
      <c r="H47" s="13">
        <v>0</v>
      </c>
      <c r="J47" s="41">
        <f t="shared" si="0"/>
        <v>0</v>
      </c>
      <c r="L47" s="38">
        <f t="shared" si="1"/>
        <v>0</v>
      </c>
      <c r="N47" s="13">
        <v>0</v>
      </c>
      <c r="P47" s="25">
        <v>0</v>
      </c>
      <c r="Q47" s="25"/>
      <c r="S47" s="13">
        <v>1558491669</v>
      </c>
      <c r="U47" s="41">
        <f t="shared" si="2"/>
        <v>1558491669</v>
      </c>
      <c r="W47" s="38">
        <f t="shared" si="3"/>
        <v>0.42245523498736015</v>
      </c>
    </row>
    <row r="48" spans="1:23" ht="21.75" customHeight="1" x14ac:dyDescent="0.2">
      <c r="A48" s="24" t="s">
        <v>119</v>
      </c>
      <c r="B48" s="24"/>
      <c r="D48" s="13">
        <v>0</v>
      </c>
      <c r="F48" s="13">
        <v>0</v>
      </c>
      <c r="H48" s="13">
        <v>0</v>
      </c>
      <c r="J48" s="41">
        <f t="shared" si="0"/>
        <v>0</v>
      </c>
      <c r="L48" s="38">
        <f t="shared" si="1"/>
        <v>0</v>
      </c>
      <c r="N48" s="13">
        <v>0</v>
      </c>
      <c r="P48" s="25">
        <v>0</v>
      </c>
      <c r="Q48" s="25"/>
      <c r="S48" s="13">
        <v>4073853398</v>
      </c>
      <c r="U48" s="41">
        <f t="shared" si="2"/>
        <v>4073853398</v>
      </c>
      <c r="W48" s="38">
        <f t="shared" si="3"/>
        <v>1.1042861048211003</v>
      </c>
    </row>
    <row r="49" spans="1:23" ht="21.75" customHeight="1" x14ac:dyDescent="0.2">
      <c r="A49" s="24" t="s">
        <v>57</v>
      </c>
      <c r="B49" s="24"/>
      <c r="D49" s="13">
        <v>0</v>
      </c>
      <c r="F49" s="13">
        <v>7803399380</v>
      </c>
      <c r="H49" s="13">
        <v>0</v>
      </c>
      <c r="J49" s="41">
        <f t="shared" si="0"/>
        <v>7803399380</v>
      </c>
      <c r="L49" s="38">
        <f t="shared" si="1"/>
        <v>7.6953945200655909</v>
      </c>
      <c r="N49" s="13">
        <v>7028586180</v>
      </c>
      <c r="P49" s="25">
        <v>-14727903940</v>
      </c>
      <c r="Q49" s="25"/>
      <c r="S49" s="13">
        <v>-15929</v>
      </c>
      <c r="U49" s="41">
        <f t="shared" si="2"/>
        <v>-7699333689</v>
      </c>
      <c r="W49" s="38">
        <f t="shared" si="3"/>
        <v>-2.0870331792788002</v>
      </c>
    </row>
    <row r="50" spans="1:23" ht="21.75" customHeight="1" x14ac:dyDescent="0.2">
      <c r="A50" s="24" t="s">
        <v>52</v>
      </c>
      <c r="B50" s="24"/>
      <c r="D50" s="13">
        <v>0</v>
      </c>
      <c r="F50" s="13">
        <v>4079581200</v>
      </c>
      <c r="H50" s="13">
        <v>0</v>
      </c>
      <c r="J50" s="41">
        <f t="shared" si="0"/>
        <v>4079581200</v>
      </c>
      <c r="L50" s="38">
        <f t="shared" si="1"/>
        <v>4.0231167574358597</v>
      </c>
      <c r="N50" s="13">
        <v>0</v>
      </c>
      <c r="P50" s="25">
        <v>1467217787</v>
      </c>
      <c r="Q50" s="25"/>
      <c r="S50" s="13">
        <v>-14078819867</v>
      </c>
      <c r="U50" s="41">
        <f t="shared" si="2"/>
        <v>-12611602080</v>
      </c>
      <c r="W50" s="38">
        <f t="shared" si="3"/>
        <v>-3.4185856916977078</v>
      </c>
    </row>
    <row r="51" spans="1:23" ht="21.75" customHeight="1" x14ac:dyDescent="0.2">
      <c r="A51" s="24" t="s">
        <v>36</v>
      </c>
      <c r="B51" s="24"/>
      <c r="D51" s="13">
        <v>0</v>
      </c>
      <c r="F51" s="13">
        <v>5868871200</v>
      </c>
      <c r="H51" s="13">
        <v>0</v>
      </c>
      <c r="J51" s="41">
        <f t="shared" si="0"/>
        <v>5868871200</v>
      </c>
      <c r="L51" s="38">
        <f t="shared" si="1"/>
        <v>5.7876416510480793</v>
      </c>
      <c r="N51" s="13">
        <v>7385357064</v>
      </c>
      <c r="P51" s="25">
        <v>-7157160000</v>
      </c>
      <c r="Q51" s="25"/>
      <c r="S51" s="13">
        <v>-81361224</v>
      </c>
      <c r="U51" s="41">
        <f t="shared" si="2"/>
        <v>146835840</v>
      </c>
      <c r="W51" s="38">
        <f t="shared" si="3"/>
        <v>3.9802310481113268E-2</v>
      </c>
    </row>
    <row r="52" spans="1:23" ht="21.75" customHeight="1" x14ac:dyDescent="0.2">
      <c r="A52" s="24" t="s">
        <v>51</v>
      </c>
      <c r="B52" s="24"/>
      <c r="D52" s="13">
        <v>0</v>
      </c>
      <c r="F52" s="13">
        <v>1082187180</v>
      </c>
      <c r="H52" s="13">
        <v>0</v>
      </c>
      <c r="J52" s="41">
        <f t="shared" si="0"/>
        <v>1082187180</v>
      </c>
      <c r="L52" s="38">
        <f t="shared" si="1"/>
        <v>1.0672089033404355</v>
      </c>
      <c r="N52" s="13">
        <v>3756284000</v>
      </c>
      <c r="P52" s="25">
        <v>-6918727348</v>
      </c>
      <c r="Q52" s="25"/>
      <c r="S52" s="13">
        <v>-204027526</v>
      </c>
      <c r="U52" s="41">
        <f t="shared" si="2"/>
        <v>-3366470874</v>
      </c>
      <c r="W52" s="38">
        <f t="shared" si="3"/>
        <v>-0.91253823965983194</v>
      </c>
    </row>
    <row r="53" spans="1:23" ht="21.75" customHeight="1" x14ac:dyDescent="0.2">
      <c r="A53" s="24" t="s">
        <v>120</v>
      </c>
      <c r="B53" s="24"/>
      <c r="D53" s="13">
        <v>0</v>
      </c>
      <c r="F53" s="13">
        <v>0</v>
      </c>
      <c r="H53" s="13">
        <v>0</v>
      </c>
      <c r="J53" s="41">
        <f t="shared" si="0"/>
        <v>0</v>
      </c>
      <c r="L53" s="38">
        <f t="shared" si="1"/>
        <v>0</v>
      </c>
      <c r="N53" s="13">
        <v>0</v>
      </c>
      <c r="P53" s="25">
        <v>0</v>
      </c>
      <c r="Q53" s="25"/>
      <c r="S53" s="13">
        <v>5318762251</v>
      </c>
      <c r="U53" s="41">
        <f t="shared" si="2"/>
        <v>5318762251</v>
      </c>
      <c r="W53" s="38">
        <f t="shared" si="3"/>
        <v>1.441739472389894</v>
      </c>
    </row>
    <row r="54" spans="1:23" ht="21.75" customHeight="1" x14ac:dyDescent="0.2">
      <c r="A54" s="24" t="s">
        <v>60</v>
      </c>
      <c r="B54" s="24"/>
      <c r="D54" s="13">
        <v>0</v>
      </c>
      <c r="F54" s="13">
        <v>594837830</v>
      </c>
      <c r="H54" s="13">
        <v>0</v>
      </c>
      <c r="J54" s="41">
        <f t="shared" si="0"/>
        <v>594837830</v>
      </c>
      <c r="L54" s="38">
        <f t="shared" si="1"/>
        <v>0.58660483135616559</v>
      </c>
      <c r="N54" s="13">
        <v>1883164000</v>
      </c>
      <c r="P54" s="25">
        <v>3123162103</v>
      </c>
      <c r="Q54" s="25"/>
      <c r="S54" s="13">
        <v>-4519</v>
      </c>
      <c r="U54" s="41">
        <f t="shared" si="2"/>
        <v>5006321584</v>
      </c>
      <c r="W54" s="38">
        <f t="shared" si="3"/>
        <v>1.3570472035619288</v>
      </c>
    </row>
    <row r="55" spans="1:23" ht="21.75" customHeight="1" x14ac:dyDescent="0.2">
      <c r="A55" s="24" t="s">
        <v>121</v>
      </c>
      <c r="B55" s="24"/>
      <c r="D55" s="13">
        <v>0</v>
      </c>
      <c r="F55" s="13">
        <v>0</v>
      </c>
      <c r="H55" s="13">
        <v>0</v>
      </c>
      <c r="J55" s="41">
        <f t="shared" si="0"/>
        <v>0</v>
      </c>
      <c r="L55" s="38">
        <f t="shared" si="1"/>
        <v>0</v>
      </c>
      <c r="N55" s="13">
        <v>0</v>
      </c>
      <c r="P55" s="25">
        <v>0</v>
      </c>
      <c r="Q55" s="25"/>
      <c r="S55" s="13">
        <v>3455809541</v>
      </c>
      <c r="U55" s="41">
        <f t="shared" si="2"/>
        <v>3455809541</v>
      </c>
      <c r="W55" s="38">
        <f t="shared" si="3"/>
        <v>0.9367549796730521</v>
      </c>
    </row>
    <row r="56" spans="1:23" ht="21.75" customHeight="1" x14ac:dyDescent="0.2">
      <c r="A56" s="24" t="s">
        <v>47</v>
      </c>
      <c r="B56" s="24"/>
      <c r="D56" s="13">
        <v>0</v>
      </c>
      <c r="F56" s="13">
        <v>-5010012000</v>
      </c>
      <c r="H56" s="13">
        <v>0</v>
      </c>
      <c r="J56" s="41">
        <f t="shared" si="0"/>
        <v>-5010012000</v>
      </c>
      <c r="L56" s="38">
        <f t="shared" si="1"/>
        <v>-4.9406697021142145</v>
      </c>
      <c r="N56" s="13">
        <v>1321724363</v>
      </c>
      <c r="P56" s="25">
        <v>-13764055234</v>
      </c>
      <c r="Q56" s="25"/>
      <c r="S56" s="13">
        <f>314849891+2556</f>
        <v>314852447</v>
      </c>
      <c r="U56" s="41">
        <f t="shared" si="2"/>
        <v>-12127478424</v>
      </c>
      <c r="W56" s="38">
        <f t="shared" si="3"/>
        <v>-3.2873558770464371</v>
      </c>
    </row>
    <row r="57" spans="1:23" ht="21.75" customHeight="1" x14ac:dyDescent="0.2">
      <c r="A57" s="24" t="s">
        <v>43</v>
      </c>
      <c r="B57" s="24"/>
      <c r="D57" s="13">
        <v>0</v>
      </c>
      <c r="F57" s="13">
        <v>2317130550</v>
      </c>
      <c r="H57" s="13">
        <v>0</v>
      </c>
      <c r="J57" s="41">
        <f t="shared" si="0"/>
        <v>2317130550</v>
      </c>
      <c r="L57" s="38">
        <f t="shared" si="1"/>
        <v>2.2850597372278245</v>
      </c>
      <c r="N57" s="13">
        <v>2074424899</v>
      </c>
      <c r="P57" s="25">
        <v>-9902292526</v>
      </c>
      <c r="Q57" s="25"/>
      <c r="S57" s="13">
        <v>0</v>
      </c>
      <c r="U57" s="41">
        <f t="shared" si="2"/>
        <v>-7827867627</v>
      </c>
      <c r="W57" s="38">
        <f t="shared" si="3"/>
        <v>-2.1218744530961198</v>
      </c>
    </row>
    <row r="58" spans="1:23" ht="21.75" customHeight="1" x14ac:dyDescent="0.2">
      <c r="A58" s="24" t="s">
        <v>44</v>
      </c>
      <c r="B58" s="24"/>
      <c r="D58" s="13">
        <v>0</v>
      </c>
      <c r="F58" s="13">
        <v>107969734</v>
      </c>
      <c r="H58" s="13">
        <v>0</v>
      </c>
      <c r="J58" s="41">
        <f t="shared" si="0"/>
        <v>107969734</v>
      </c>
      <c r="L58" s="38">
        <f t="shared" si="1"/>
        <v>0.10647535245806417</v>
      </c>
      <c r="N58" s="13">
        <v>15857936000</v>
      </c>
      <c r="P58" s="25">
        <v>9177427458</v>
      </c>
      <c r="Q58" s="25"/>
      <c r="S58" s="13">
        <v>0</v>
      </c>
      <c r="U58" s="41">
        <f t="shared" si="2"/>
        <v>25035363458</v>
      </c>
      <c r="W58" s="38">
        <f t="shared" si="3"/>
        <v>6.7862540192015359</v>
      </c>
    </row>
    <row r="59" spans="1:23" ht="21.75" customHeight="1" x14ac:dyDescent="0.2">
      <c r="A59" s="24" t="s">
        <v>41</v>
      </c>
      <c r="B59" s="24"/>
      <c r="D59" s="13">
        <v>0</v>
      </c>
      <c r="F59" s="13">
        <v>5949389250</v>
      </c>
      <c r="H59" s="13">
        <v>0</v>
      </c>
      <c r="J59" s="41">
        <f t="shared" si="0"/>
        <v>5949389250</v>
      </c>
      <c r="L59" s="38">
        <f t="shared" si="1"/>
        <v>5.86704527126063</v>
      </c>
      <c r="N59" s="13">
        <v>11917382683</v>
      </c>
      <c r="P59" s="25">
        <v>6629229672</v>
      </c>
      <c r="Q59" s="25"/>
      <c r="S59" s="13">
        <v>0</v>
      </c>
      <c r="U59" s="41">
        <f t="shared" si="2"/>
        <v>18546612355</v>
      </c>
      <c r="W59" s="38">
        <f t="shared" si="3"/>
        <v>5.0273694986630062</v>
      </c>
    </row>
    <row r="60" spans="1:23" ht="21.75" customHeight="1" x14ac:dyDescent="0.2">
      <c r="A60" s="24" t="s">
        <v>28</v>
      </c>
      <c r="B60" s="24"/>
      <c r="D60" s="13">
        <v>0</v>
      </c>
      <c r="F60" s="13">
        <v>7459351200</v>
      </c>
      <c r="H60" s="13">
        <v>0</v>
      </c>
      <c r="J60" s="41">
        <f t="shared" si="0"/>
        <v>7459351200</v>
      </c>
      <c r="L60" s="38">
        <f t="shared" si="1"/>
        <v>7.3561082231478307</v>
      </c>
      <c r="N60" s="13">
        <v>18375491639</v>
      </c>
      <c r="P60" s="25">
        <v>-14813668680</v>
      </c>
      <c r="Q60" s="25"/>
      <c r="S60" s="13">
        <v>0</v>
      </c>
      <c r="U60" s="41">
        <f t="shared" si="2"/>
        <v>3561822959</v>
      </c>
      <c r="W60" s="38">
        <f t="shared" si="3"/>
        <v>0.96549168985498091</v>
      </c>
    </row>
    <row r="61" spans="1:23" ht="21.75" customHeight="1" x14ac:dyDescent="0.2">
      <c r="A61" s="24" t="s">
        <v>50</v>
      </c>
      <c r="B61" s="24"/>
      <c r="D61" s="13">
        <v>0</v>
      </c>
      <c r="F61" s="13">
        <v>1383717600</v>
      </c>
      <c r="H61" s="13">
        <v>0</v>
      </c>
      <c r="J61" s="41">
        <f t="shared" si="0"/>
        <v>1383717600</v>
      </c>
      <c r="L61" s="38">
        <f t="shared" si="1"/>
        <v>1.364565917726783</v>
      </c>
      <c r="N61" s="13">
        <v>960000000</v>
      </c>
      <c r="P61" s="25">
        <v>174952800</v>
      </c>
      <c r="Q61" s="25"/>
      <c r="S61" s="13">
        <v>0</v>
      </c>
      <c r="U61" s="41">
        <f t="shared" si="2"/>
        <v>1134952800</v>
      </c>
      <c r="W61" s="38">
        <f t="shared" si="3"/>
        <v>0.30764794022364605</v>
      </c>
    </row>
    <row r="62" spans="1:23" ht="21.75" customHeight="1" x14ac:dyDescent="0.2">
      <c r="A62" s="24" t="s">
        <v>46</v>
      </c>
      <c r="B62" s="24"/>
      <c r="D62" s="13">
        <v>0</v>
      </c>
      <c r="F62" s="13">
        <v>1759468500</v>
      </c>
      <c r="H62" s="13">
        <v>0</v>
      </c>
      <c r="J62" s="41">
        <f t="shared" si="0"/>
        <v>1759468500</v>
      </c>
      <c r="L62" s="38">
        <f t="shared" si="1"/>
        <v>1.735116145385349</v>
      </c>
      <c r="N62" s="13">
        <v>5600000000</v>
      </c>
      <c r="P62" s="25">
        <v>15851969420</v>
      </c>
      <c r="Q62" s="25"/>
      <c r="S62" s="13">
        <v>0</v>
      </c>
      <c r="U62" s="41">
        <f t="shared" si="2"/>
        <v>21451969420</v>
      </c>
      <c r="W62" s="38">
        <f t="shared" si="3"/>
        <v>5.814915127575035</v>
      </c>
    </row>
    <row r="63" spans="1:23" ht="21.75" customHeight="1" x14ac:dyDescent="0.2">
      <c r="A63" s="24" t="s">
        <v>59</v>
      </c>
      <c r="B63" s="24"/>
      <c r="D63" s="13">
        <v>0</v>
      </c>
      <c r="F63" s="13">
        <v>3256507800</v>
      </c>
      <c r="H63" s="13">
        <v>0</v>
      </c>
      <c r="J63" s="41">
        <f t="shared" si="0"/>
        <v>3256507800</v>
      </c>
      <c r="L63" s="38">
        <f t="shared" si="1"/>
        <v>3.2114353063742391</v>
      </c>
      <c r="N63" s="13">
        <v>8647973632</v>
      </c>
      <c r="P63" s="25">
        <v>25549629768</v>
      </c>
      <c r="Q63" s="25"/>
      <c r="S63" s="13">
        <v>0</v>
      </c>
      <c r="U63" s="41">
        <f t="shared" si="2"/>
        <v>34197603400</v>
      </c>
      <c r="W63" s="38">
        <f t="shared" si="3"/>
        <v>9.2698324076518031</v>
      </c>
    </row>
    <row r="64" spans="1:23" ht="21.75" customHeight="1" x14ac:dyDescent="0.2">
      <c r="A64" s="24" t="s">
        <v>58</v>
      </c>
      <c r="B64" s="24"/>
      <c r="D64" s="13">
        <v>0</v>
      </c>
      <c r="F64" s="13">
        <v>4502590905</v>
      </c>
      <c r="H64" s="13">
        <v>0</v>
      </c>
      <c r="J64" s="41">
        <f t="shared" si="0"/>
        <v>4502590905</v>
      </c>
      <c r="L64" s="38">
        <f t="shared" si="1"/>
        <v>4.440271693031578</v>
      </c>
      <c r="N64" s="13">
        <v>3234148312</v>
      </c>
      <c r="P64" s="25">
        <v>1761058517</v>
      </c>
      <c r="Q64" s="25"/>
      <c r="S64" s="13">
        <v>0</v>
      </c>
      <c r="U64" s="41">
        <f t="shared" si="2"/>
        <v>4995206829</v>
      </c>
      <c r="W64" s="38">
        <f t="shared" si="3"/>
        <v>1.3540343633082719</v>
      </c>
    </row>
    <row r="65" spans="1:23" ht="21.75" customHeight="1" x14ac:dyDescent="0.2">
      <c r="A65" s="24" t="s">
        <v>22</v>
      </c>
      <c r="B65" s="24"/>
      <c r="D65" s="13">
        <v>0</v>
      </c>
      <c r="F65" s="13">
        <v>1519516624</v>
      </c>
      <c r="H65" s="13">
        <v>0</v>
      </c>
      <c r="J65" s="41">
        <f t="shared" si="0"/>
        <v>1519516624</v>
      </c>
      <c r="L65" s="38">
        <f t="shared" si="1"/>
        <v>1.4984853820820543</v>
      </c>
      <c r="N65" s="13">
        <v>824645874</v>
      </c>
      <c r="P65" s="25">
        <v>-2988962949</v>
      </c>
      <c r="Q65" s="25"/>
      <c r="S65" s="13">
        <v>0</v>
      </c>
      <c r="U65" s="41">
        <f t="shared" si="2"/>
        <v>-2164317075</v>
      </c>
      <c r="W65" s="38">
        <f t="shared" si="3"/>
        <v>-0.58667434461998458</v>
      </c>
    </row>
    <row r="66" spans="1:23" ht="21.75" customHeight="1" x14ac:dyDescent="0.2">
      <c r="A66" s="24" t="s">
        <v>23</v>
      </c>
      <c r="B66" s="24"/>
      <c r="D66" s="13">
        <v>0</v>
      </c>
      <c r="F66" s="13">
        <v>4913062964</v>
      </c>
      <c r="H66" s="13">
        <v>0</v>
      </c>
      <c r="J66" s="41">
        <f t="shared" si="0"/>
        <v>4913062964</v>
      </c>
      <c r="L66" s="38">
        <f t="shared" si="1"/>
        <v>4.8450625129868472</v>
      </c>
      <c r="N66" s="13">
        <v>3849663080</v>
      </c>
      <c r="P66" s="25">
        <v>-13887426717</v>
      </c>
      <c r="Q66" s="25"/>
      <c r="S66" s="13">
        <v>0</v>
      </c>
      <c r="U66" s="41">
        <f t="shared" si="2"/>
        <v>-10037763637</v>
      </c>
      <c r="W66" s="38">
        <f t="shared" si="3"/>
        <v>-2.7209037304237356</v>
      </c>
    </row>
    <row r="67" spans="1:23" ht="21.75" customHeight="1" x14ac:dyDescent="0.2">
      <c r="A67" s="24" t="s">
        <v>55</v>
      </c>
      <c r="B67" s="24"/>
      <c r="D67" s="13">
        <v>0</v>
      </c>
      <c r="F67" s="13">
        <v>3732657750</v>
      </c>
      <c r="H67" s="13">
        <v>0</v>
      </c>
      <c r="J67" s="41">
        <f t="shared" si="0"/>
        <v>3732657750</v>
      </c>
      <c r="L67" s="38">
        <f t="shared" si="1"/>
        <v>3.6809949863966027</v>
      </c>
      <c r="N67" s="13">
        <v>2700000000</v>
      </c>
      <c r="P67" s="25">
        <v>-11384536050</v>
      </c>
      <c r="Q67" s="25"/>
      <c r="S67" s="13">
        <v>0</v>
      </c>
      <c r="U67" s="41">
        <f t="shared" si="2"/>
        <v>-8684536050</v>
      </c>
      <c r="W67" s="38">
        <f t="shared" si="3"/>
        <v>-2.3540887582113537</v>
      </c>
    </row>
    <row r="68" spans="1:23" ht="21.75" customHeight="1" x14ac:dyDescent="0.2">
      <c r="A68" s="24" t="s">
        <v>26</v>
      </c>
      <c r="B68" s="24"/>
      <c r="D68" s="13">
        <v>0</v>
      </c>
      <c r="F68" s="13">
        <v>-3917642581</v>
      </c>
      <c r="H68" s="13">
        <v>0</v>
      </c>
      <c r="J68" s="41">
        <f t="shared" si="0"/>
        <v>-3917642581</v>
      </c>
      <c r="L68" s="38">
        <f t="shared" si="1"/>
        <v>-3.8634194895459792</v>
      </c>
      <c r="N68" s="13">
        <v>440000000</v>
      </c>
      <c r="P68" s="25">
        <v>-4127706856</v>
      </c>
      <c r="Q68" s="25"/>
      <c r="S68" s="13">
        <v>0</v>
      </c>
      <c r="U68" s="41">
        <f t="shared" si="2"/>
        <v>-3687706856</v>
      </c>
      <c r="W68" s="38">
        <f t="shared" si="3"/>
        <v>-0.99961462573335014</v>
      </c>
    </row>
    <row r="69" spans="1:23" ht="21.75" customHeight="1" x14ac:dyDescent="0.2">
      <c r="A69" s="24" t="s">
        <v>27</v>
      </c>
      <c r="B69" s="24"/>
      <c r="D69" s="13">
        <v>0</v>
      </c>
      <c r="F69" s="13">
        <v>7852995000</v>
      </c>
      <c r="H69" s="13">
        <v>0</v>
      </c>
      <c r="J69" s="41">
        <f t="shared" si="0"/>
        <v>7852995000</v>
      </c>
      <c r="L69" s="38">
        <f t="shared" si="1"/>
        <v>7.7443036997425194</v>
      </c>
      <c r="N69" s="13">
        <v>6718000000</v>
      </c>
      <c r="P69" s="25">
        <v>-2683935000</v>
      </c>
      <c r="Q69" s="25"/>
      <c r="S69" s="13">
        <v>0</v>
      </c>
      <c r="U69" s="41">
        <f t="shared" si="2"/>
        <v>4034065000</v>
      </c>
      <c r="W69" s="38">
        <f t="shared" si="3"/>
        <v>1.0935007940227142</v>
      </c>
    </row>
    <row r="70" spans="1:23" ht="21.75" customHeight="1" x14ac:dyDescent="0.2">
      <c r="A70" s="24" t="s">
        <v>122</v>
      </c>
      <c r="B70" s="24"/>
      <c r="D70" s="13">
        <v>0</v>
      </c>
      <c r="F70" s="13">
        <v>4897957395</v>
      </c>
      <c r="H70" s="13">
        <v>0</v>
      </c>
      <c r="J70" s="41">
        <f t="shared" si="0"/>
        <v>4897957395</v>
      </c>
      <c r="L70" s="38">
        <f t="shared" si="1"/>
        <v>4.8301660163134867</v>
      </c>
      <c r="N70" s="13">
        <v>0</v>
      </c>
      <c r="P70" s="25">
        <v>5920506231</v>
      </c>
      <c r="Q70" s="25"/>
      <c r="S70" s="13">
        <v>0</v>
      </c>
      <c r="U70" s="41">
        <f t="shared" si="2"/>
        <v>5920506231</v>
      </c>
      <c r="W70" s="38">
        <f t="shared" si="3"/>
        <v>1.6048522432372623</v>
      </c>
    </row>
    <row r="71" spans="1:23" ht="21.75" customHeight="1" x14ac:dyDescent="0.2">
      <c r="A71" s="24" t="s">
        <v>48</v>
      </c>
      <c r="B71" s="24"/>
      <c r="D71" s="13">
        <v>0</v>
      </c>
      <c r="F71" s="13">
        <v>3112997796</v>
      </c>
      <c r="H71" s="13">
        <v>0</v>
      </c>
      <c r="J71" s="41">
        <f>D71+F71+H71</f>
        <v>3112997796</v>
      </c>
      <c r="L71" s="38">
        <f t="shared" si="1"/>
        <v>3.0699115877258434</v>
      </c>
      <c r="N71" s="13">
        <v>0</v>
      </c>
      <c r="P71" s="25">
        <v>16916074804</v>
      </c>
      <c r="Q71" s="25"/>
      <c r="S71" s="13">
        <v>0</v>
      </c>
      <c r="U71" s="41">
        <f t="shared" si="2"/>
        <v>16916074804</v>
      </c>
      <c r="W71" s="38">
        <f t="shared" si="3"/>
        <v>4.5853850222843784</v>
      </c>
    </row>
    <row r="72" spans="1:23" ht="21.75" customHeight="1" x14ac:dyDescent="0.2">
      <c r="A72" s="26" t="s">
        <v>61</v>
      </c>
      <c r="B72" s="26"/>
      <c r="D72" s="13">
        <v>0</v>
      </c>
      <c r="F72" s="15">
        <v>431622725</v>
      </c>
      <c r="H72" s="15">
        <v>0</v>
      </c>
      <c r="J72" s="41">
        <f t="shared" si="0"/>
        <v>431622725</v>
      </c>
      <c r="L72" s="38">
        <f t="shared" si="1"/>
        <v>0.42564874498334049</v>
      </c>
      <c r="N72" s="15">
        <v>0</v>
      </c>
      <c r="P72" s="25">
        <f>431622725-5</f>
        <v>431622720</v>
      </c>
      <c r="Q72" s="36"/>
      <c r="S72" s="15">
        <v>0</v>
      </c>
      <c r="U72" s="41">
        <f t="shared" si="2"/>
        <v>431622720</v>
      </c>
      <c r="W72" s="38">
        <f t="shared" si="3"/>
        <v>0.11699855779176677</v>
      </c>
    </row>
    <row r="73" spans="1:23" ht="21.75" customHeight="1" thickBot="1" x14ac:dyDescent="0.25">
      <c r="A73" s="34" t="s">
        <v>62</v>
      </c>
      <c r="B73" s="34"/>
      <c r="D73" s="16">
        <f>SUM(D9:D72)</f>
        <v>0</v>
      </c>
      <c r="F73" s="16">
        <v>99101926870</v>
      </c>
      <c r="H73" s="16">
        <f>SUM(H9:H72)</f>
        <v>2291855768</v>
      </c>
      <c r="J73" s="16">
        <f>SUM(J9:J72)</f>
        <v>101393782638</v>
      </c>
      <c r="L73" s="17">
        <f>SUM(L9:L72)</f>
        <v>99.99041716114067</v>
      </c>
      <c r="N73" s="16">
        <v>270557650144</v>
      </c>
      <c r="P73" s="39">
        <f t="shared" ref="P73:Q73" si="4">SUM(P9:Q72)</f>
        <v>55505853814</v>
      </c>
      <c r="Q73" s="39"/>
      <c r="S73" s="16">
        <f>SUM(S9:S72)</f>
        <v>30404403068</v>
      </c>
      <c r="U73" s="43">
        <f>SUM(U9:U72)</f>
        <v>356467907026</v>
      </c>
      <c r="W73" s="17">
        <f>SUM(W9:W72)</f>
        <v>96.626588658473764</v>
      </c>
    </row>
    <row r="74" spans="1:23" ht="13.5" thickTop="1" x14ac:dyDescent="0.2"/>
    <row r="75" spans="1:23" x14ac:dyDescent="0.2">
      <c r="F75" s="20"/>
      <c r="H75" s="20"/>
      <c r="J75" s="20"/>
    </row>
    <row r="76" spans="1:23" x14ac:dyDescent="0.2">
      <c r="J76" s="20"/>
      <c r="N76" s="20"/>
      <c r="Q76" s="20"/>
      <c r="S76" s="20"/>
    </row>
    <row r="77" spans="1:23" x14ac:dyDescent="0.2">
      <c r="J77" s="20"/>
      <c r="S77" s="20"/>
    </row>
    <row r="78" spans="1:23" x14ac:dyDescent="0.2">
      <c r="J78" s="20"/>
      <c r="S78" s="20"/>
    </row>
    <row r="79" spans="1:23" x14ac:dyDescent="0.2">
      <c r="J79" s="20"/>
      <c r="S79" s="20"/>
    </row>
    <row r="80" spans="1:23" x14ac:dyDescent="0.2">
      <c r="S80" s="20"/>
    </row>
    <row r="81" spans="19:19" x14ac:dyDescent="0.2">
      <c r="S81" s="20"/>
    </row>
  </sheetData>
  <mergeCells count="140">
    <mergeCell ref="A1:W1"/>
    <mergeCell ref="A2:W2"/>
    <mergeCell ref="A3:W3"/>
    <mergeCell ref="B5:W5"/>
    <mergeCell ref="D6:L6"/>
    <mergeCell ref="N6:W6"/>
    <mergeCell ref="J7:L7"/>
    <mergeCell ref="U7:W7"/>
    <mergeCell ref="A8:B8"/>
    <mergeCell ref="P8:Q8"/>
    <mergeCell ref="A9:B9"/>
    <mergeCell ref="P9:Q9"/>
    <mergeCell ref="A10:B10"/>
    <mergeCell ref="P10:Q10"/>
    <mergeCell ref="A11:B11"/>
    <mergeCell ref="P11:Q11"/>
    <mergeCell ref="A12:B12"/>
    <mergeCell ref="P12:Q12"/>
    <mergeCell ref="A13:B13"/>
    <mergeCell ref="P13:Q13"/>
    <mergeCell ref="A14:B14"/>
    <mergeCell ref="P14:Q14"/>
    <mergeCell ref="A15:B15"/>
    <mergeCell ref="P15:Q15"/>
    <mergeCell ref="A16:B16"/>
    <mergeCell ref="P16:Q16"/>
    <mergeCell ref="A17:B17"/>
    <mergeCell ref="P17:Q17"/>
    <mergeCell ref="A18:B18"/>
    <mergeCell ref="P18:Q18"/>
    <mergeCell ref="A19:B19"/>
    <mergeCell ref="P19:Q19"/>
    <mergeCell ref="A20:B20"/>
    <mergeCell ref="P20:Q20"/>
    <mergeCell ref="A21:B21"/>
    <mergeCell ref="P21:Q21"/>
    <mergeCell ref="A22:B22"/>
    <mergeCell ref="P22:Q22"/>
    <mergeCell ref="A23:B23"/>
    <mergeCell ref="P23:Q23"/>
    <mergeCell ref="A24:B24"/>
    <mergeCell ref="P24:Q24"/>
    <mergeCell ref="A25:B25"/>
    <mergeCell ref="P25:Q25"/>
    <mergeCell ref="A26:B26"/>
    <mergeCell ref="P26:Q26"/>
    <mergeCell ref="A27:B27"/>
    <mergeCell ref="P27:Q27"/>
    <mergeCell ref="A28:B28"/>
    <mergeCell ref="P28:Q28"/>
    <mergeCell ref="A29:B29"/>
    <mergeCell ref="P29:Q29"/>
    <mergeCell ref="A30:B30"/>
    <mergeCell ref="P30:Q30"/>
    <mergeCell ref="A31:B31"/>
    <mergeCell ref="P31:Q31"/>
    <mergeCell ref="A32:B32"/>
    <mergeCell ref="P32:Q32"/>
    <mergeCell ref="A33:B33"/>
    <mergeCell ref="P33:Q33"/>
    <mergeCell ref="A34:B34"/>
    <mergeCell ref="P34:Q34"/>
    <mergeCell ref="A35:B35"/>
    <mergeCell ref="P35:Q35"/>
    <mergeCell ref="A36:B36"/>
    <mergeCell ref="P36:Q36"/>
    <mergeCell ref="A37:B37"/>
    <mergeCell ref="P37:Q37"/>
    <mergeCell ref="A38:B38"/>
    <mergeCell ref="P38:Q38"/>
    <mergeCell ref="A39:B39"/>
    <mergeCell ref="P39:Q39"/>
    <mergeCell ref="A40:B40"/>
    <mergeCell ref="P40:Q40"/>
    <mergeCell ref="A41:B41"/>
    <mergeCell ref="P41:Q41"/>
    <mergeCell ref="A42:B42"/>
    <mergeCell ref="P42:Q42"/>
    <mergeCell ref="A43:B43"/>
    <mergeCell ref="P43:Q43"/>
    <mergeCell ref="A44:B44"/>
    <mergeCell ref="P44:Q44"/>
    <mergeCell ref="A45:B45"/>
    <mergeCell ref="P45:Q45"/>
    <mergeCell ref="A46:B46"/>
    <mergeCell ref="P46:Q46"/>
    <mergeCell ref="A47:B47"/>
    <mergeCell ref="P47:Q47"/>
    <mergeCell ref="A48:B48"/>
    <mergeCell ref="P48:Q48"/>
    <mergeCell ref="A49:B49"/>
    <mergeCell ref="P49:Q49"/>
    <mergeCell ref="A50:B50"/>
    <mergeCell ref="P50:Q50"/>
    <mergeCell ref="A51:B51"/>
    <mergeCell ref="P51:Q51"/>
    <mergeCell ref="A52:B52"/>
    <mergeCell ref="P52:Q52"/>
    <mergeCell ref="A53:B53"/>
    <mergeCell ref="P53:Q53"/>
    <mergeCell ref="A54:B54"/>
    <mergeCell ref="P54:Q54"/>
    <mergeCell ref="A55:B55"/>
    <mergeCell ref="P55:Q55"/>
    <mergeCell ref="A56:B56"/>
    <mergeCell ref="P56:Q56"/>
    <mergeCell ref="A57:B57"/>
    <mergeCell ref="P57:Q57"/>
    <mergeCell ref="A58:B58"/>
    <mergeCell ref="P58:Q58"/>
    <mergeCell ref="A59:B59"/>
    <mergeCell ref="P59:Q59"/>
    <mergeCell ref="A60:B60"/>
    <mergeCell ref="P60:Q60"/>
    <mergeCell ref="A61:B61"/>
    <mergeCell ref="P61:Q61"/>
    <mergeCell ref="A62:B62"/>
    <mergeCell ref="P62:Q62"/>
    <mergeCell ref="A63:B63"/>
    <mergeCell ref="P63:Q63"/>
    <mergeCell ref="A64:B64"/>
    <mergeCell ref="P64:Q64"/>
    <mergeCell ref="A65:B65"/>
    <mergeCell ref="P65:Q65"/>
    <mergeCell ref="A66:B66"/>
    <mergeCell ref="P66:Q66"/>
    <mergeCell ref="A67:B67"/>
    <mergeCell ref="P67:Q67"/>
    <mergeCell ref="A68:B68"/>
    <mergeCell ref="P68:Q68"/>
    <mergeCell ref="A69:B69"/>
    <mergeCell ref="P69:Q69"/>
    <mergeCell ref="A70:B70"/>
    <mergeCell ref="P70:Q70"/>
    <mergeCell ref="A71:B71"/>
    <mergeCell ref="P71:Q71"/>
    <mergeCell ref="A72:B72"/>
    <mergeCell ref="P72:Q72"/>
    <mergeCell ref="A73:B73"/>
    <mergeCell ref="P73:Q73"/>
  </mergeCells>
  <pageMargins left="0.39" right="0.39" top="0.39" bottom="0.39" header="0" footer="0"/>
  <pageSetup paperSize="0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M23"/>
  <sheetViews>
    <sheetView rightToLeft="1" workbookViewId="0">
      <selection activeCell="R13" sqref="R13"/>
    </sheetView>
  </sheetViews>
  <sheetFormatPr defaultRowHeight="12.75" x14ac:dyDescent="0.2"/>
  <cols>
    <col min="1" max="1" width="5.140625" customWidth="1"/>
    <col min="2" max="2" width="40.28515625" customWidth="1"/>
    <col min="3" max="3" width="1.28515625" customWidth="1"/>
    <col min="4" max="4" width="19.42578125" customWidth="1"/>
    <col min="5" max="5" width="1.28515625" customWidth="1"/>
    <col min="6" max="6" width="20.7109375" customWidth="1"/>
    <col min="7" max="7" width="1.28515625" customWidth="1"/>
    <col min="8" max="8" width="19.42578125" customWidth="1"/>
    <col min="9" max="9" width="1.28515625" customWidth="1"/>
    <col min="10" max="10" width="19.42578125" customWidth="1"/>
    <col min="11" max="11" width="0.28515625" customWidth="1"/>
  </cols>
  <sheetData>
    <row r="1" spans="1:13" ht="29.1" customHeight="1" x14ac:dyDescent="0.2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</row>
    <row r="2" spans="1:13" ht="21.75" customHeight="1" x14ac:dyDescent="0.2">
      <c r="A2" s="32" t="s">
        <v>78</v>
      </c>
      <c r="B2" s="32"/>
      <c r="C2" s="32"/>
      <c r="D2" s="32"/>
      <c r="E2" s="32"/>
      <c r="F2" s="32"/>
      <c r="G2" s="32"/>
      <c r="H2" s="32"/>
      <c r="I2" s="32"/>
      <c r="J2" s="32"/>
    </row>
    <row r="3" spans="1:13" ht="21.75" customHeight="1" x14ac:dyDescent="0.2">
      <c r="A3" s="32" t="s">
        <v>2</v>
      </c>
      <c r="B3" s="32"/>
      <c r="C3" s="32"/>
      <c r="D3" s="32"/>
      <c r="E3" s="32"/>
      <c r="F3" s="32"/>
      <c r="G3" s="32"/>
      <c r="H3" s="32"/>
      <c r="I3" s="32"/>
      <c r="J3" s="32"/>
    </row>
    <row r="4" spans="1:13" ht="14.45" customHeight="1" x14ac:dyDescent="0.2"/>
    <row r="5" spans="1:13" ht="14.45" customHeight="1" x14ac:dyDescent="0.2">
      <c r="A5" s="1" t="s">
        <v>123</v>
      </c>
      <c r="B5" s="33" t="s">
        <v>124</v>
      </c>
      <c r="C5" s="33"/>
      <c r="D5" s="33"/>
      <c r="E5" s="33"/>
      <c r="F5" s="33"/>
      <c r="G5" s="33"/>
      <c r="H5" s="33"/>
      <c r="I5" s="33"/>
      <c r="J5" s="33"/>
    </row>
    <row r="6" spans="1:13" ht="14.45" customHeight="1" x14ac:dyDescent="0.2">
      <c r="D6" s="28" t="s">
        <v>97</v>
      </c>
      <c r="E6" s="28"/>
      <c r="F6" s="28"/>
      <c r="H6" s="28" t="s">
        <v>98</v>
      </c>
      <c r="I6" s="28"/>
      <c r="J6" s="28"/>
    </row>
    <row r="7" spans="1:13" ht="36.4" customHeight="1" x14ac:dyDescent="0.2">
      <c r="A7" s="28" t="s">
        <v>125</v>
      </c>
      <c r="B7" s="28"/>
      <c r="D7" s="9" t="s">
        <v>126</v>
      </c>
      <c r="E7" s="3"/>
      <c r="F7" s="9" t="s">
        <v>127</v>
      </c>
      <c r="H7" s="9" t="s">
        <v>126</v>
      </c>
      <c r="I7" s="3"/>
      <c r="J7" s="9" t="s">
        <v>127</v>
      </c>
    </row>
    <row r="8" spans="1:13" ht="21.75" customHeight="1" x14ac:dyDescent="0.2">
      <c r="A8" s="29" t="s">
        <v>70</v>
      </c>
      <c r="B8" s="29"/>
      <c r="D8" s="10">
        <v>3347</v>
      </c>
      <c r="E8" s="11"/>
      <c r="F8" s="12">
        <f>D8/$D$14*100</f>
        <v>0.21293136573808996</v>
      </c>
      <c r="G8" s="11"/>
      <c r="H8" s="10">
        <v>25397113</v>
      </c>
      <c r="I8" s="11"/>
      <c r="J8" s="12">
        <f>H8/$H$14*100</f>
        <v>8.2413612660229596</v>
      </c>
      <c r="K8" s="11"/>
      <c r="L8" s="11"/>
      <c r="M8" s="11"/>
    </row>
    <row r="9" spans="1:13" ht="21.75" customHeight="1" x14ac:dyDescent="0.2">
      <c r="A9" s="24" t="s">
        <v>71</v>
      </c>
      <c r="B9" s="24"/>
      <c r="D9" s="13">
        <v>23765</v>
      </c>
      <c r="E9" s="11"/>
      <c r="F9" s="38">
        <f t="shared" ref="F9:F13" si="0">D9/$D$14*100</f>
        <v>1.5118954008860794</v>
      </c>
      <c r="G9" s="11"/>
      <c r="H9" s="13">
        <v>250873</v>
      </c>
      <c r="I9" s="11"/>
      <c r="J9" s="38">
        <f t="shared" ref="J9:J13" si="1">H9/$H$14*100</f>
        <v>8.1408269707307981E-2</v>
      </c>
      <c r="K9" s="11"/>
      <c r="L9" s="11"/>
      <c r="M9" s="11"/>
    </row>
    <row r="10" spans="1:13" ht="21.75" customHeight="1" x14ac:dyDescent="0.2">
      <c r="A10" s="24" t="s">
        <v>72</v>
      </c>
      <c r="B10" s="24"/>
      <c r="D10" s="13">
        <v>4559</v>
      </c>
      <c r="E10" s="11"/>
      <c r="F10" s="38">
        <f t="shared" si="0"/>
        <v>0.29003707690467651</v>
      </c>
      <c r="G10" s="11"/>
      <c r="H10" s="13">
        <v>157791</v>
      </c>
      <c r="I10" s="11"/>
      <c r="J10" s="38">
        <f t="shared" si="1"/>
        <v>5.1203167680004755E-2</v>
      </c>
      <c r="K10" s="11"/>
      <c r="L10" s="11"/>
      <c r="M10" s="11"/>
    </row>
    <row r="11" spans="1:13" ht="21.75" customHeight="1" x14ac:dyDescent="0.2">
      <c r="A11" s="24" t="s">
        <v>73</v>
      </c>
      <c r="B11" s="24"/>
      <c r="D11" s="13">
        <v>1538149</v>
      </c>
      <c r="E11" s="11"/>
      <c r="F11" s="38">
        <f t="shared" si="0"/>
        <v>97.854845317800226</v>
      </c>
      <c r="G11" s="11"/>
      <c r="H11" s="13">
        <v>273454350</v>
      </c>
      <c r="I11" s="11"/>
      <c r="J11" s="38">
        <f t="shared" si="1"/>
        <v>88.735916090757456</v>
      </c>
      <c r="K11" s="11"/>
      <c r="L11" s="11"/>
      <c r="M11" s="11"/>
    </row>
    <row r="12" spans="1:13" ht="21.75" customHeight="1" x14ac:dyDescent="0.2">
      <c r="A12" s="24" t="s">
        <v>74</v>
      </c>
      <c r="B12" s="24"/>
      <c r="D12" s="13">
        <v>0</v>
      </c>
      <c r="E12" s="11"/>
      <c r="F12" s="38">
        <f t="shared" si="0"/>
        <v>0</v>
      </c>
      <c r="G12" s="11"/>
      <c r="H12" s="13">
        <v>141519</v>
      </c>
      <c r="I12" s="11"/>
      <c r="J12" s="38">
        <f t="shared" si="1"/>
        <v>4.5922904898927017E-2</v>
      </c>
      <c r="K12" s="11"/>
      <c r="L12" s="11"/>
      <c r="M12" s="11"/>
    </row>
    <row r="13" spans="1:13" ht="21.75" customHeight="1" x14ac:dyDescent="0.2">
      <c r="A13" s="26" t="s">
        <v>75</v>
      </c>
      <c r="B13" s="26"/>
      <c r="D13" s="15">
        <v>2048</v>
      </c>
      <c r="E13" s="11"/>
      <c r="F13" s="38">
        <f t="shared" si="0"/>
        <v>0.13029083867093164</v>
      </c>
      <c r="G13" s="11"/>
      <c r="H13" s="15">
        <v>8764835</v>
      </c>
      <c r="I13" s="11"/>
      <c r="J13" s="38">
        <f t="shared" si="1"/>
        <v>2.844188300933352</v>
      </c>
      <c r="K13" s="11"/>
      <c r="L13" s="11"/>
      <c r="M13" s="11"/>
    </row>
    <row r="14" spans="1:13" ht="21.75" customHeight="1" x14ac:dyDescent="0.2">
      <c r="A14" s="34" t="s">
        <v>62</v>
      </c>
      <c r="B14" s="34"/>
      <c r="D14" s="16">
        <v>1571868</v>
      </c>
      <c r="E14" s="11"/>
      <c r="F14" s="16">
        <f>SUM(F8:F13)</f>
        <v>100</v>
      </c>
      <c r="G14" s="11"/>
      <c r="H14" s="16">
        <v>308166481</v>
      </c>
      <c r="I14" s="11"/>
      <c r="J14" s="16">
        <f>SUM(J8:J13)</f>
        <v>100.00000000000001</v>
      </c>
      <c r="K14" s="11"/>
      <c r="L14" s="11"/>
      <c r="M14" s="11"/>
    </row>
    <row r="15" spans="1:13" x14ac:dyDescent="0.2">
      <c r="D15" s="11"/>
      <c r="E15" s="11"/>
      <c r="F15" s="11"/>
      <c r="G15" s="11"/>
      <c r="H15" s="11"/>
      <c r="I15" s="11"/>
      <c r="J15" s="11"/>
      <c r="K15" s="11"/>
      <c r="L15" s="11"/>
      <c r="M15" s="11"/>
    </row>
    <row r="16" spans="1:13" x14ac:dyDescent="0.2">
      <c r="D16" s="11"/>
      <c r="E16" s="11"/>
      <c r="F16" s="11"/>
      <c r="G16" s="11"/>
      <c r="H16" s="11"/>
      <c r="I16" s="11"/>
      <c r="J16" s="11"/>
      <c r="K16" s="11"/>
      <c r="L16" s="11"/>
      <c r="M16" s="11"/>
    </row>
    <row r="17" spans="4:13" x14ac:dyDescent="0.2">
      <c r="D17" s="11"/>
      <c r="E17" s="11"/>
      <c r="F17" s="11"/>
      <c r="G17" s="11"/>
      <c r="H17" s="11"/>
      <c r="I17" s="11"/>
      <c r="J17" s="11"/>
      <c r="K17" s="11"/>
      <c r="L17" s="11"/>
      <c r="M17" s="11"/>
    </row>
    <row r="18" spans="4:13" x14ac:dyDescent="0.2">
      <c r="D18" s="11"/>
      <c r="E18" s="11"/>
      <c r="F18" s="11"/>
      <c r="G18" s="11"/>
      <c r="H18" s="11"/>
      <c r="I18" s="11"/>
      <c r="J18" s="11"/>
      <c r="K18" s="11"/>
      <c r="L18" s="11"/>
      <c r="M18" s="11"/>
    </row>
    <row r="19" spans="4:13" x14ac:dyDescent="0.2">
      <c r="D19" s="11"/>
      <c r="E19" s="11"/>
      <c r="F19" s="11"/>
      <c r="G19" s="11"/>
      <c r="H19" s="11"/>
      <c r="I19" s="11"/>
      <c r="J19" s="11"/>
      <c r="K19" s="11"/>
      <c r="L19" s="11"/>
      <c r="M19" s="11"/>
    </row>
    <row r="20" spans="4:13" x14ac:dyDescent="0.2">
      <c r="D20" s="11"/>
      <c r="E20" s="11"/>
      <c r="F20" s="11"/>
      <c r="G20" s="11"/>
      <c r="H20" s="11"/>
      <c r="I20" s="11"/>
      <c r="J20" s="11"/>
      <c r="K20" s="11"/>
      <c r="L20" s="11"/>
      <c r="M20" s="11"/>
    </row>
    <row r="21" spans="4:13" x14ac:dyDescent="0.2">
      <c r="D21" s="11"/>
      <c r="E21" s="11"/>
      <c r="F21" s="11"/>
      <c r="G21" s="11"/>
      <c r="H21" s="11"/>
      <c r="I21" s="11"/>
      <c r="J21" s="11"/>
      <c r="K21" s="11"/>
      <c r="L21" s="11"/>
      <c r="M21" s="11"/>
    </row>
    <row r="22" spans="4:13" x14ac:dyDescent="0.2">
      <c r="D22" s="11"/>
      <c r="E22" s="11"/>
      <c r="F22" s="11"/>
      <c r="G22" s="11"/>
      <c r="H22" s="11"/>
      <c r="I22" s="11"/>
      <c r="J22" s="11"/>
      <c r="K22" s="11"/>
      <c r="L22" s="11"/>
      <c r="M22" s="11"/>
    </row>
    <row r="23" spans="4:13" x14ac:dyDescent="0.2">
      <c r="D23" s="11"/>
      <c r="E23" s="11"/>
      <c r="F23" s="11"/>
      <c r="G23" s="11"/>
      <c r="H23" s="11"/>
      <c r="I23" s="11"/>
      <c r="J23" s="11"/>
      <c r="K23" s="11"/>
      <c r="L23" s="11"/>
      <c r="M23" s="11"/>
    </row>
  </sheetData>
  <mergeCells count="14">
    <mergeCell ref="A1:J1"/>
    <mergeCell ref="A2:J2"/>
    <mergeCell ref="A3:J3"/>
    <mergeCell ref="B5:J5"/>
    <mergeCell ref="D6:F6"/>
    <mergeCell ref="H6:J6"/>
    <mergeCell ref="A12:B12"/>
    <mergeCell ref="A13:B13"/>
    <mergeCell ref="A14:B14"/>
    <mergeCell ref="A7:B7"/>
    <mergeCell ref="A8:B8"/>
    <mergeCell ref="A9:B9"/>
    <mergeCell ref="A10:B10"/>
    <mergeCell ref="A11:B11"/>
  </mergeCells>
  <pageMargins left="0.39" right="0.39" top="0.39" bottom="0.39" header="0" footer="0"/>
  <pageSetup paperSize="0"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J19"/>
  <sheetViews>
    <sheetView rightToLeft="1" workbookViewId="0">
      <selection activeCell="B18" sqref="B18"/>
    </sheetView>
  </sheetViews>
  <sheetFormatPr defaultRowHeight="12.75" x14ac:dyDescent="0.2"/>
  <cols>
    <col min="1" max="1" width="5.140625" customWidth="1"/>
    <col min="2" max="2" width="41.5703125" customWidth="1"/>
    <col min="3" max="3" width="1.28515625" customWidth="1"/>
    <col min="4" max="4" width="19.42578125" customWidth="1"/>
    <col min="5" max="5" width="1.28515625" customWidth="1"/>
    <col min="6" max="6" width="19.42578125" customWidth="1"/>
    <col min="7" max="7" width="0.28515625" customWidth="1"/>
  </cols>
  <sheetData>
    <row r="1" spans="1:10" ht="29.1" customHeight="1" x14ac:dyDescent="0.2">
      <c r="A1" s="32" t="s">
        <v>0</v>
      </c>
      <c r="B1" s="32"/>
      <c r="C1" s="32"/>
      <c r="D1" s="32"/>
      <c r="E1" s="32"/>
      <c r="F1" s="32"/>
    </row>
    <row r="2" spans="1:10" ht="21.75" customHeight="1" x14ac:dyDescent="0.2">
      <c r="A2" s="32" t="s">
        <v>78</v>
      </c>
      <c r="B2" s="32"/>
      <c r="C2" s="32"/>
      <c r="D2" s="32"/>
      <c r="E2" s="32"/>
      <c r="F2" s="32"/>
    </row>
    <row r="3" spans="1:10" ht="21.75" customHeight="1" x14ac:dyDescent="0.2">
      <c r="A3" s="32" t="s">
        <v>2</v>
      </c>
      <c r="B3" s="32"/>
      <c r="C3" s="32"/>
      <c r="D3" s="32"/>
      <c r="E3" s="32"/>
      <c r="F3" s="32"/>
    </row>
    <row r="4" spans="1:10" ht="14.45" customHeight="1" x14ac:dyDescent="0.2"/>
    <row r="5" spans="1:10" ht="29.1" customHeight="1" x14ac:dyDescent="0.2">
      <c r="A5" s="1" t="s">
        <v>128</v>
      </c>
      <c r="B5" s="33" t="s">
        <v>93</v>
      </c>
      <c r="C5" s="33"/>
      <c r="D5" s="33"/>
      <c r="E5" s="33"/>
      <c r="F5" s="33"/>
    </row>
    <row r="6" spans="1:10" ht="21" customHeight="1" x14ac:dyDescent="0.2">
      <c r="D6" s="2" t="s">
        <v>97</v>
      </c>
      <c r="F6" s="2" t="s">
        <v>9</v>
      </c>
    </row>
    <row r="7" spans="1:10" ht="14.45" customHeight="1" x14ac:dyDescent="0.2">
      <c r="A7" s="28" t="s">
        <v>93</v>
      </c>
      <c r="B7" s="28"/>
      <c r="D7" s="4" t="s">
        <v>67</v>
      </c>
      <c r="F7" s="4" t="s">
        <v>67</v>
      </c>
    </row>
    <row r="8" spans="1:10" ht="21.75" customHeight="1" x14ac:dyDescent="0.2">
      <c r="A8" s="29" t="s">
        <v>93</v>
      </c>
      <c r="B8" s="29"/>
      <c r="D8" s="10">
        <v>1008</v>
      </c>
      <c r="E8" s="11"/>
      <c r="F8" s="10">
        <v>12002528257</v>
      </c>
      <c r="G8" s="11"/>
      <c r="H8" s="11"/>
      <c r="I8" s="11"/>
      <c r="J8" s="11"/>
    </row>
    <row r="9" spans="1:10" ht="21.75" customHeight="1" x14ac:dyDescent="0.2">
      <c r="A9" s="24" t="s">
        <v>129</v>
      </c>
      <c r="B9" s="24"/>
      <c r="D9" s="13">
        <v>0</v>
      </c>
      <c r="E9" s="11"/>
      <c r="F9" s="13">
        <v>0</v>
      </c>
      <c r="G9" s="11"/>
      <c r="H9" s="11"/>
      <c r="I9" s="11"/>
      <c r="J9" s="11"/>
    </row>
    <row r="10" spans="1:10" ht="21.75" customHeight="1" x14ac:dyDescent="0.2">
      <c r="A10" s="26" t="s">
        <v>130</v>
      </c>
      <c r="B10" s="26"/>
      <c r="D10" s="15">
        <v>8144458</v>
      </c>
      <c r="E10" s="11"/>
      <c r="F10" s="15">
        <v>134253357</v>
      </c>
      <c r="G10" s="11"/>
      <c r="H10" s="11"/>
      <c r="I10" s="11"/>
      <c r="J10" s="11"/>
    </row>
    <row r="11" spans="1:10" ht="21.75" customHeight="1" x14ac:dyDescent="0.2">
      <c r="A11" s="34" t="s">
        <v>62</v>
      </c>
      <c r="B11" s="34"/>
      <c r="D11" s="16">
        <v>8145466</v>
      </c>
      <c r="E11" s="11"/>
      <c r="F11" s="16">
        <v>12136781614</v>
      </c>
      <c r="G11" s="11"/>
      <c r="H11" s="11"/>
      <c r="I11" s="11"/>
      <c r="J11" s="11"/>
    </row>
    <row r="12" spans="1:10" x14ac:dyDescent="0.2">
      <c r="D12" s="11"/>
      <c r="E12" s="11"/>
      <c r="F12" s="11"/>
      <c r="G12" s="11"/>
      <c r="H12" s="11"/>
      <c r="I12" s="11"/>
      <c r="J12" s="11"/>
    </row>
    <row r="13" spans="1:10" x14ac:dyDescent="0.2">
      <c r="D13" s="11"/>
      <c r="E13" s="11"/>
      <c r="F13" s="11"/>
      <c r="G13" s="11"/>
      <c r="H13" s="11"/>
      <c r="I13" s="11"/>
      <c r="J13" s="11"/>
    </row>
    <row r="14" spans="1:10" x14ac:dyDescent="0.2">
      <c r="D14" s="11"/>
      <c r="E14" s="11"/>
      <c r="F14" s="11"/>
      <c r="G14" s="11"/>
      <c r="H14" s="11"/>
      <c r="I14" s="11"/>
      <c r="J14" s="11"/>
    </row>
    <row r="15" spans="1:10" x14ac:dyDescent="0.2">
      <c r="D15" s="11"/>
      <c r="E15" s="11"/>
      <c r="F15" s="11"/>
      <c r="G15" s="11"/>
      <c r="H15" s="11"/>
      <c r="I15" s="11"/>
      <c r="J15" s="11"/>
    </row>
    <row r="16" spans="1:10" x14ac:dyDescent="0.2">
      <c r="D16" s="11"/>
      <c r="E16" s="11"/>
      <c r="F16" s="11"/>
      <c r="G16" s="11"/>
      <c r="H16" s="11"/>
      <c r="I16" s="11"/>
      <c r="J16" s="11"/>
    </row>
    <row r="17" spans="4:10" x14ac:dyDescent="0.2">
      <c r="D17" s="11"/>
      <c r="E17" s="11"/>
      <c r="F17" s="11"/>
      <c r="G17" s="11"/>
      <c r="H17" s="11"/>
      <c r="I17" s="11"/>
      <c r="J17" s="11"/>
    </row>
    <row r="18" spans="4:10" x14ac:dyDescent="0.2">
      <c r="D18" s="11"/>
      <c r="E18" s="11"/>
      <c r="F18" s="11"/>
      <c r="G18" s="11"/>
      <c r="H18" s="11"/>
      <c r="I18" s="11"/>
      <c r="J18" s="11"/>
    </row>
    <row r="19" spans="4:10" x14ac:dyDescent="0.2">
      <c r="D19" s="11"/>
      <c r="E19" s="11"/>
      <c r="F19" s="11"/>
      <c r="G19" s="11"/>
      <c r="H19" s="11"/>
      <c r="I19" s="11"/>
      <c r="J19" s="11"/>
    </row>
  </sheetData>
  <mergeCells count="9">
    <mergeCell ref="A8:B8"/>
    <mergeCell ref="A9:B9"/>
    <mergeCell ref="A10:B10"/>
    <mergeCell ref="A11:B11"/>
    <mergeCell ref="A1:F1"/>
    <mergeCell ref="A2:F2"/>
    <mergeCell ref="A3:F3"/>
    <mergeCell ref="B5:F5"/>
    <mergeCell ref="A7:B7"/>
  </mergeCells>
  <pageMargins left="0.39" right="0.39" top="0.39" bottom="0.39" header="0" footer="0"/>
  <pageSetup paperSize="0" fitToHeight="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S54"/>
  <sheetViews>
    <sheetView rightToLeft="1" topLeftCell="A43" workbookViewId="0">
      <selection activeCell="M60" sqref="M60"/>
    </sheetView>
  </sheetViews>
  <sheetFormatPr defaultRowHeight="12.75" x14ac:dyDescent="0.2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28.140625" bestFit="1" customWidth="1"/>
    <col min="6" max="6" width="1.28515625" customWidth="1"/>
    <col min="7" max="7" width="18.85546875" bestFit="1" customWidth="1"/>
    <col min="8" max="8" width="1.28515625" customWidth="1"/>
    <col min="9" max="9" width="19" bestFit="1" customWidth="1"/>
    <col min="10" max="10" width="1.28515625" customWidth="1"/>
    <col min="11" max="11" width="10.7109375" bestFit="1" customWidth="1"/>
    <col min="12" max="12" width="1.28515625" customWidth="1"/>
    <col min="13" max="13" width="20" bestFit="1" customWidth="1"/>
    <col min="14" max="14" width="1.28515625" customWidth="1"/>
    <col min="15" max="15" width="19" bestFit="1" customWidth="1"/>
    <col min="16" max="16" width="1.28515625" customWidth="1"/>
    <col min="17" max="17" width="14.85546875" bestFit="1" customWidth="1"/>
    <col min="18" max="18" width="1.28515625" customWidth="1"/>
    <col min="19" max="19" width="20" bestFit="1" customWidth="1"/>
    <col min="20" max="20" width="0.28515625" customWidth="1"/>
  </cols>
  <sheetData>
    <row r="1" spans="1:19" ht="29.1" customHeight="1" x14ac:dyDescent="0.2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</row>
    <row r="2" spans="1:19" ht="21.75" customHeight="1" x14ac:dyDescent="0.2">
      <c r="A2" s="32" t="s">
        <v>78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</row>
    <row r="3" spans="1:19" ht="21.75" customHeight="1" x14ac:dyDescent="0.2">
      <c r="A3" s="32" t="s">
        <v>2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</row>
    <row r="4" spans="1:19" ht="14.45" customHeight="1" x14ac:dyDescent="0.2"/>
    <row r="5" spans="1:19" ht="14.45" customHeight="1" x14ac:dyDescent="0.2">
      <c r="A5" s="33" t="s">
        <v>100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</row>
    <row r="6" spans="1:19" ht="14.45" customHeight="1" x14ac:dyDescent="0.2">
      <c r="A6" s="28" t="s">
        <v>63</v>
      </c>
      <c r="C6" s="28" t="s">
        <v>131</v>
      </c>
      <c r="D6" s="28"/>
      <c r="E6" s="28"/>
      <c r="F6" s="28"/>
      <c r="G6" s="28"/>
      <c r="I6" s="28" t="s">
        <v>97</v>
      </c>
      <c r="J6" s="28"/>
      <c r="K6" s="28"/>
      <c r="L6" s="28"/>
      <c r="M6" s="28"/>
      <c r="O6" s="28" t="s">
        <v>98</v>
      </c>
      <c r="P6" s="28"/>
      <c r="Q6" s="28"/>
      <c r="R6" s="28"/>
      <c r="S6" s="28"/>
    </row>
    <row r="7" spans="1:19" ht="41.25" customHeight="1" x14ac:dyDescent="0.2">
      <c r="A7" s="28"/>
      <c r="C7" s="9" t="s">
        <v>132</v>
      </c>
      <c r="D7" s="3"/>
      <c r="E7" s="9" t="s">
        <v>133</v>
      </c>
      <c r="F7" s="3"/>
      <c r="G7" s="9" t="s">
        <v>134</v>
      </c>
      <c r="I7" s="9" t="s">
        <v>135</v>
      </c>
      <c r="J7" s="3"/>
      <c r="K7" s="9" t="s">
        <v>136</v>
      </c>
      <c r="L7" s="3"/>
      <c r="M7" s="9" t="s">
        <v>137</v>
      </c>
      <c r="O7" s="9" t="s">
        <v>135</v>
      </c>
      <c r="P7" s="3"/>
      <c r="Q7" s="9" t="s">
        <v>136</v>
      </c>
      <c r="R7" s="3"/>
      <c r="S7" s="9" t="s">
        <v>137</v>
      </c>
    </row>
    <row r="8" spans="1:19" ht="21.75" customHeight="1" x14ac:dyDescent="0.2">
      <c r="A8" s="5" t="s">
        <v>57</v>
      </c>
      <c r="C8" s="21" t="s">
        <v>138</v>
      </c>
      <c r="D8" s="11"/>
      <c r="E8" s="10">
        <v>4564017</v>
      </c>
      <c r="F8" s="11"/>
      <c r="G8" s="10">
        <v>1540</v>
      </c>
      <c r="H8" s="11"/>
      <c r="I8" s="10">
        <v>0</v>
      </c>
      <c r="J8" s="11"/>
      <c r="K8" s="10">
        <v>0</v>
      </c>
      <c r="L8" s="11"/>
      <c r="M8" s="10">
        <v>0</v>
      </c>
      <c r="N8" s="11"/>
      <c r="O8" s="10">
        <v>7028586180</v>
      </c>
      <c r="P8" s="11"/>
      <c r="Q8" s="10">
        <v>0</v>
      </c>
      <c r="R8" s="11"/>
      <c r="S8" s="10">
        <v>7028586180</v>
      </c>
    </row>
    <row r="9" spans="1:19" ht="21.75" customHeight="1" x14ac:dyDescent="0.2">
      <c r="A9" s="6" t="s">
        <v>43</v>
      </c>
      <c r="C9" s="22" t="s">
        <v>139</v>
      </c>
      <c r="D9" s="11"/>
      <c r="E9" s="13">
        <v>7000000</v>
      </c>
      <c r="F9" s="11"/>
      <c r="G9" s="13">
        <v>300</v>
      </c>
      <c r="H9" s="11"/>
      <c r="I9" s="13">
        <v>0</v>
      </c>
      <c r="J9" s="11"/>
      <c r="K9" s="13">
        <v>0</v>
      </c>
      <c r="L9" s="11"/>
      <c r="M9" s="13">
        <v>0</v>
      </c>
      <c r="N9" s="11"/>
      <c r="O9" s="13">
        <v>2100000000</v>
      </c>
      <c r="P9" s="11"/>
      <c r="Q9" s="13">
        <v>25575101</v>
      </c>
      <c r="R9" s="11"/>
      <c r="S9" s="13">
        <v>2074424899</v>
      </c>
    </row>
    <row r="10" spans="1:19" ht="21.75" customHeight="1" x14ac:dyDescent="0.2">
      <c r="A10" s="6" t="s">
        <v>34</v>
      </c>
      <c r="C10" s="22" t="s">
        <v>140</v>
      </c>
      <c r="D10" s="11"/>
      <c r="E10" s="13">
        <v>7000000</v>
      </c>
      <c r="F10" s="11"/>
      <c r="G10" s="13">
        <v>630</v>
      </c>
      <c r="H10" s="11"/>
      <c r="I10" s="13">
        <v>0</v>
      </c>
      <c r="J10" s="11"/>
      <c r="K10" s="13">
        <v>0</v>
      </c>
      <c r="L10" s="11"/>
      <c r="M10" s="13">
        <v>0</v>
      </c>
      <c r="N10" s="11"/>
      <c r="O10" s="13">
        <v>4410000000</v>
      </c>
      <c r="P10" s="11"/>
      <c r="Q10" s="13">
        <v>0</v>
      </c>
      <c r="R10" s="11"/>
      <c r="S10" s="13">
        <v>4410000000</v>
      </c>
    </row>
    <row r="11" spans="1:19" ht="21.75" customHeight="1" x14ac:dyDescent="0.2">
      <c r="A11" s="6" t="s">
        <v>44</v>
      </c>
      <c r="C11" s="22" t="s">
        <v>141</v>
      </c>
      <c r="D11" s="11"/>
      <c r="E11" s="13">
        <v>5430800</v>
      </c>
      <c r="F11" s="11"/>
      <c r="G11" s="13">
        <v>2920</v>
      </c>
      <c r="H11" s="11"/>
      <c r="I11" s="13">
        <v>0</v>
      </c>
      <c r="J11" s="11"/>
      <c r="K11" s="13">
        <v>0</v>
      </c>
      <c r="L11" s="11"/>
      <c r="M11" s="13">
        <v>0</v>
      </c>
      <c r="N11" s="11"/>
      <c r="O11" s="13">
        <v>15857936000</v>
      </c>
      <c r="P11" s="11"/>
      <c r="Q11" s="13">
        <v>0</v>
      </c>
      <c r="R11" s="11"/>
      <c r="S11" s="13">
        <v>15857936000</v>
      </c>
    </row>
    <row r="12" spans="1:19" ht="21.75" customHeight="1" x14ac:dyDescent="0.2">
      <c r="A12" s="6" t="s">
        <v>42</v>
      </c>
      <c r="C12" s="22" t="s">
        <v>142</v>
      </c>
      <c r="D12" s="11"/>
      <c r="E12" s="13">
        <v>3200000</v>
      </c>
      <c r="F12" s="11"/>
      <c r="G12" s="13">
        <v>685</v>
      </c>
      <c r="H12" s="11"/>
      <c r="I12" s="13">
        <v>0</v>
      </c>
      <c r="J12" s="11"/>
      <c r="K12" s="13">
        <v>0</v>
      </c>
      <c r="L12" s="11"/>
      <c r="M12" s="13">
        <v>0</v>
      </c>
      <c r="N12" s="11"/>
      <c r="O12" s="13">
        <v>2192000000</v>
      </c>
      <c r="P12" s="11"/>
      <c r="Q12" s="13">
        <v>0</v>
      </c>
      <c r="R12" s="11"/>
      <c r="S12" s="13">
        <v>2192000000</v>
      </c>
    </row>
    <row r="13" spans="1:19" ht="21.75" customHeight="1" x14ac:dyDescent="0.2">
      <c r="A13" s="6" t="s">
        <v>45</v>
      </c>
      <c r="C13" s="22" t="s">
        <v>143</v>
      </c>
      <c r="D13" s="11"/>
      <c r="E13" s="13">
        <v>2826016</v>
      </c>
      <c r="F13" s="11"/>
      <c r="G13" s="13">
        <v>3000</v>
      </c>
      <c r="H13" s="11"/>
      <c r="I13" s="13">
        <v>0</v>
      </c>
      <c r="J13" s="11"/>
      <c r="K13" s="13">
        <v>0</v>
      </c>
      <c r="L13" s="11"/>
      <c r="M13" s="13">
        <v>0</v>
      </c>
      <c r="N13" s="11"/>
      <c r="O13" s="13">
        <v>8478048000</v>
      </c>
      <c r="P13" s="11"/>
      <c r="Q13" s="13">
        <v>0</v>
      </c>
      <c r="R13" s="11"/>
      <c r="S13" s="13">
        <v>8478048000</v>
      </c>
    </row>
    <row r="14" spans="1:19" ht="21.75" customHeight="1" x14ac:dyDescent="0.2">
      <c r="A14" s="6" t="s">
        <v>41</v>
      </c>
      <c r="C14" s="22" t="s">
        <v>144</v>
      </c>
      <c r="D14" s="11"/>
      <c r="E14" s="13">
        <v>1900000</v>
      </c>
      <c r="F14" s="11"/>
      <c r="G14" s="13">
        <v>6500</v>
      </c>
      <c r="H14" s="11"/>
      <c r="I14" s="13">
        <v>0</v>
      </c>
      <c r="J14" s="11"/>
      <c r="K14" s="13">
        <v>0</v>
      </c>
      <c r="L14" s="11"/>
      <c r="M14" s="13">
        <v>0</v>
      </c>
      <c r="N14" s="11"/>
      <c r="O14" s="13">
        <v>12350000000</v>
      </c>
      <c r="P14" s="11"/>
      <c r="Q14" s="13">
        <v>432617317</v>
      </c>
      <c r="R14" s="11"/>
      <c r="S14" s="13">
        <v>11917382683</v>
      </c>
    </row>
    <row r="15" spans="1:19" ht="21.75" customHeight="1" x14ac:dyDescent="0.2">
      <c r="A15" s="6" t="s">
        <v>56</v>
      </c>
      <c r="C15" s="22" t="s">
        <v>145</v>
      </c>
      <c r="D15" s="11"/>
      <c r="E15" s="13">
        <v>26000000</v>
      </c>
      <c r="F15" s="11"/>
      <c r="G15" s="13">
        <v>370</v>
      </c>
      <c r="H15" s="11"/>
      <c r="I15" s="13">
        <v>0</v>
      </c>
      <c r="J15" s="11"/>
      <c r="K15" s="13">
        <v>0</v>
      </c>
      <c r="L15" s="11"/>
      <c r="M15" s="13">
        <v>0</v>
      </c>
      <c r="N15" s="11"/>
      <c r="O15" s="13">
        <v>9620000000</v>
      </c>
      <c r="P15" s="11"/>
      <c r="Q15" s="13">
        <v>0</v>
      </c>
      <c r="R15" s="11"/>
      <c r="S15" s="13">
        <v>9620000000</v>
      </c>
    </row>
    <row r="16" spans="1:19" ht="21.75" customHeight="1" x14ac:dyDescent="0.2">
      <c r="A16" s="6" t="s">
        <v>40</v>
      </c>
      <c r="C16" s="22" t="s">
        <v>146</v>
      </c>
      <c r="D16" s="11"/>
      <c r="E16" s="13">
        <v>2000000</v>
      </c>
      <c r="F16" s="11"/>
      <c r="G16" s="13">
        <v>6500</v>
      </c>
      <c r="H16" s="11"/>
      <c r="I16" s="13">
        <v>0</v>
      </c>
      <c r="J16" s="11"/>
      <c r="K16" s="13">
        <v>0</v>
      </c>
      <c r="L16" s="11"/>
      <c r="M16" s="13">
        <v>0</v>
      </c>
      <c r="N16" s="11"/>
      <c r="O16" s="13">
        <v>13000000000</v>
      </c>
      <c r="P16" s="11"/>
      <c r="Q16" s="13">
        <v>140921409</v>
      </c>
      <c r="R16" s="11"/>
      <c r="S16" s="13">
        <v>12859078591</v>
      </c>
    </row>
    <row r="17" spans="1:19" ht="21.75" customHeight="1" x14ac:dyDescent="0.2">
      <c r="A17" s="6" t="s">
        <v>36</v>
      </c>
      <c r="C17" s="22" t="s">
        <v>147</v>
      </c>
      <c r="D17" s="11"/>
      <c r="E17" s="13">
        <v>2417362</v>
      </c>
      <c r="F17" s="11"/>
      <c r="G17" s="13">
        <v>3120</v>
      </c>
      <c r="H17" s="11"/>
      <c r="I17" s="13">
        <v>0</v>
      </c>
      <c r="J17" s="11"/>
      <c r="K17" s="13">
        <v>0</v>
      </c>
      <c r="L17" s="11"/>
      <c r="M17" s="13">
        <v>0</v>
      </c>
      <c r="N17" s="11"/>
      <c r="O17" s="13">
        <v>7542169440</v>
      </c>
      <c r="P17" s="11"/>
      <c r="Q17" s="13">
        <v>156812376</v>
      </c>
      <c r="R17" s="11"/>
      <c r="S17" s="13">
        <v>7385357064</v>
      </c>
    </row>
    <row r="18" spans="1:19" ht="21.75" customHeight="1" x14ac:dyDescent="0.2">
      <c r="A18" s="6" t="s">
        <v>28</v>
      </c>
      <c r="C18" s="22" t="s">
        <v>146</v>
      </c>
      <c r="D18" s="11"/>
      <c r="E18" s="13">
        <v>11200000</v>
      </c>
      <c r="F18" s="11"/>
      <c r="G18" s="13">
        <v>1680</v>
      </c>
      <c r="H18" s="11"/>
      <c r="I18" s="13">
        <v>0</v>
      </c>
      <c r="J18" s="11"/>
      <c r="K18" s="13">
        <v>0</v>
      </c>
      <c r="L18" s="11"/>
      <c r="M18" s="13">
        <v>0</v>
      </c>
      <c r="N18" s="11"/>
      <c r="O18" s="13">
        <v>18816000000</v>
      </c>
      <c r="P18" s="11"/>
      <c r="Q18" s="13">
        <v>440508361</v>
      </c>
      <c r="R18" s="11"/>
      <c r="S18" s="13">
        <v>18375491639</v>
      </c>
    </row>
    <row r="19" spans="1:19" ht="21.75" customHeight="1" x14ac:dyDescent="0.2">
      <c r="A19" s="6" t="s">
        <v>107</v>
      </c>
      <c r="C19" s="22" t="s">
        <v>148</v>
      </c>
      <c r="D19" s="11"/>
      <c r="E19" s="13">
        <v>8568762</v>
      </c>
      <c r="F19" s="11"/>
      <c r="G19" s="13">
        <v>105</v>
      </c>
      <c r="H19" s="11"/>
      <c r="I19" s="13">
        <v>0</v>
      </c>
      <c r="J19" s="11"/>
      <c r="K19" s="13">
        <v>0</v>
      </c>
      <c r="L19" s="11"/>
      <c r="M19" s="13">
        <v>0</v>
      </c>
      <c r="N19" s="11"/>
      <c r="O19" s="13">
        <v>899720010</v>
      </c>
      <c r="P19" s="11"/>
      <c r="Q19" s="13">
        <v>0</v>
      </c>
      <c r="R19" s="11"/>
      <c r="S19" s="13">
        <v>899720010</v>
      </c>
    </row>
    <row r="20" spans="1:19" ht="21.75" customHeight="1" x14ac:dyDescent="0.2">
      <c r="A20" s="6" t="s">
        <v>50</v>
      </c>
      <c r="C20" s="22" t="s">
        <v>149</v>
      </c>
      <c r="D20" s="11"/>
      <c r="E20" s="13">
        <v>1600000</v>
      </c>
      <c r="F20" s="11"/>
      <c r="G20" s="13">
        <v>600</v>
      </c>
      <c r="H20" s="11"/>
      <c r="I20" s="13">
        <v>0</v>
      </c>
      <c r="J20" s="11"/>
      <c r="K20" s="13">
        <v>0</v>
      </c>
      <c r="L20" s="11"/>
      <c r="M20" s="13">
        <v>0</v>
      </c>
      <c r="N20" s="11"/>
      <c r="O20" s="13">
        <v>960000000</v>
      </c>
      <c r="P20" s="11"/>
      <c r="Q20" s="13">
        <v>0</v>
      </c>
      <c r="R20" s="11"/>
      <c r="S20" s="13">
        <v>960000000</v>
      </c>
    </row>
    <row r="21" spans="1:19" ht="21.75" customHeight="1" x14ac:dyDescent="0.2">
      <c r="A21" s="6" t="s">
        <v>49</v>
      </c>
      <c r="C21" s="22" t="s">
        <v>141</v>
      </c>
      <c r="D21" s="11"/>
      <c r="E21" s="13">
        <v>52000000</v>
      </c>
      <c r="F21" s="11"/>
      <c r="G21" s="13">
        <v>400</v>
      </c>
      <c r="H21" s="11"/>
      <c r="I21" s="13">
        <v>0</v>
      </c>
      <c r="J21" s="11"/>
      <c r="K21" s="13">
        <v>0</v>
      </c>
      <c r="L21" s="11"/>
      <c r="M21" s="13">
        <v>0</v>
      </c>
      <c r="N21" s="11"/>
      <c r="O21" s="13">
        <v>20800000000</v>
      </c>
      <c r="P21" s="11"/>
      <c r="Q21" s="13">
        <v>141496599</v>
      </c>
      <c r="R21" s="11"/>
      <c r="S21" s="13">
        <v>20658503401</v>
      </c>
    </row>
    <row r="22" spans="1:19" ht="21.75" customHeight="1" x14ac:dyDescent="0.2">
      <c r="A22" s="6" t="s">
        <v>46</v>
      </c>
      <c r="C22" s="22" t="s">
        <v>150</v>
      </c>
      <c r="D22" s="11"/>
      <c r="E22" s="13">
        <v>1000000</v>
      </c>
      <c r="F22" s="11"/>
      <c r="G22" s="13">
        <v>5600</v>
      </c>
      <c r="H22" s="11"/>
      <c r="I22" s="13">
        <v>0</v>
      </c>
      <c r="J22" s="11"/>
      <c r="K22" s="13">
        <v>0</v>
      </c>
      <c r="L22" s="11"/>
      <c r="M22" s="13">
        <v>0</v>
      </c>
      <c r="N22" s="11"/>
      <c r="O22" s="13">
        <v>5600000000</v>
      </c>
      <c r="P22" s="11"/>
      <c r="Q22" s="13">
        <v>0</v>
      </c>
      <c r="R22" s="11"/>
      <c r="S22" s="13">
        <v>5600000000</v>
      </c>
    </row>
    <row r="23" spans="1:19" ht="21.75" customHeight="1" x14ac:dyDescent="0.2">
      <c r="A23" s="6" t="s">
        <v>59</v>
      </c>
      <c r="C23" s="22" t="s">
        <v>141</v>
      </c>
      <c r="D23" s="11"/>
      <c r="E23" s="13">
        <v>9360000</v>
      </c>
      <c r="F23" s="11"/>
      <c r="G23" s="13">
        <v>960</v>
      </c>
      <c r="H23" s="11"/>
      <c r="I23" s="13">
        <v>0</v>
      </c>
      <c r="J23" s="11"/>
      <c r="K23" s="13">
        <v>0</v>
      </c>
      <c r="L23" s="11"/>
      <c r="M23" s="13">
        <v>0</v>
      </c>
      <c r="N23" s="11"/>
      <c r="O23" s="13">
        <v>8985600000</v>
      </c>
      <c r="P23" s="11"/>
      <c r="Q23" s="13">
        <v>337626368</v>
      </c>
      <c r="R23" s="11"/>
      <c r="S23" s="13">
        <v>8647973632</v>
      </c>
    </row>
    <row r="24" spans="1:19" ht="21.75" customHeight="1" x14ac:dyDescent="0.2">
      <c r="A24" s="6" t="s">
        <v>54</v>
      </c>
      <c r="C24" s="22" t="s">
        <v>151</v>
      </c>
      <c r="D24" s="11"/>
      <c r="E24" s="13">
        <v>2500666</v>
      </c>
      <c r="F24" s="11"/>
      <c r="G24" s="13">
        <v>2000</v>
      </c>
      <c r="H24" s="11"/>
      <c r="I24" s="13">
        <v>0</v>
      </c>
      <c r="J24" s="11"/>
      <c r="K24" s="13">
        <v>0</v>
      </c>
      <c r="L24" s="11"/>
      <c r="M24" s="13">
        <v>0</v>
      </c>
      <c r="N24" s="11"/>
      <c r="O24" s="13">
        <v>5001332000</v>
      </c>
      <c r="P24" s="11"/>
      <c r="Q24" s="13">
        <v>0</v>
      </c>
      <c r="R24" s="11"/>
      <c r="S24" s="13">
        <v>5001332000</v>
      </c>
    </row>
    <row r="25" spans="1:19" ht="21.75" customHeight="1" x14ac:dyDescent="0.2">
      <c r="A25" s="6" t="s">
        <v>58</v>
      </c>
      <c r="C25" s="22" t="s">
        <v>139</v>
      </c>
      <c r="D25" s="11"/>
      <c r="E25" s="13">
        <v>4810362</v>
      </c>
      <c r="F25" s="11"/>
      <c r="G25" s="13">
        <v>682</v>
      </c>
      <c r="H25" s="11"/>
      <c r="I25" s="13">
        <v>0</v>
      </c>
      <c r="J25" s="11"/>
      <c r="K25" s="13">
        <v>0</v>
      </c>
      <c r="L25" s="11"/>
      <c r="M25" s="13">
        <v>0</v>
      </c>
      <c r="N25" s="11"/>
      <c r="O25" s="13">
        <v>3280666884</v>
      </c>
      <c r="P25" s="11"/>
      <c r="Q25" s="13">
        <v>46518572</v>
      </c>
      <c r="R25" s="11"/>
      <c r="S25" s="13">
        <v>3234148312</v>
      </c>
    </row>
    <row r="26" spans="1:19" ht="21.75" customHeight="1" x14ac:dyDescent="0.2">
      <c r="A26" s="6" t="s">
        <v>22</v>
      </c>
      <c r="C26" s="22" t="s">
        <v>152</v>
      </c>
      <c r="D26" s="11"/>
      <c r="E26" s="13">
        <v>10056657</v>
      </c>
      <c r="F26" s="11"/>
      <c r="G26" s="13">
        <v>82</v>
      </c>
      <c r="H26" s="11"/>
      <c r="I26" s="13">
        <v>0</v>
      </c>
      <c r="J26" s="11"/>
      <c r="K26" s="13">
        <v>0</v>
      </c>
      <c r="L26" s="11"/>
      <c r="M26" s="13">
        <v>0</v>
      </c>
      <c r="N26" s="11"/>
      <c r="O26" s="13">
        <v>824645874</v>
      </c>
      <c r="P26" s="11"/>
      <c r="Q26" s="13">
        <v>0</v>
      </c>
      <c r="R26" s="11"/>
      <c r="S26" s="13">
        <v>824645874</v>
      </c>
    </row>
    <row r="27" spans="1:19" ht="21.75" customHeight="1" x14ac:dyDescent="0.2">
      <c r="A27" s="6" t="s">
        <v>29</v>
      </c>
      <c r="C27" s="22" t="s">
        <v>153</v>
      </c>
      <c r="D27" s="11"/>
      <c r="E27" s="13">
        <v>550000</v>
      </c>
      <c r="F27" s="11"/>
      <c r="G27" s="13">
        <v>27500</v>
      </c>
      <c r="H27" s="11"/>
      <c r="I27" s="13">
        <v>0</v>
      </c>
      <c r="J27" s="11"/>
      <c r="K27" s="13">
        <v>0</v>
      </c>
      <c r="L27" s="11"/>
      <c r="M27" s="13">
        <v>0</v>
      </c>
      <c r="N27" s="11"/>
      <c r="O27" s="13">
        <v>15125000000</v>
      </c>
      <c r="P27" s="11"/>
      <c r="Q27" s="13">
        <v>0</v>
      </c>
      <c r="R27" s="11"/>
      <c r="S27" s="13">
        <v>15125000000</v>
      </c>
    </row>
    <row r="28" spans="1:19" ht="21.75" customHeight="1" x14ac:dyDescent="0.2">
      <c r="A28" s="6" t="s">
        <v>20</v>
      </c>
      <c r="C28" s="22" t="s">
        <v>145</v>
      </c>
      <c r="D28" s="11"/>
      <c r="E28" s="13">
        <v>10000000</v>
      </c>
      <c r="F28" s="11"/>
      <c r="G28" s="13">
        <v>224</v>
      </c>
      <c r="H28" s="11"/>
      <c r="I28" s="13">
        <v>0</v>
      </c>
      <c r="J28" s="11"/>
      <c r="K28" s="13">
        <v>0</v>
      </c>
      <c r="L28" s="11"/>
      <c r="M28" s="13">
        <v>0</v>
      </c>
      <c r="N28" s="11"/>
      <c r="O28" s="13">
        <v>2240000000</v>
      </c>
      <c r="P28" s="11"/>
      <c r="Q28" s="13">
        <v>0</v>
      </c>
      <c r="R28" s="11"/>
      <c r="S28" s="13">
        <v>2240000000</v>
      </c>
    </row>
    <row r="29" spans="1:19" ht="21.75" customHeight="1" x14ac:dyDescent="0.2">
      <c r="A29" s="6" t="s">
        <v>35</v>
      </c>
      <c r="C29" s="22" t="s">
        <v>154</v>
      </c>
      <c r="D29" s="11"/>
      <c r="E29" s="13">
        <v>5000000</v>
      </c>
      <c r="F29" s="11"/>
      <c r="G29" s="13">
        <v>2110</v>
      </c>
      <c r="H29" s="11"/>
      <c r="I29" s="13">
        <v>0</v>
      </c>
      <c r="J29" s="11"/>
      <c r="K29" s="13">
        <v>0</v>
      </c>
      <c r="L29" s="11"/>
      <c r="M29" s="13">
        <v>0</v>
      </c>
      <c r="N29" s="11"/>
      <c r="O29" s="13">
        <v>10550000000</v>
      </c>
      <c r="P29" s="11"/>
      <c r="Q29" s="13">
        <v>0</v>
      </c>
      <c r="R29" s="11"/>
      <c r="S29" s="13">
        <v>10550000000</v>
      </c>
    </row>
    <row r="30" spans="1:19" ht="21.75" customHeight="1" x14ac:dyDescent="0.2">
      <c r="A30" s="6" t="s">
        <v>60</v>
      </c>
      <c r="C30" s="22" t="s">
        <v>155</v>
      </c>
      <c r="D30" s="11"/>
      <c r="E30" s="13">
        <v>2353955</v>
      </c>
      <c r="F30" s="11"/>
      <c r="G30" s="13">
        <v>800</v>
      </c>
      <c r="H30" s="11"/>
      <c r="I30" s="13">
        <v>0</v>
      </c>
      <c r="J30" s="11"/>
      <c r="K30" s="13">
        <v>0</v>
      </c>
      <c r="L30" s="11"/>
      <c r="M30" s="13">
        <v>0</v>
      </c>
      <c r="N30" s="11"/>
      <c r="O30" s="13">
        <v>1883164000</v>
      </c>
      <c r="P30" s="11"/>
      <c r="Q30" s="13">
        <v>0</v>
      </c>
      <c r="R30" s="11"/>
      <c r="S30" s="13">
        <v>1883164000</v>
      </c>
    </row>
    <row r="31" spans="1:19" ht="21.75" customHeight="1" x14ac:dyDescent="0.2">
      <c r="A31" s="6" t="s">
        <v>23</v>
      </c>
      <c r="C31" s="22" t="s">
        <v>152</v>
      </c>
      <c r="D31" s="11"/>
      <c r="E31" s="13">
        <v>12418268</v>
      </c>
      <c r="F31" s="11"/>
      <c r="G31" s="13">
        <v>310</v>
      </c>
      <c r="H31" s="11"/>
      <c r="I31" s="13">
        <v>0</v>
      </c>
      <c r="J31" s="11"/>
      <c r="K31" s="13">
        <v>0</v>
      </c>
      <c r="L31" s="11"/>
      <c r="M31" s="13">
        <v>0</v>
      </c>
      <c r="N31" s="11"/>
      <c r="O31" s="13">
        <v>3849663080</v>
      </c>
      <c r="P31" s="11"/>
      <c r="Q31" s="13">
        <v>0</v>
      </c>
      <c r="R31" s="11"/>
      <c r="S31" s="13">
        <v>3849663080</v>
      </c>
    </row>
    <row r="32" spans="1:19" ht="21.75" customHeight="1" x14ac:dyDescent="0.2">
      <c r="A32" s="6" t="s">
        <v>25</v>
      </c>
      <c r="C32" s="22" t="s">
        <v>145</v>
      </c>
      <c r="D32" s="11"/>
      <c r="E32" s="13">
        <v>32000000</v>
      </c>
      <c r="F32" s="11"/>
      <c r="G32" s="13">
        <v>388</v>
      </c>
      <c r="H32" s="11"/>
      <c r="I32" s="13">
        <v>0</v>
      </c>
      <c r="J32" s="11"/>
      <c r="K32" s="13">
        <v>0</v>
      </c>
      <c r="L32" s="11"/>
      <c r="M32" s="13">
        <v>0</v>
      </c>
      <c r="N32" s="11"/>
      <c r="O32" s="13">
        <v>12416000000</v>
      </c>
      <c r="P32" s="11"/>
      <c r="Q32" s="13">
        <v>0</v>
      </c>
      <c r="R32" s="11"/>
      <c r="S32" s="13">
        <v>12416000000</v>
      </c>
    </row>
    <row r="33" spans="1:19" ht="21.75" customHeight="1" x14ac:dyDescent="0.2">
      <c r="A33" s="6" t="s">
        <v>111</v>
      </c>
      <c r="C33" s="22" t="s">
        <v>156</v>
      </c>
      <c r="D33" s="11"/>
      <c r="E33" s="13">
        <v>600000</v>
      </c>
      <c r="F33" s="11"/>
      <c r="G33" s="13">
        <v>5700</v>
      </c>
      <c r="H33" s="11"/>
      <c r="I33" s="13">
        <v>0</v>
      </c>
      <c r="J33" s="11"/>
      <c r="K33" s="13">
        <v>0</v>
      </c>
      <c r="L33" s="11"/>
      <c r="M33" s="13">
        <v>0</v>
      </c>
      <c r="N33" s="11"/>
      <c r="O33" s="13">
        <v>3420000000</v>
      </c>
      <c r="P33" s="11"/>
      <c r="Q33" s="13">
        <v>0</v>
      </c>
      <c r="R33" s="11"/>
      <c r="S33" s="13">
        <v>3420000000</v>
      </c>
    </row>
    <row r="34" spans="1:19" ht="21.75" customHeight="1" x14ac:dyDescent="0.2">
      <c r="A34" s="6" t="s">
        <v>31</v>
      </c>
      <c r="C34" s="22" t="s">
        <v>157</v>
      </c>
      <c r="D34" s="11"/>
      <c r="E34" s="13">
        <v>279936</v>
      </c>
      <c r="F34" s="11"/>
      <c r="G34" s="13">
        <v>24300</v>
      </c>
      <c r="H34" s="11"/>
      <c r="I34" s="13">
        <v>0</v>
      </c>
      <c r="J34" s="11"/>
      <c r="K34" s="13">
        <v>0</v>
      </c>
      <c r="L34" s="11"/>
      <c r="M34" s="13">
        <v>0</v>
      </c>
      <c r="N34" s="11"/>
      <c r="O34" s="13">
        <v>6802444800</v>
      </c>
      <c r="P34" s="11"/>
      <c r="Q34" s="13">
        <v>0</v>
      </c>
      <c r="R34" s="11"/>
      <c r="S34" s="13">
        <v>6802444800</v>
      </c>
    </row>
    <row r="35" spans="1:19" ht="21.75" customHeight="1" x14ac:dyDescent="0.2">
      <c r="A35" s="6" t="s">
        <v>39</v>
      </c>
      <c r="C35" s="22" t="s">
        <v>158</v>
      </c>
      <c r="D35" s="11"/>
      <c r="E35" s="13">
        <v>24778568</v>
      </c>
      <c r="F35" s="11"/>
      <c r="G35" s="13">
        <v>950</v>
      </c>
      <c r="H35" s="11"/>
      <c r="I35" s="13">
        <v>0</v>
      </c>
      <c r="J35" s="11"/>
      <c r="K35" s="13">
        <v>0</v>
      </c>
      <c r="L35" s="11"/>
      <c r="M35" s="13">
        <v>0</v>
      </c>
      <c r="N35" s="11"/>
      <c r="O35" s="13">
        <v>23539639600</v>
      </c>
      <c r="P35" s="11"/>
      <c r="Q35" s="13">
        <v>1366817783</v>
      </c>
      <c r="R35" s="11"/>
      <c r="S35" s="13">
        <v>22172821817</v>
      </c>
    </row>
    <row r="36" spans="1:19" ht="21.75" customHeight="1" x14ac:dyDescent="0.2">
      <c r="A36" s="6" t="s">
        <v>30</v>
      </c>
      <c r="C36" s="22" t="s">
        <v>139</v>
      </c>
      <c r="D36" s="11"/>
      <c r="E36" s="13">
        <v>5009950</v>
      </c>
      <c r="F36" s="11"/>
      <c r="G36" s="13">
        <v>1900</v>
      </c>
      <c r="H36" s="11"/>
      <c r="I36" s="13">
        <v>0</v>
      </c>
      <c r="J36" s="11"/>
      <c r="K36" s="13">
        <v>0</v>
      </c>
      <c r="L36" s="11"/>
      <c r="M36" s="13">
        <v>0</v>
      </c>
      <c r="N36" s="11"/>
      <c r="O36" s="13">
        <v>9518905000</v>
      </c>
      <c r="P36" s="11"/>
      <c r="Q36" s="13">
        <v>0</v>
      </c>
      <c r="R36" s="11"/>
      <c r="S36" s="13">
        <v>9518905000</v>
      </c>
    </row>
    <row r="37" spans="1:19" ht="21.75" customHeight="1" x14ac:dyDescent="0.2">
      <c r="A37" s="6" t="s">
        <v>103</v>
      </c>
      <c r="C37" s="22" t="s">
        <v>159</v>
      </c>
      <c r="D37" s="11"/>
      <c r="E37" s="13">
        <v>3300000</v>
      </c>
      <c r="F37" s="11"/>
      <c r="G37" s="13">
        <v>550</v>
      </c>
      <c r="H37" s="11"/>
      <c r="I37" s="13">
        <v>0</v>
      </c>
      <c r="J37" s="11"/>
      <c r="K37" s="13">
        <v>0</v>
      </c>
      <c r="L37" s="11"/>
      <c r="M37" s="13">
        <v>0</v>
      </c>
      <c r="N37" s="11"/>
      <c r="O37" s="13">
        <v>1815000000</v>
      </c>
      <c r="P37" s="11"/>
      <c r="Q37" s="13">
        <v>0</v>
      </c>
      <c r="R37" s="11"/>
      <c r="S37" s="13">
        <v>1815000000</v>
      </c>
    </row>
    <row r="38" spans="1:19" ht="21.75" customHeight="1" x14ac:dyDescent="0.2">
      <c r="A38" s="6" t="s">
        <v>32</v>
      </c>
      <c r="C38" s="22" t="s">
        <v>160</v>
      </c>
      <c r="D38" s="11"/>
      <c r="E38" s="13">
        <v>1123919</v>
      </c>
      <c r="F38" s="11"/>
      <c r="G38" s="13">
        <v>7220</v>
      </c>
      <c r="H38" s="11"/>
      <c r="I38" s="13">
        <v>0</v>
      </c>
      <c r="J38" s="11"/>
      <c r="K38" s="13">
        <v>0</v>
      </c>
      <c r="L38" s="11"/>
      <c r="M38" s="13">
        <v>0</v>
      </c>
      <c r="N38" s="11"/>
      <c r="O38" s="13">
        <v>8114695180</v>
      </c>
      <c r="P38" s="11"/>
      <c r="Q38" s="13">
        <v>0</v>
      </c>
      <c r="R38" s="11"/>
      <c r="S38" s="13">
        <v>8114695180</v>
      </c>
    </row>
    <row r="39" spans="1:19" ht="21.75" customHeight="1" x14ac:dyDescent="0.2">
      <c r="A39" s="6" t="s">
        <v>51</v>
      </c>
      <c r="C39" s="22" t="s">
        <v>161</v>
      </c>
      <c r="D39" s="11"/>
      <c r="E39" s="13">
        <v>1073224</v>
      </c>
      <c r="F39" s="11"/>
      <c r="G39" s="13">
        <v>3500</v>
      </c>
      <c r="H39" s="11"/>
      <c r="I39" s="13">
        <v>0</v>
      </c>
      <c r="J39" s="11"/>
      <c r="K39" s="13">
        <v>0</v>
      </c>
      <c r="L39" s="11"/>
      <c r="M39" s="13">
        <v>0</v>
      </c>
      <c r="N39" s="11"/>
      <c r="O39" s="13">
        <v>3756284000</v>
      </c>
      <c r="P39" s="11"/>
      <c r="Q39" s="13">
        <v>0</v>
      </c>
      <c r="R39" s="11"/>
      <c r="S39" s="13">
        <v>3756284000</v>
      </c>
    </row>
    <row r="40" spans="1:19" ht="21.75" customHeight="1" x14ac:dyDescent="0.2">
      <c r="A40" s="6" t="s">
        <v>47</v>
      </c>
      <c r="C40" s="22" t="s">
        <v>162</v>
      </c>
      <c r="D40" s="11"/>
      <c r="E40" s="13">
        <v>18000000</v>
      </c>
      <c r="F40" s="11"/>
      <c r="G40" s="13">
        <v>77</v>
      </c>
      <c r="H40" s="11"/>
      <c r="I40" s="13">
        <v>0</v>
      </c>
      <c r="J40" s="11"/>
      <c r="K40" s="13">
        <v>0</v>
      </c>
      <c r="L40" s="11"/>
      <c r="M40" s="13">
        <v>0</v>
      </c>
      <c r="N40" s="11"/>
      <c r="O40" s="13">
        <v>1386000000</v>
      </c>
      <c r="P40" s="11"/>
      <c r="Q40" s="13">
        <v>64275637</v>
      </c>
      <c r="R40" s="11"/>
      <c r="S40" s="13">
        <v>1321724363</v>
      </c>
    </row>
    <row r="41" spans="1:19" ht="21.75" customHeight="1" x14ac:dyDescent="0.2">
      <c r="A41" s="6" t="s">
        <v>55</v>
      </c>
      <c r="C41" s="22" t="s">
        <v>163</v>
      </c>
      <c r="D41" s="11"/>
      <c r="E41" s="13">
        <v>5000000</v>
      </c>
      <c r="F41" s="11"/>
      <c r="G41" s="13">
        <v>540</v>
      </c>
      <c r="H41" s="11"/>
      <c r="I41" s="13">
        <v>0</v>
      </c>
      <c r="J41" s="11"/>
      <c r="K41" s="13">
        <v>0</v>
      </c>
      <c r="L41" s="11"/>
      <c r="M41" s="13">
        <v>0</v>
      </c>
      <c r="N41" s="11"/>
      <c r="O41" s="13">
        <v>2700000000</v>
      </c>
      <c r="P41" s="11"/>
      <c r="Q41" s="13">
        <v>0</v>
      </c>
      <c r="R41" s="11"/>
      <c r="S41" s="13">
        <v>2700000000</v>
      </c>
    </row>
    <row r="42" spans="1:19" ht="21.75" customHeight="1" x14ac:dyDescent="0.2">
      <c r="A42" s="6" t="s">
        <v>26</v>
      </c>
      <c r="C42" s="22" t="s">
        <v>163</v>
      </c>
      <c r="D42" s="11"/>
      <c r="E42" s="13">
        <v>2000000</v>
      </c>
      <c r="F42" s="11"/>
      <c r="G42" s="13">
        <v>220</v>
      </c>
      <c r="H42" s="11"/>
      <c r="I42" s="13">
        <v>0</v>
      </c>
      <c r="J42" s="11"/>
      <c r="K42" s="13">
        <v>0</v>
      </c>
      <c r="L42" s="11"/>
      <c r="M42" s="13">
        <v>0</v>
      </c>
      <c r="N42" s="11"/>
      <c r="O42" s="13">
        <v>440000000</v>
      </c>
      <c r="P42" s="11"/>
      <c r="Q42" s="13">
        <v>0</v>
      </c>
      <c r="R42" s="11"/>
      <c r="S42" s="13">
        <v>440000000</v>
      </c>
    </row>
    <row r="43" spans="1:19" ht="21.75" customHeight="1" x14ac:dyDescent="0.2">
      <c r="A43" s="6" t="s">
        <v>27</v>
      </c>
      <c r="C43" s="22" t="s">
        <v>164</v>
      </c>
      <c r="D43" s="11"/>
      <c r="E43" s="13">
        <v>2000000</v>
      </c>
      <c r="F43" s="11"/>
      <c r="G43" s="13">
        <v>3359</v>
      </c>
      <c r="H43" s="11"/>
      <c r="I43" s="13">
        <v>0</v>
      </c>
      <c r="J43" s="11"/>
      <c r="K43" s="13">
        <v>0</v>
      </c>
      <c r="L43" s="11"/>
      <c r="M43" s="13">
        <v>0</v>
      </c>
      <c r="N43" s="11"/>
      <c r="O43" s="13">
        <v>6718000000</v>
      </c>
      <c r="P43" s="11"/>
      <c r="Q43" s="13">
        <v>0</v>
      </c>
      <c r="R43" s="11"/>
      <c r="S43" s="13">
        <v>6718000000</v>
      </c>
    </row>
    <row r="44" spans="1:19" ht="21.75" customHeight="1" x14ac:dyDescent="0.2">
      <c r="A44" s="6" t="s">
        <v>19</v>
      </c>
      <c r="C44" s="22" t="s">
        <v>146</v>
      </c>
      <c r="D44" s="11"/>
      <c r="E44" s="13">
        <v>12000000</v>
      </c>
      <c r="F44" s="11"/>
      <c r="G44" s="13">
        <v>110</v>
      </c>
      <c r="H44" s="11"/>
      <c r="I44" s="13">
        <v>0</v>
      </c>
      <c r="J44" s="11"/>
      <c r="K44" s="13">
        <v>0</v>
      </c>
      <c r="L44" s="11"/>
      <c r="M44" s="13">
        <v>0</v>
      </c>
      <c r="N44" s="11"/>
      <c r="O44" s="13">
        <v>1320000000</v>
      </c>
      <c r="P44" s="11"/>
      <c r="Q44" s="13">
        <v>46239260</v>
      </c>
      <c r="R44" s="11"/>
      <c r="S44" s="13">
        <v>1273760740</v>
      </c>
    </row>
    <row r="45" spans="1:19" ht="21.75" customHeight="1" x14ac:dyDescent="0.2">
      <c r="A45" s="6" t="s">
        <v>112</v>
      </c>
      <c r="C45" s="22" t="s">
        <v>141</v>
      </c>
      <c r="D45" s="11"/>
      <c r="E45" s="13">
        <v>1800000</v>
      </c>
      <c r="F45" s="11"/>
      <c r="G45" s="13">
        <v>38</v>
      </c>
      <c r="H45" s="11"/>
      <c r="I45" s="13">
        <v>0</v>
      </c>
      <c r="J45" s="11"/>
      <c r="K45" s="13">
        <v>0</v>
      </c>
      <c r="L45" s="11"/>
      <c r="M45" s="13">
        <v>0</v>
      </c>
      <c r="N45" s="11"/>
      <c r="O45" s="13">
        <v>68400000</v>
      </c>
      <c r="P45" s="11"/>
      <c r="Q45" s="13">
        <v>2264901</v>
      </c>
      <c r="R45" s="11"/>
      <c r="S45" s="13">
        <v>66135099</v>
      </c>
    </row>
    <row r="46" spans="1:19" ht="21.75" customHeight="1" x14ac:dyDescent="0.2">
      <c r="A46" s="6" t="s">
        <v>33</v>
      </c>
      <c r="C46" s="22" t="s">
        <v>165</v>
      </c>
      <c r="D46" s="11"/>
      <c r="E46" s="13">
        <v>15611111</v>
      </c>
      <c r="F46" s="11"/>
      <c r="G46" s="13">
        <v>150</v>
      </c>
      <c r="H46" s="11"/>
      <c r="I46" s="13">
        <v>0</v>
      </c>
      <c r="J46" s="11"/>
      <c r="K46" s="13">
        <v>0</v>
      </c>
      <c r="L46" s="11"/>
      <c r="M46" s="13">
        <v>0</v>
      </c>
      <c r="N46" s="11"/>
      <c r="O46" s="13">
        <v>2341666650</v>
      </c>
      <c r="P46" s="11"/>
      <c r="Q46" s="13">
        <v>0</v>
      </c>
      <c r="R46" s="11"/>
      <c r="S46" s="13">
        <v>2341666650</v>
      </c>
    </row>
    <row r="47" spans="1:19" ht="21.75" customHeight="1" x14ac:dyDescent="0.2">
      <c r="A47" s="6" t="s">
        <v>24</v>
      </c>
      <c r="C47" s="22" t="s">
        <v>166</v>
      </c>
      <c r="D47" s="11"/>
      <c r="E47" s="13">
        <v>1562500</v>
      </c>
      <c r="F47" s="11"/>
      <c r="G47" s="13">
        <v>320</v>
      </c>
      <c r="H47" s="11"/>
      <c r="I47" s="13">
        <v>0</v>
      </c>
      <c r="J47" s="11"/>
      <c r="K47" s="13">
        <v>0</v>
      </c>
      <c r="L47" s="11"/>
      <c r="M47" s="13">
        <v>0</v>
      </c>
      <c r="N47" s="11"/>
      <c r="O47" s="13">
        <v>500000000</v>
      </c>
      <c r="P47" s="11"/>
      <c r="Q47" s="13">
        <v>0</v>
      </c>
      <c r="R47" s="11"/>
      <c r="S47" s="13">
        <v>500000000</v>
      </c>
    </row>
    <row r="48" spans="1:19" ht="21.75" customHeight="1" x14ac:dyDescent="0.2">
      <c r="A48" s="6" t="s">
        <v>113</v>
      </c>
      <c r="C48" s="22" t="s">
        <v>167</v>
      </c>
      <c r="D48" s="11"/>
      <c r="E48" s="13">
        <v>625000</v>
      </c>
      <c r="F48" s="11"/>
      <c r="G48" s="13">
        <v>3000</v>
      </c>
      <c r="H48" s="11"/>
      <c r="I48" s="13">
        <v>0</v>
      </c>
      <c r="J48" s="11"/>
      <c r="K48" s="13">
        <v>0</v>
      </c>
      <c r="L48" s="11"/>
      <c r="M48" s="13">
        <v>0</v>
      </c>
      <c r="N48" s="11"/>
      <c r="O48" s="13">
        <v>1875000000</v>
      </c>
      <c r="P48" s="11"/>
      <c r="Q48" s="13">
        <v>0</v>
      </c>
      <c r="R48" s="11"/>
      <c r="S48" s="13">
        <v>1875000000</v>
      </c>
    </row>
    <row r="49" spans="1:19" ht="21.75" customHeight="1" x14ac:dyDescent="0.2">
      <c r="A49" s="7" t="s">
        <v>21</v>
      </c>
      <c r="C49" s="40" t="s">
        <v>168</v>
      </c>
      <c r="D49" s="11"/>
      <c r="E49" s="41">
        <v>80467959</v>
      </c>
      <c r="F49" s="11"/>
      <c r="G49" s="41">
        <v>70</v>
      </c>
      <c r="H49" s="11"/>
      <c r="I49" s="15">
        <v>0</v>
      </c>
      <c r="J49" s="11"/>
      <c r="K49" s="15">
        <v>0</v>
      </c>
      <c r="L49" s="11"/>
      <c r="M49" s="15">
        <v>0</v>
      </c>
      <c r="N49" s="11"/>
      <c r="O49" s="15">
        <v>5632757130</v>
      </c>
      <c r="P49" s="11"/>
      <c r="Q49" s="15">
        <v>0</v>
      </c>
      <c r="R49" s="11"/>
      <c r="S49" s="15">
        <v>5632757130</v>
      </c>
    </row>
    <row r="50" spans="1:19" ht="21.75" customHeight="1" x14ac:dyDescent="0.2">
      <c r="A50" s="8" t="s">
        <v>62</v>
      </c>
      <c r="C50" s="41"/>
      <c r="D50" s="42"/>
      <c r="E50" s="41"/>
      <c r="F50" s="42"/>
      <c r="G50" s="41"/>
      <c r="H50" s="11"/>
      <c r="I50" s="16">
        <v>0</v>
      </c>
      <c r="J50" s="11"/>
      <c r="K50" s="16">
        <v>0</v>
      </c>
      <c r="L50" s="11"/>
      <c r="M50" s="16">
        <v>0</v>
      </c>
      <c r="N50" s="11"/>
      <c r="O50" s="16">
        <v>273759323828</v>
      </c>
      <c r="P50" s="11"/>
      <c r="Q50" s="16">
        <v>3201673684</v>
      </c>
      <c r="R50" s="11"/>
      <c r="S50" s="16">
        <v>270557650144</v>
      </c>
    </row>
    <row r="54" spans="1:19" x14ac:dyDescent="0.2">
      <c r="Q54" s="18"/>
    </row>
  </sheetData>
  <mergeCells count="8">
    <mergeCell ref="A1:S1"/>
    <mergeCell ref="A2:S2"/>
    <mergeCell ref="A3:S3"/>
    <mergeCell ref="A5:S5"/>
    <mergeCell ref="A6:A7"/>
    <mergeCell ref="C6:G6"/>
    <mergeCell ref="I6:M6"/>
    <mergeCell ref="O6:S6"/>
  </mergeCells>
  <pageMargins left="0.39" right="0.39" top="0.39" bottom="0.39" header="0" footer="0"/>
  <pageSetup paperSize="0" fitToHeight="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O30"/>
  <sheetViews>
    <sheetView rightToLeft="1" workbookViewId="0">
      <selection activeCell="C8" sqref="C8:O30"/>
    </sheetView>
  </sheetViews>
  <sheetFormatPr defaultRowHeight="12.75" x14ac:dyDescent="0.2"/>
  <cols>
    <col min="1" max="1" width="39" customWidth="1"/>
    <col min="2" max="2" width="1.28515625" customWidth="1"/>
    <col min="3" max="3" width="14.28515625" customWidth="1"/>
    <col min="4" max="4" width="1.28515625" customWidth="1"/>
    <col min="5" max="5" width="10.42578125" customWidth="1"/>
    <col min="6" max="6" width="1.28515625" customWidth="1"/>
    <col min="7" max="7" width="15.5703125" customWidth="1"/>
    <col min="8" max="8" width="1.28515625" customWidth="1"/>
    <col min="9" max="9" width="14.285156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0.28515625" customWidth="1"/>
  </cols>
  <sheetData>
    <row r="1" spans="1:15" ht="29.1" customHeight="1" x14ac:dyDescent="0.2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</row>
    <row r="2" spans="1:15" ht="21.75" customHeight="1" x14ac:dyDescent="0.2">
      <c r="A2" s="32" t="s">
        <v>78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</row>
    <row r="3" spans="1:15" ht="21.75" customHeight="1" x14ac:dyDescent="0.2">
      <c r="A3" s="32" t="s">
        <v>2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</row>
    <row r="4" spans="1:15" ht="14.45" customHeight="1" x14ac:dyDescent="0.2"/>
    <row r="5" spans="1:15" ht="14.45" customHeight="1" x14ac:dyDescent="0.2">
      <c r="A5" s="33" t="s">
        <v>171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</row>
    <row r="6" spans="1:15" ht="14.45" customHeight="1" x14ac:dyDescent="0.2">
      <c r="A6" s="28" t="s">
        <v>81</v>
      </c>
      <c r="C6" s="28" t="s">
        <v>97</v>
      </c>
      <c r="D6" s="28"/>
      <c r="E6" s="28"/>
      <c r="F6" s="28"/>
      <c r="G6" s="28"/>
      <c r="I6" s="28" t="s">
        <v>98</v>
      </c>
      <c r="J6" s="28"/>
      <c r="K6" s="28"/>
      <c r="L6" s="28"/>
      <c r="M6" s="28"/>
    </row>
    <row r="7" spans="1:15" ht="29.1" customHeight="1" x14ac:dyDescent="0.2">
      <c r="A7" s="28"/>
      <c r="C7" s="9" t="s">
        <v>169</v>
      </c>
      <c r="D7" s="3"/>
      <c r="E7" s="9" t="s">
        <v>136</v>
      </c>
      <c r="F7" s="3"/>
      <c r="G7" s="9" t="s">
        <v>170</v>
      </c>
      <c r="I7" s="9" t="s">
        <v>169</v>
      </c>
      <c r="J7" s="3"/>
      <c r="K7" s="9" t="s">
        <v>136</v>
      </c>
      <c r="L7" s="3"/>
      <c r="M7" s="9" t="s">
        <v>170</v>
      </c>
    </row>
    <row r="8" spans="1:15" ht="21.75" customHeight="1" x14ac:dyDescent="0.2">
      <c r="A8" s="5" t="s">
        <v>70</v>
      </c>
      <c r="C8" s="10">
        <v>3347</v>
      </c>
      <c r="D8" s="11"/>
      <c r="E8" s="10">
        <v>0</v>
      </c>
      <c r="F8" s="11"/>
      <c r="G8" s="10">
        <v>3347</v>
      </c>
      <c r="H8" s="11"/>
      <c r="I8" s="10">
        <v>25397113</v>
      </c>
      <c r="J8" s="11"/>
      <c r="K8" s="10">
        <v>0</v>
      </c>
      <c r="L8" s="11"/>
      <c r="M8" s="10">
        <v>25397113</v>
      </c>
      <c r="N8" s="11"/>
      <c r="O8" s="11"/>
    </row>
    <row r="9" spans="1:15" ht="21.75" customHeight="1" x14ac:dyDescent="0.2">
      <c r="A9" s="6" t="s">
        <v>71</v>
      </c>
      <c r="C9" s="13">
        <v>23765</v>
      </c>
      <c r="D9" s="11"/>
      <c r="E9" s="13">
        <v>0</v>
      </c>
      <c r="F9" s="11"/>
      <c r="G9" s="13">
        <v>23765</v>
      </c>
      <c r="H9" s="11"/>
      <c r="I9" s="13">
        <v>250873</v>
      </c>
      <c r="J9" s="11"/>
      <c r="K9" s="13">
        <v>0</v>
      </c>
      <c r="L9" s="11"/>
      <c r="M9" s="13">
        <v>250873</v>
      </c>
      <c r="N9" s="11"/>
      <c r="O9" s="11"/>
    </row>
    <row r="10" spans="1:15" ht="21.75" customHeight="1" x14ac:dyDescent="0.2">
      <c r="A10" s="6" t="s">
        <v>72</v>
      </c>
      <c r="C10" s="13">
        <v>4559</v>
      </c>
      <c r="D10" s="11"/>
      <c r="E10" s="13">
        <v>0</v>
      </c>
      <c r="F10" s="11"/>
      <c r="G10" s="13">
        <v>4559</v>
      </c>
      <c r="H10" s="11"/>
      <c r="I10" s="13">
        <v>157791</v>
      </c>
      <c r="J10" s="11"/>
      <c r="K10" s="13">
        <v>0</v>
      </c>
      <c r="L10" s="11"/>
      <c r="M10" s="13">
        <v>157791</v>
      </c>
      <c r="N10" s="11"/>
      <c r="O10" s="11"/>
    </row>
    <row r="11" spans="1:15" ht="21.75" customHeight="1" x14ac:dyDescent="0.2">
      <c r="A11" s="6" t="s">
        <v>73</v>
      </c>
      <c r="C11" s="13">
        <v>1538149</v>
      </c>
      <c r="D11" s="11"/>
      <c r="E11" s="13">
        <v>0</v>
      </c>
      <c r="F11" s="11"/>
      <c r="G11" s="13">
        <v>1538149</v>
      </c>
      <c r="H11" s="11"/>
      <c r="I11" s="13">
        <v>273454350</v>
      </c>
      <c r="J11" s="11"/>
      <c r="K11" s="13">
        <v>0</v>
      </c>
      <c r="L11" s="11"/>
      <c r="M11" s="13">
        <v>273454350</v>
      </c>
      <c r="N11" s="11"/>
      <c r="O11" s="11"/>
    </row>
    <row r="12" spans="1:15" ht="21.75" customHeight="1" x14ac:dyDescent="0.2">
      <c r="A12" s="6" t="s">
        <v>74</v>
      </c>
      <c r="C12" s="13">
        <v>0</v>
      </c>
      <c r="D12" s="11"/>
      <c r="E12" s="13">
        <v>0</v>
      </c>
      <c r="F12" s="11"/>
      <c r="G12" s="13">
        <v>0</v>
      </c>
      <c r="H12" s="11"/>
      <c r="I12" s="13">
        <v>141519</v>
      </c>
      <c r="J12" s="11"/>
      <c r="K12" s="13">
        <v>0</v>
      </c>
      <c r="L12" s="11"/>
      <c r="M12" s="13">
        <v>141519</v>
      </c>
      <c r="N12" s="11"/>
      <c r="O12" s="11"/>
    </row>
    <row r="13" spans="1:15" ht="21.75" customHeight="1" x14ac:dyDescent="0.2">
      <c r="A13" s="7" t="s">
        <v>75</v>
      </c>
      <c r="C13" s="15">
        <v>2048</v>
      </c>
      <c r="D13" s="11"/>
      <c r="E13" s="15">
        <v>0</v>
      </c>
      <c r="F13" s="11"/>
      <c r="G13" s="15">
        <v>2048</v>
      </c>
      <c r="H13" s="11"/>
      <c r="I13" s="15">
        <v>8764835</v>
      </c>
      <c r="J13" s="11"/>
      <c r="K13" s="15">
        <v>0</v>
      </c>
      <c r="L13" s="11"/>
      <c r="M13" s="15">
        <v>8764835</v>
      </c>
      <c r="N13" s="11"/>
      <c r="O13" s="11"/>
    </row>
    <row r="14" spans="1:15" ht="21.75" customHeight="1" x14ac:dyDescent="0.2">
      <c r="A14" s="8" t="s">
        <v>62</v>
      </c>
      <c r="C14" s="16">
        <v>1571868</v>
      </c>
      <c r="D14" s="11"/>
      <c r="E14" s="16">
        <v>0</v>
      </c>
      <c r="F14" s="11"/>
      <c r="G14" s="16">
        <v>1571868</v>
      </c>
      <c r="H14" s="11"/>
      <c r="I14" s="16">
        <v>308166481</v>
      </c>
      <c r="J14" s="11"/>
      <c r="K14" s="16">
        <v>0</v>
      </c>
      <c r="L14" s="11"/>
      <c r="M14" s="16">
        <v>308166481</v>
      </c>
      <c r="N14" s="11"/>
      <c r="O14" s="11"/>
    </row>
    <row r="15" spans="1:15" x14ac:dyDescent="0.2"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</row>
    <row r="16" spans="1:15" x14ac:dyDescent="0.2"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</row>
    <row r="17" spans="3:15" x14ac:dyDescent="0.2"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</row>
    <row r="18" spans="3:15" x14ac:dyDescent="0.2"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</row>
    <row r="19" spans="3:15" x14ac:dyDescent="0.2"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</row>
    <row r="20" spans="3:15" x14ac:dyDescent="0.2"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</row>
    <row r="21" spans="3:15" x14ac:dyDescent="0.2"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</row>
    <row r="22" spans="3:15" x14ac:dyDescent="0.2"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</row>
    <row r="23" spans="3:15" x14ac:dyDescent="0.2"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</row>
    <row r="24" spans="3:15" x14ac:dyDescent="0.2"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</row>
    <row r="25" spans="3:15" x14ac:dyDescent="0.2"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</row>
    <row r="26" spans="3:15" x14ac:dyDescent="0.2"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</row>
    <row r="27" spans="3:15" x14ac:dyDescent="0.2"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</row>
    <row r="28" spans="3:15" x14ac:dyDescent="0.2"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</row>
    <row r="29" spans="3:15" x14ac:dyDescent="0.2"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</row>
    <row r="30" spans="3:15" x14ac:dyDescent="0.2"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</row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paperSize="0" fitToHeight="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W62"/>
  <sheetViews>
    <sheetView rightToLeft="1" topLeftCell="A46" workbookViewId="0">
      <selection activeCell="V49" sqref="V49:X66"/>
    </sheetView>
  </sheetViews>
  <sheetFormatPr defaultRowHeight="12.75" x14ac:dyDescent="0.2"/>
  <cols>
    <col min="1" max="1" width="40.28515625" customWidth="1"/>
    <col min="2" max="2" width="1.28515625" customWidth="1"/>
    <col min="3" max="3" width="11" bestFit="1" customWidth="1"/>
    <col min="4" max="4" width="1.28515625" customWidth="1"/>
    <col min="5" max="5" width="15.42578125" bestFit="1" customWidth="1"/>
    <col min="6" max="6" width="1.28515625" customWidth="1"/>
    <col min="7" max="7" width="15" bestFit="1" customWidth="1"/>
    <col min="8" max="8" width="1.28515625" customWidth="1"/>
    <col min="9" max="9" width="21.85546875" bestFit="1" customWidth="1"/>
    <col min="10" max="10" width="1.28515625" customWidth="1"/>
    <col min="11" max="11" width="12" bestFit="1" customWidth="1"/>
    <col min="12" max="12" width="1.28515625" customWidth="1"/>
    <col min="13" max="13" width="17.7109375" bestFit="1" customWidth="1"/>
    <col min="14" max="14" width="1.28515625" customWidth="1"/>
    <col min="15" max="15" width="17.5703125" bestFit="1" customWidth="1"/>
    <col min="16" max="16" width="1.28515625" customWidth="1"/>
    <col min="17" max="17" width="14.28515625" customWidth="1"/>
    <col min="18" max="18" width="1.28515625" customWidth="1"/>
    <col min="19" max="19" width="0.28515625" customWidth="1"/>
    <col min="22" max="22" width="13.85546875" bestFit="1" customWidth="1"/>
    <col min="23" max="23" width="11" bestFit="1" customWidth="1"/>
  </cols>
  <sheetData>
    <row r="1" spans="1:21" ht="29.1" customHeight="1" x14ac:dyDescent="0.2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</row>
    <row r="2" spans="1:21" ht="21.75" customHeight="1" x14ac:dyDescent="0.2">
      <c r="A2" s="32" t="s">
        <v>78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</row>
    <row r="3" spans="1:21" ht="21.75" customHeight="1" x14ac:dyDescent="0.2">
      <c r="A3" s="32" t="s">
        <v>2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</row>
    <row r="4" spans="1:21" ht="14.45" customHeight="1" x14ac:dyDescent="0.2"/>
    <row r="5" spans="1:21" ht="14.45" customHeight="1" x14ac:dyDescent="0.2">
      <c r="A5" s="33" t="s">
        <v>172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</row>
    <row r="6" spans="1:21" ht="14.45" customHeight="1" x14ac:dyDescent="0.2">
      <c r="A6" s="28" t="s">
        <v>81</v>
      </c>
      <c r="C6" s="28" t="s">
        <v>97</v>
      </c>
      <c r="D6" s="28"/>
      <c r="E6" s="28"/>
      <c r="F6" s="28"/>
      <c r="G6" s="28"/>
      <c r="H6" s="28"/>
      <c r="I6" s="28"/>
      <c r="K6" s="28" t="s">
        <v>98</v>
      </c>
      <c r="L6" s="28"/>
      <c r="M6" s="28"/>
      <c r="N6" s="28"/>
      <c r="O6" s="28"/>
      <c r="P6" s="28"/>
      <c r="Q6" s="28"/>
      <c r="R6" s="28"/>
    </row>
    <row r="7" spans="1:21" ht="36.75" customHeight="1" x14ac:dyDescent="0.2">
      <c r="A7" s="28"/>
      <c r="C7" s="9" t="s">
        <v>13</v>
      </c>
      <c r="D7" s="3"/>
      <c r="E7" s="9" t="s">
        <v>173</v>
      </c>
      <c r="F7" s="3"/>
      <c r="G7" s="9" t="s">
        <v>174</v>
      </c>
      <c r="H7" s="3"/>
      <c r="I7" s="9" t="s">
        <v>175</v>
      </c>
      <c r="K7" s="9" t="s">
        <v>13</v>
      </c>
      <c r="L7" s="3"/>
      <c r="M7" s="9" t="s">
        <v>173</v>
      </c>
      <c r="N7" s="3"/>
      <c r="O7" s="9" t="s">
        <v>174</v>
      </c>
      <c r="P7" s="3"/>
      <c r="Q7" s="37" t="s">
        <v>175</v>
      </c>
      <c r="R7" s="37"/>
    </row>
    <row r="8" spans="1:21" ht="21.75" customHeight="1" x14ac:dyDescent="0.2">
      <c r="A8" s="5" t="s">
        <v>54</v>
      </c>
      <c r="C8" s="10">
        <v>602594</v>
      </c>
      <c r="D8" s="11"/>
      <c r="E8" s="10">
        <v>14445584163</v>
      </c>
      <c r="F8" s="11"/>
      <c r="G8" s="10">
        <v>11992151571</v>
      </c>
      <c r="H8" s="11"/>
      <c r="I8" s="10">
        <v>2453432592</v>
      </c>
      <c r="J8" s="11"/>
      <c r="K8" s="10">
        <v>602594</v>
      </c>
      <c r="L8" s="11"/>
      <c r="M8" s="10">
        <v>14445584163</v>
      </c>
      <c r="N8" s="11"/>
      <c r="O8" s="10">
        <v>11992151571</v>
      </c>
      <c r="P8" s="11"/>
      <c r="Q8" s="30">
        <v>2453432592</v>
      </c>
      <c r="R8" s="30"/>
      <c r="S8" s="11"/>
      <c r="T8" s="11"/>
      <c r="U8" s="11"/>
    </row>
    <row r="9" spans="1:21" ht="21.75" customHeight="1" x14ac:dyDescent="0.2">
      <c r="A9" s="6" t="s">
        <v>31</v>
      </c>
      <c r="C9" s="13">
        <v>57759</v>
      </c>
      <c r="D9" s="11"/>
      <c r="E9" s="13">
        <v>9784436956</v>
      </c>
      <c r="F9" s="11"/>
      <c r="G9" s="13">
        <v>10552938278</v>
      </c>
      <c r="H9" s="11"/>
      <c r="I9" s="13">
        <v>-768501322</v>
      </c>
      <c r="J9" s="11"/>
      <c r="K9" s="13">
        <v>317823</v>
      </c>
      <c r="L9" s="11"/>
      <c r="M9" s="13">
        <v>56809782984</v>
      </c>
      <c r="N9" s="11"/>
      <c r="O9" s="13">
        <v>58068292431</v>
      </c>
      <c r="P9" s="11"/>
      <c r="Q9" s="25">
        <v>-1258509447</v>
      </c>
      <c r="R9" s="25"/>
      <c r="S9" s="11"/>
      <c r="T9" s="11"/>
      <c r="U9" s="11"/>
    </row>
    <row r="10" spans="1:21" ht="21.75" customHeight="1" x14ac:dyDescent="0.2">
      <c r="A10" s="6" t="s">
        <v>20</v>
      </c>
      <c r="C10" s="13">
        <v>10000000</v>
      </c>
      <c r="D10" s="11"/>
      <c r="E10" s="13">
        <v>21467088680</v>
      </c>
      <c r="F10" s="11"/>
      <c r="G10" s="13">
        <v>25055723200</v>
      </c>
      <c r="H10" s="11"/>
      <c r="I10" s="13">
        <f>-3588634520+3604124200</f>
        <v>15489680</v>
      </c>
      <c r="J10" s="11"/>
      <c r="K10" s="13">
        <v>10000000</v>
      </c>
      <c r="L10" s="11"/>
      <c r="M10" s="13">
        <v>21467088680</v>
      </c>
      <c r="N10" s="11"/>
      <c r="O10" s="13">
        <v>25055723200</v>
      </c>
      <c r="P10" s="11"/>
      <c r="Q10" s="25">
        <v>-3588634520</v>
      </c>
      <c r="R10" s="25"/>
      <c r="S10" s="11"/>
      <c r="T10" s="11"/>
      <c r="U10" s="11"/>
    </row>
    <row r="11" spans="1:21" ht="21.75" customHeight="1" x14ac:dyDescent="0.2">
      <c r="A11" s="6" t="s">
        <v>33</v>
      </c>
      <c r="C11" s="13">
        <v>7600000</v>
      </c>
      <c r="D11" s="11"/>
      <c r="E11" s="13">
        <v>17733230638</v>
      </c>
      <c r="F11" s="11"/>
      <c r="G11" s="13">
        <v>19493546993</v>
      </c>
      <c r="H11" s="11"/>
      <c r="I11" s="13">
        <f>-1760316355+2351751173</f>
        <v>591434818</v>
      </c>
      <c r="J11" s="11"/>
      <c r="K11" s="13">
        <v>15611111</v>
      </c>
      <c r="L11" s="11"/>
      <c r="M11" s="13">
        <v>35408499815</v>
      </c>
      <c r="N11" s="11"/>
      <c r="O11" s="13">
        <v>40041569195</v>
      </c>
      <c r="P11" s="11"/>
      <c r="Q11" s="25">
        <v>-4633069380</v>
      </c>
      <c r="R11" s="25"/>
      <c r="S11" s="11"/>
      <c r="T11" s="11"/>
      <c r="U11" s="11"/>
    </row>
    <row r="12" spans="1:21" ht="21.75" customHeight="1" x14ac:dyDescent="0.2">
      <c r="A12" s="6" t="s">
        <v>103</v>
      </c>
      <c r="C12" s="13">
        <v>0</v>
      </c>
      <c r="D12" s="11"/>
      <c r="E12" s="13">
        <v>0</v>
      </c>
      <c r="F12" s="11"/>
      <c r="G12" s="13">
        <v>0</v>
      </c>
      <c r="H12" s="11"/>
      <c r="I12" s="13">
        <v>0</v>
      </c>
      <c r="J12" s="11"/>
      <c r="K12" s="13">
        <v>3300000</v>
      </c>
      <c r="L12" s="11"/>
      <c r="M12" s="13">
        <v>24270191744</v>
      </c>
      <c r="N12" s="11"/>
      <c r="O12" s="13">
        <v>28845342900</v>
      </c>
      <c r="P12" s="11"/>
      <c r="Q12" s="25">
        <v>-4575151156</v>
      </c>
      <c r="R12" s="25"/>
      <c r="S12" s="11"/>
      <c r="T12" s="11"/>
      <c r="U12" s="11"/>
    </row>
    <row r="13" spans="1:21" ht="21.75" customHeight="1" x14ac:dyDescent="0.2">
      <c r="A13" s="6" t="s">
        <v>30</v>
      </c>
      <c r="C13" s="13">
        <v>0</v>
      </c>
      <c r="D13" s="11"/>
      <c r="E13" s="13">
        <v>0</v>
      </c>
      <c r="F13" s="11"/>
      <c r="G13" s="13">
        <v>0</v>
      </c>
      <c r="H13" s="11"/>
      <c r="I13" s="13">
        <v>0</v>
      </c>
      <c r="J13" s="11"/>
      <c r="K13" s="13">
        <v>109950</v>
      </c>
      <c r="L13" s="11"/>
      <c r="M13" s="13">
        <v>1356947964</v>
      </c>
      <c r="N13" s="11"/>
      <c r="O13" s="13">
        <v>1787052967</v>
      </c>
      <c r="P13" s="11"/>
      <c r="Q13" s="25">
        <v>-430105003</v>
      </c>
      <c r="R13" s="25"/>
      <c r="S13" s="11"/>
      <c r="T13" s="11"/>
      <c r="U13" s="11"/>
    </row>
    <row r="14" spans="1:21" ht="21.75" customHeight="1" x14ac:dyDescent="0.2">
      <c r="A14" s="6" t="s">
        <v>21</v>
      </c>
      <c r="C14" s="13">
        <v>0</v>
      </c>
      <c r="D14" s="11"/>
      <c r="E14" s="13">
        <v>0</v>
      </c>
      <c r="F14" s="11"/>
      <c r="G14" s="13">
        <v>0</v>
      </c>
      <c r="H14" s="11"/>
      <c r="I14" s="13">
        <v>0</v>
      </c>
      <c r="J14" s="11"/>
      <c r="K14" s="13">
        <v>22577533</v>
      </c>
      <c r="L14" s="11"/>
      <c r="M14" s="13">
        <v>71471409970</v>
      </c>
      <c r="N14" s="11"/>
      <c r="O14" s="13">
        <v>56292552834</v>
      </c>
      <c r="P14" s="11"/>
      <c r="Q14" s="25">
        <v>15178857136</v>
      </c>
      <c r="R14" s="25"/>
      <c r="S14" s="11"/>
      <c r="T14" s="11"/>
      <c r="U14" s="11"/>
    </row>
    <row r="15" spans="1:21" ht="21.75" customHeight="1" x14ac:dyDescent="0.2">
      <c r="A15" s="6" t="s">
        <v>104</v>
      </c>
      <c r="C15" s="13">
        <v>0</v>
      </c>
      <c r="D15" s="11"/>
      <c r="E15" s="13">
        <v>0</v>
      </c>
      <c r="F15" s="11"/>
      <c r="G15" s="13">
        <v>0</v>
      </c>
      <c r="H15" s="11"/>
      <c r="I15" s="13">
        <v>0</v>
      </c>
      <c r="J15" s="11"/>
      <c r="K15" s="13">
        <v>220000</v>
      </c>
      <c r="L15" s="11"/>
      <c r="M15" s="13">
        <v>5545069916</v>
      </c>
      <c r="N15" s="11"/>
      <c r="O15" s="13">
        <v>4481065116</v>
      </c>
      <c r="P15" s="11"/>
      <c r="Q15" s="25">
        <v>1064004800</v>
      </c>
      <c r="R15" s="25"/>
      <c r="S15" s="11"/>
      <c r="T15" s="11"/>
      <c r="U15" s="11"/>
    </row>
    <row r="16" spans="1:21" ht="21.75" customHeight="1" x14ac:dyDescent="0.2">
      <c r="A16" s="6" t="s">
        <v>105</v>
      </c>
      <c r="C16" s="13">
        <v>0</v>
      </c>
      <c r="D16" s="11"/>
      <c r="E16" s="13">
        <v>0</v>
      </c>
      <c r="F16" s="11"/>
      <c r="G16" s="13">
        <v>0</v>
      </c>
      <c r="H16" s="11"/>
      <c r="I16" s="13">
        <v>0</v>
      </c>
      <c r="J16" s="11"/>
      <c r="K16" s="13">
        <v>3131631</v>
      </c>
      <c r="L16" s="11"/>
      <c r="M16" s="13">
        <v>35259033429</v>
      </c>
      <c r="N16" s="11"/>
      <c r="O16" s="13">
        <v>35259033429</v>
      </c>
      <c r="P16" s="11"/>
      <c r="Q16" s="25">
        <v>0</v>
      </c>
      <c r="R16" s="25"/>
      <c r="S16" s="11"/>
      <c r="T16" s="11"/>
      <c r="U16" s="11"/>
    </row>
    <row r="17" spans="1:21" ht="21.75" customHeight="1" x14ac:dyDescent="0.2">
      <c r="A17" s="6" t="s">
        <v>24</v>
      </c>
      <c r="C17" s="13">
        <v>0</v>
      </c>
      <c r="D17" s="11"/>
      <c r="E17" s="13">
        <v>0</v>
      </c>
      <c r="F17" s="11"/>
      <c r="G17" s="13">
        <v>0</v>
      </c>
      <c r="H17" s="11"/>
      <c r="I17" s="13">
        <v>0</v>
      </c>
      <c r="J17" s="11"/>
      <c r="K17" s="13">
        <v>1562500</v>
      </c>
      <c r="L17" s="11"/>
      <c r="M17" s="13">
        <v>5228693121</v>
      </c>
      <c r="N17" s="11"/>
      <c r="O17" s="13">
        <v>3543839887</v>
      </c>
      <c r="P17" s="11"/>
      <c r="Q17" s="25">
        <v>1684853234</v>
      </c>
      <c r="R17" s="25"/>
      <c r="S17" s="11"/>
      <c r="T17" s="11"/>
      <c r="U17" s="11"/>
    </row>
    <row r="18" spans="1:21" ht="21.75" customHeight="1" x14ac:dyDescent="0.2">
      <c r="A18" s="6" t="s">
        <v>106</v>
      </c>
      <c r="C18" s="13">
        <v>0</v>
      </c>
      <c r="D18" s="11"/>
      <c r="E18" s="13">
        <v>0</v>
      </c>
      <c r="F18" s="11"/>
      <c r="G18" s="13">
        <v>0</v>
      </c>
      <c r="H18" s="11"/>
      <c r="I18" s="13">
        <v>0</v>
      </c>
      <c r="J18" s="11"/>
      <c r="K18" s="13">
        <v>180000</v>
      </c>
      <c r="L18" s="11"/>
      <c r="M18" s="13">
        <v>17751903565</v>
      </c>
      <c r="N18" s="11"/>
      <c r="O18" s="13">
        <v>11710623600</v>
      </c>
      <c r="P18" s="11"/>
      <c r="Q18" s="25">
        <v>6041279965</v>
      </c>
      <c r="R18" s="25"/>
      <c r="S18" s="11"/>
      <c r="T18" s="11"/>
      <c r="U18" s="11"/>
    </row>
    <row r="19" spans="1:21" ht="21.75" customHeight="1" x14ac:dyDescent="0.2">
      <c r="A19" s="6" t="s">
        <v>56</v>
      </c>
      <c r="C19" s="13">
        <v>0</v>
      </c>
      <c r="D19" s="11"/>
      <c r="E19" s="13">
        <v>0</v>
      </c>
      <c r="F19" s="11"/>
      <c r="G19" s="13">
        <v>0</v>
      </c>
      <c r="H19" s="11"/>
      <c r="I19" s="13">
        <v>0</v>
      </c>
      <c r="J19" s="11"/>
      <c r="K19" s="13">
        <v>8000000</v>
      </c>
      <c r="L19" s="11"/>
      <c r="M19" s="13">
        <v>54994142515</v>
      </c>
      <c r="N19" s="11"/>
      <c r="O19" s="13">
        <v>55666799901</v>
      </c>
      <c r="P19" s="11"/>
      <c r="Q19" s="25">
        <v>-672657386</v>
      </c>
      <c r="R19" s="25"/>
      <c r="S19" s="11"/>
      <c r="T19" s="11"/>
      <c r="U19" s="11"/>
    </row>
    <row r="20" spans="1:21" ht="21.75" customHeight="1" x14ac:dyDescent="0.2">
      <c r="A20" s="6" t="s">
        <v>45</v>
      </c>
      <c r="C20" s="13">
        <v>0</v>
      </c>
      <c r="D20" s="11"/>
      <c r="E20" s="13">
        <v>0</v>
      </c>
      <c r="F20" s="11"/>
      <c r="G20" s="13">
        <v>0</v>
      </c>
      <c r="H20" s="11"/>
      <c r="I20" s="13">
        <v>0</v>
      </c>
      <c r="J20" s="11"/>
      <c r="K20" s="13">
        <v>2773845</v>
      </c>
      <c r="L20" s="11"/>
      <c r="M20" s="13">
        <v>59811471847</v>
      </c>
      <c r="N20" s="11"/>
      <c r="O20" s="13">
        <v>56415188830</v>
      </c>
      <c r="P20" s="11"/>
      <c r="Q20" s="25">
        <v>3396283017</v>
      </c>
      <c r="R20" s="25"/>
      <c r="S20" s="11"/>
      <c r="T20" s="11"/>
      <c r="U20" s="11"/>
    </row>
    <row r="21" spans="1:21" ht="21.75" customHeight="1" x14ac:dyDescent="0.2">
      <c r="A21" s="6" t="s">
        <v>107</v>
      </c>
      <c r="C21" s="13">
        <v>0</v>
      </c>
      <c r="D21" s="11"/>
      <c r="E21" s="13">
        <v>0</v>
      </c>
      <c r="F21" s="11"/>
      <c r="G21" s="13">
        <v>0</v>
      </c>
      <c r="H21" s="11"/>
      <c r="I21" s="13">
        <v>0</v>
      </c>
      <c r="J21" s="11"/>
      <c r="K21" s="13">
        <v>10166328</v>
      </c>
      <c r="L21" s="11"/>
      <c r="M21" s="13">
        <v>21012100677</v>
      </c>
      <c r="N21" s="11"/>
      <c r="O21" s="13">
        <v>21081500218</v>
      </c>
      <c r="P21" s="11"/>
      <c r="Q21" s="25">
        <v>-69399541</v>
      </c>
      <c r="R21" s="25"/>
      <c r="S21" s="11"/>
      <c r="T21" s="11"/>
      <c r="U21" s="11"/>
    </row>
    <row r="22" spans="1:21" ht="21.75" customHeight="1" x14ac:dyDescent="0.2">
      <c r="A22" s="6" t="s">
        <v>108</v>
      </c>
      <c r="C22" s="13">
        <v>0</v>
      </c>
      <c r="D22" s="11"/>
      <c r="E22" s="13">
        <v>0</v>
      </c>
      <c r="F22" s="11"/>
      <c r="G22" s="13">
        <v>0</v>
      </c>
      <c r="H22" s="11"/>
      <c r="I22" s="13">
        <v>0</v>
      </c>
      <c r="J22" s="11"/>
      <c r="K22" s="13">
        <v>2000000</v>
      </c>
      <c r="L22" s="11"/>
      <c r="M22" s="13">
        <v>12029962553</v>
      </c>
      <c r="N22" s="11"/>
      <c r="O22" s="13">
        <v>13598604000</v>
      </c>
      <c r="P22" s="11"/>
      <c r="Q22" s="25">
        <v>-1568641447</v>
      </c>
      <c r="R22" s="25"/>
      <c r="S22" s="11"/>
      <c r="T22" s="11"/>
      <c r="U22" s="11"/>
    </row>
    <row r="23" spans="1:21" ht="21.75" customHeight="1" x14ac:dyDescent="0.2">
      <c r="A23" s="6" t="s">
        <v>109</v>
      </c>
      <c r="C23" s="13">
        <v>0</v>
      </c>
      <c r="D23" s="11"/>
      <c r="E23" s="13">
        <v>0</v>
      </c>
      <c r="F23" s="11"/>
      <c r="G23" s="13">
        <v>0</v>
      </c>
      <c r="H23" s="11"/>
      <c r="I23" s="13">
        <v>0</v>
      </c>
      <c r="J23" s="11"/>
      <c r="K23" s="13">
        <v>1500000</v>
      </c>
      <c r="L23" s="11"/>
      <c r="M23" s="13">
        <v>10208812997</v>
      </c>
      <c r="N23" s="11"/>
      <c r="O23" s="13">
        <v>9736719750</v>
      </c>
      <c r="P23" s="11"/>
      <c r="Q23" s="25">
        <v>472093247</v>
      </c>
      <c r="R23" s="25"/>
      <c r="S23" s="11"/>
      <c r="T23" s="11"/>
      <c r="U23" s="11"/>
    </row>
    <row r="24" spans="1:21" ht="21.75" customHeight="1" x14ac:dyDescent="0.2">
      <c r="A24" s="6" t="s">
        <v>49</v>
      </c>
      <c r="C24" s="13">
        <v>0</v>
      </c>
      <c r="D24" s="11"/>
      <c r="E24" s="13">
        <v>0</v>
      </c>
      <c r="F24" s="11"/>
      <c r="G24" s="13">
        <v>0</v>
      </c>
      <c r="H24" s="11"/>
      <c r="I24" s="13">
        <v>0</v>
      </c>
      <c r="J24" s="11"/>
      <c r="K24" s="13">
        <v>14800000</v>
      </c>
      <c r="L24" s="11"/>
      <c r="M24" s="13">
        <v>75329152007</v>
      </c>
      <c r="N24" s="11"/>
      <c r="O24" s="13">
        <v>61288704989</v>
      </c>
      <c r="P24" s="11"/>
      <c r="Q24" s="25">
        <v>14040447018</v>
      </c>
      <c r="R24" s="25"/>
      <c r="S24" s="11"/>
      <c r="T24" s="11"/>
      <c r="U24" s="11"/>
    </row>
    <row r="25" spans="1:21" ht="21.75" customHeight="1" x14ac:dyDescent="0.2">
      <c r="A25" s="6" t="s">
        <v>110</v>
      </c>
      <c r="C25" s="13">
        <v>0</v>
      </c>
      <c r="D25" s="11"/>
      <c r="E25" s="13">
        <v>0</v>
      </c>
      <c r="F25" s="11"/>
      <c r="G25" s="13">
        <v>0</v>
      </c>
      <c r="H25" s="11"/>
      <c r="I25" s="13">
        <v>0</v>
      </c>
      <c r="J25" s="11"/>
      <c r="K25" s="13">
        <v>1900000</v>
      </c>
      <c r="L25" s="11"/>
      <c r="M25" s="13">
        <v>36865582601</v>
      </c>
      <c r="N25" s="11"/>
      <c r="O25" s="13">
        <v>32334458400</v>
      </c>
      <c r="P25" s="11"/>
      <c r="Q25" s="25">
        <v>4531124201</v>
      </c>
      <c r="R25" s="25"/>
      <c r="S25" s="11"/>
      <c r="T25" s="11"/>
      <c r="U25" s="11"/>
    </row>
    <row r="26" spans="1:21" ht="21.75" customHeight="1" x14ac:dyDescent="0.2">
      <c r="A26" s="6" t="s">
        <v>111</v>
      </c>
      <c r="C26" s="13">
        <v>0</v>
      </c>
      <c r="D26" s="11"/>
      <c r="E26" s="13">
        <v>0</v>
      </c>
      <c r="F26" s="11"/>
      <c r="G26" s="13">
        <v>0</v>
      </c>
      <c r="H26" s="11"/>
      <c r="I26" s="13">
        <v>0</v>
      </c>
      <c r="J26" s="11"/>
      <c r="K26" s="13">
        <v>5276253</v>
      </c>
      <c r="L26" s="11"/>
      <c r="M26" s="13">
        <v>75625743333</v>
      </c>
      <c r="N26" s="11"/>
      <c r="O26" s="13">
        <v>83150173275</v>
      </c>
      <c r="P26" s="11"/>
      <c r="Q26" s="25">
        <v>-7524429942</v>
      </c>
      <c r="R26" s="25"/>
      <c r="S26" s="11"/>
      <c r="T26" s="11"/>
      <c r="U26" s="11"/>
    </row>
    <row r="27" spans="1:21" ht="21.75" customHeight="1" x14ac:dyDescent="0.2">
      <c r="A27" s="6" t="s">
        <v>112</v>
      </c>
      <c r="C27" s="13">
        <v>0</v>
      </c>
      <c r="D27" s="11"/>
      <c r="E27" s="13">
        <v>0</v>
      </c>
      <c r="F27" s="11"/>
      <c r="G27" s="13">
        <v>0</v>
      </c>
      <c r="H27" s="11"/>
      <c r="I27" s="13">
        <v>0</v>
      </c>
      <c r="J27" s="11"/>
      <c r="K27" s="13">
        <v>1800000</v>
      </c>
      <c r="L27" s="11"/>
      <c r="M27" s="13">
        <v>9684206420</v>
      </c>
      <c r="N27" s="11"/>
      <c r="O27" s="13">
        <v>9680058900</v>
      </c>
      <c r="P27" s="11"/>
      <c r="Q27" s="25">
        <v>4147520</v>
      </c>
      <c r="R27" s="25"/>
      <c r="S27" s="11"/>
      <c r="T27" s="11"/>
      <c r="U27" s="11"/>
    </row>
    <row r="28" spans="1:21" ht="21.75" customHeight="1" x14ac:dyDescent="0.2">
      <c r="A28" s="6" t="s">
        <v>21</v>
      </c>
      <c r="C28" s="13">
        <v>0</v>
      </c>
      <c r="D28" s="11"/>
      <c r="E28" s="13">
        <v>0</v>
      </c>
      <c r="F28" s="11"/>
      <c r="G28" s="13">
        <v>0</v>
      </c>
      <c r="H28" s="11"/>
      <c r="I28" s="13">
        <v>0</v>
      </c>
      <c r="J28" s="11"/>
      <c r="K28" s="13">
        <v>70178287</v>
      </c>
      <c r="L28" s="11"/>
      <c r="M28" s="13">
        <v>182674895129</v>
      </c>
      <c r="N28" s="11"/>
      <c r="O28" s="13">
        <v>219397483874</v>
      </c>
      <c r="P28" s="11"/>
      <c r="Q28" s="25">
        <v>-36722588744</v>
      </c>
      <c r="R28" s="25"/>
      <c r="S28" s="11"/>
      <c r="T28" s="11"/>
      <c r="U28" s="11"/>
    </row>
    <row r="29" spans="1:21" ht="21.75" customHeight="1" x14ac:dyDescent="0.2">
      <c r="A29" s="6" t="s">
        <v>39</v>
      </c>
      <c r="C29" s="13">
        <v>0</v>
      </c>
      <c r="D29" s="11"/>
      <c r="E29" s="13">
        <v>0</v>
      </c>
      <c r="F29" s="11"/>
      <c r="G29" s="13">
        <v>0</v>
      </c>
      <c r="H29" s="11"/>
      <c r="I29" s="13">
        <v>0</v>
      </c>
      <c r="J29" s="11"/>
      <c r="K29" s="13">
        <v>12640030</v>
      </c>
      <c r="L29" s="11"/>
      <c r="M29" s="13">
        <v>107718285183</v>
      </c>
      <c r="N29" s="11"/>
      <c r="O29" s="13">
        <v>98382554820</v>
      </c>
      <c r="P29" s="11"/>
      <c r="Q29" s="25">
        <v>9335730363</v>
      </c>
      <c r="R29" s="25"/>
      <c r="S29" s="11"/>
      <c r="T29" s="11"/>
      <c r="U29" s="11"/>
    </row>
    <row r="30" spans="1:21" ht="21.75" customHeight="1" x14ac:dyDescent="0.2">
      <c r="A30" s="6" t="s">
        <v>113</v>
      </c>
      <c r="C30" s="13">
        <v>0</v>
      </c>
      <c r="D30" s="11"/>
      <c r="E30" s="13">
        <v>0</v>
      </c>
      <c r="F30" s="11"/>
      <c r="G30" s="13">
        <v>0</v>
      </c>
      <c r="H30" s="11"/>
      <c r="I30" s="13">
        <v>0</v>
      </c>
      <c r="J30" s="11"/>
      <c r="K30" s="13">
        <v>625000</v>
      </c>
      <c r="L30" s="11"/>
      <c r="M30" s="13">
        <v>4941367648</v>
      </c>
      <c r="N30" s="11"/>
      <c r="O30" s="13">
        <v>5292301050</v>
      </c>
      <c r="P30" s="11"/>
      <c r="Q30" s="25">
        <v>-350933402</v>
      </c>
      <c r="R30" s="25"/>
      <c r="S30" s="11"/>
      <c r="T30" s="11"/>
      <c r="U30" s="11"/>
    </row>
    <row r="31" spans="1:21" ht="21.75" customHeight="1" x14ac:dyDescent="0.2">
      <c r="A31" s="6" t="s">
        <v>114</v>
      </c>
      <c r="C31" s="13">
        <v>0</v>
      </c>
      <c r="D31" s="11"/>
      <c r="E31" s="13">
        <v>0</v>
      </c>
      <c r="F31" s="11"/>
      <c r="G31" s="13">
        <v>0</v>
      </c>
      <c r="H31" s="11"/>
      <c r="I31" s="13">
        <v>0</v>
      </c>
      <c r="J31" s="11"/>
      <c r="K31" s="13">
        <v>1800000</v>
      </c>
      <c r="L31" s="11"/>
      <c r="M31" s="13">
        <v>16476740049</v>
      </c>
      <c r="N31" s="11"/>
      <c r="O31" s="13">
        <v>14904785700</v>
      </c>
      <c r="P31" s="11"/>
      <c r="Q31" s="25">
        <v>1571954349</v>
      </c>
      <c r="R31" s="25"/>
      <c r="S31" s="11"/>
      <c r="T31" s="11"/>
      <c r="U31" s="11"/>
    </row>
    <row r="32" spans="1:21" ht="21.75" customHeight="1" x14ac:dyDescent="0.2">
      <c r="A32" s="6" t="s">
        <v>40</v>
      </c>
      <c r="C32" s="13">
        <v>0</v>
      </c>
      <c r="D32" s="11"/>
      <c r="E32" s="13">
        <v>0</v>
      </c>
      <c r="F32" s="11"/>
      <c r="G32" s="13">
        <v>0</v>
      </c>
      <c r="H32" s="11"/>
      <c r="I32" s="13">
        <v>0</v>
      </c>
      <c r="J32" s="11"/>
      <c r="K32" s="13">
        <v>3200000</v>
      </c>
      <c r="L32" s="11"/>
      <c r="M32" s="13">
        <v>42603988224</v>
      </c>
      <c r="N32" s="11"/>
      <c r="O32" s="13">
        <v>29264831953</v>
      </c>
      <c r="P32" s="11"/>
      <c r="Q32" s="25">
        <v>13339156271</v>
      </c>
      <c r="R32" s="25"/>
      <c r="S32" s="11"/>
      <c r="T32" s="11"/>
      <c r="U32" s="11"/>
    </row>
    <row r="33" spans="1:21" ht="21.75" customHeight="1" x14ac:dyDescent="0.2">
      <c r="A33" s="6" t="s">
        <v>52</v>
      </c>
      <c r="C33" s="13">
        <v>0</v>
      </c>
      <c r="D33" s="11"/>
      <c r="E33" s="13">
        <v>0</v>
      </c>
      <c r="F33" s="11"/>
      <c r="G33" s="13">
        <v>0</v>
      </c>
      <c r="H33" s="11"/>
      <c r="I33" s="13">
        <v>0</v>
      </c>
      <c r="J33" s="11"/>
      <c r="K33" s="13">
        <v>16326826</v>
      </c>
      <c r="L33" s="11"/>
      <c r="M33" s="13">
        <v>62421735059</v>
      </c>
      <c r="N33" s="11"/>
      <c r="O33" s="13">
        <v>49825121852</v>
      </c>
      <c r="P33" s="11"/>
      <c r="Q33" s="25">
        <v>12596613207</v>
      </c>
      <c r="R33" s="25"/>
      <c r="S33" s="11"/>
      <c r="T33" s="11"/>
      <c r="U33" s="11"/>
    </row>
    <row r="34" spans="1:21" ht="21.75" customHeight="1" x14ac:dyDescent="0.2">
      <c r="A34" s="6" t="s">
        <v>35</v>
      </c>
      <c r="C34" s="13">
        <v>0</v>
      </c>
      <c r="D34" s="11"/>
      <c r="E34" s="13">
        <v>0</v>
      </c>
      <c r="F34" s="11"/>
      <c r="G34" s="13">
        <v>0</v>
      </c>
      <c r="H34" s="11"/>
      <c r="I34" s="13">
        <v>0</v>
      </c>
      <c r="J34" s="11"/>
      <c r="K34" s="13">
        <v>3957130</v>
      </c>
      <c r="L34" s="11"/>
      <c r="M34" s="13">
        <v>79844971099</v>
      </c>
      <c r="N34" s="11"/>
      <c r="O34" s="13">
        <v>76285187785</v>
      </c>
      <c r="P34" s="11"/>
      <c r="Q34" s="25">
        <v>3559783314</v>
      </c>
      <c r="R34" s="25"/>
      <c r="S34" s="11"/>
      <c r="T34" s="11"/>
      <c r="U34" s="11"/>
    </row>
    <row r="35" spans="1:21" ht="21.75" customHeight="1" x14ac:dyDescent="0.2">
      <c r="A35" s="6" t="s">
        <v>115</v>
      </c>
      <c r="C35" s="13">
        <v>0</v>
      </c>
      <c r="D35" s="11"/>
      <c r="E35" s="13">
        <v>0</v>
      </c>
      <c r="F35" s="11"/>
      <c r="G35" s="13">
        <v>0</v>
      </c>
      <c r="H35" s="11"/>
      <c r="I35" s="13">
        <v>0</v>
      </c>
      <c r="J35" s="11"/>
      <c r="K35" s="13">
        <v>1000000</v>
      </c>
      <c r="L35" s="11"/>
      <c r="M35" s="13">
        <v>27054551105</v>
      </c>
      <c r="N35" s="11"/>
      <c r="O35" s="13">
        <v>29274772500</v>
      </c>
      <c r="P35" s="11"/>
      <c r="Q35" s="25">
        <v>-2220221395</v>
      </c>
      <c r="R35" s="25"/>
      <c r="S35" s="11"/>
      <c r="T35" s="11"/>
      <c r="U35" s="11"/>
    </row>
    <row r="36" spans="1:21" ht="21.75" customHeight="1" x14ac:dyDescent="0.2">
      <c r="A36" s="6" t="s">
        <v>19</v>
      </c>
      <c r="C36" s="13">
        <v>0</v>
      </c>
      <c r="D36" s="11"/>
      <c r="E36" s="13">
        <v>0</v>
      </c>
      <c r="F36" s="11"/>
      <c r="G36" s="13">
        <v>0</v>
      </c>
      <c r="H36" s="11"/>
      <c r="I36" s="13">
        <v>0</v>
      </c>
      <c r="J36" s="11"/>
      <c r="K36" s="13">
        <v>941919</v>
      </c>
      <c r="L36" s="11"/>
      <c r="M36" s="13">
        <v>1585901117</v>
      </c>
      <c r="N36" s="11"/>
      <c r="O36" s="13">
        <v>2435246955</v>
      </c>
      <c r="P36" s="11"/>
      <c r="Q36" s="25">
        <v>-849345838</v>
      </c>
      <c r="R36" s="25"/>
      <c r="S36" s="11"/>
      <c r="T36" s="11"/>
      <c r="U36" s="11"/>
    </row>
    <row r="37" spans="1:21" ht="21.75" customHeight="1" x14ac:dyDescent="0.2">
      <c r="A37" s="6" t="s">
        <v>29</v>
      </c>
      <c r="C37" s="13">
        <v>0</v>
      </c>
      <c r="D37" s="11"/>
      <c r="E37" s="13">
        <v>0</v>
      </c>
      <c r="F37" s="11"/>
      <c r="G37" s="13">
        <v>0</v>
      </c>
      <c r="H37" s="11"/>
      <c r="I37" s="13">
        <v>0</v>
      </c>
      <c r="J37" s="11"/>
      <c r="K37" s="13">
        <v>70000</v>
      </c>
      <c r="L37" s="11"/>
      <c r="M37" s="13">
        <v>10291509291</v>
      </c>
      <c r="N37" s="11"/>
      <c r="O37" s="13">
        <v>11317780321</v>
      </c>
      <c r="P37" s="11"/>
      <c r="Q37" s="25">
        <v>-1026271030</v>
      </c>
      <c r="R37" s="25"/>
      <c r="S37" s="11"/>
      <c r="T37" s="11"/>
      <c r="U37" s="11"/>
    </row>
    <row r="38" spans="1:21" ht="21.75" customHeight="1" x14ac:dyDescent="0.2">
      <c r="A38" s="6" t="s">
        <v>34</v>
      </c>
      <c r="C38" s="13">
        <v>0</v>
      </c>
      <c r="D38" s="11"/>
      <c r="E38" s="13">
        <v>0</v>
      </c>
      <c r="F38" s="11"/>
      <c r="G38" s="13">
        <v>0</v>
      </c>
      <c r="H38" s="11"/>
      <c r="I38" s="13">
        <v>0</v>
      </c>
      <c r="J38" s="11"/>
      <c r="K38" s="13">
        <v>1411034</v>
      </c>
      <c r="L38" s="11"/>
      <c r="M38" s="13">
        <v>7714590505</v>
      </c>
      <c r="N38" s="11"/>
      <c r="O38" s="13">
        <v>7184313616</v>
      </c>
      <c r="P38" s="11"/>
      <c r="Q38" s="25">
        <v>530276889</v>
      </c>
      <c r="R38" s="25"/>
      <c r="S38" s="11"/>
      <c r="T38" s="11"/>
      <c r="U38" s="11"/>
    </row>
    <row r="39" spans="1:21" ht="21.75" customHeight="1" x14ac:dyDescent="0.2">
      <c r="A39" s="6" t="s">
        <v>116</v>
      </c>
      <c r="C39" s="13">
        <v>0</v>
      </c>
      <c r="D39" s="11"/>
      <c r="E39" s="13">
        <v>0</v>
      </c>
      <c r="F39" s="11"/>
      <c r="G39" s="13">
        <v>0</v>
      </c>
      <c r="H39" s="11"/>
      <c r="I39" s="13">
        <v>0</v>
      </c>
      <c r="J39" s="11"/>
      <c r="K39" s="13">
        <v>387000</v>
      </c>
      <c r="L39" s="11"/>
      <c r="M39" s="13">
        <v>10599609158</v>
      </c>
      <c r="N39" s="11"/>
      <c r="O39" s="13">
        <v>8160202739</v>
      </c>
      <c r="P39" s="11"/>
      <c r="Q39" s="25">
        <v>2439406419</v>
      </c>
      <c r="R39" s="25"/>
      <c r="S39" s="11"/>
      <c r="T39" s="11"/>
      <c r="U39" s="11"/>
    </row>
    <row r="40" spans="1:21" ht="21.75" customHeight="1" x14ac:dyDescent="0.2">
      <c r="A40" s="6" t="s">
        <v>42</v>
      </c>
      <c r="C40" s="13">
        <v>0</v>
      </c>
      <c r="D40" s="11"/>
      <c r="E40" s="13">
        <v>0</v>
      </c>
      <c r="F40" s="11"/>
      <c r="G40" s="13">
        <v>0</v>
      </c>
      <c r="H40" s="11"/>
      <c r="I40" s="13">
        <v>0</v>
      </c>
      <c r="J40" s="11"/>
      <c r="K40" s="13">
        <v>200000</v>
      </c>
      <c r="L40" s="11"/>
      <c r="M40" s="13">
        <v>1290934825</v>
      </c>
      <c r="N40" s="11"/>
      <c r="O40" s="13">
        <v>1276360288</v>
      </c>
      <c r="P40" s="11"/>
      <c r="Q40" s="25">
        <v>14574537</v>
      </c>
      <c r="R40" s="25"/>
      <c r="S40" s="11"/>
      <c r="T40" s="11"/>
      <c r="U40" s="11"/>
    </row>
    <row r="41" spans="1:21" ht="21.75" customHeight="1" x14ac:dyDescent="0.2">
      <c r="A41" s="6" t="s">
        <v>38</v>
      </c>
      <c r="C41" s="13">
        <v>0</v>
      </c>
      <c r="D41" s="11"/>
      <c r="E41" s="13">
        <v>0</v>
      </c>
      <c r="F41" s="11"/>
      <c r="G41" s="13">
        <v>0</v>
      </c>
      <c r="H41" s="11"/>
      <c r="I41" s="13">
        <v>0</v>
      </c>
      <c r="J41" s="11"/>
      <c r="K41" s="13">
        <v>6631607</v>
      </c>
      <c r="L41" s="11"/>
      <c r="M41" s="13">
        <v>16423772333</v>
      </c>
      <c r="N41" s="11"/>
      <c r="O41" s="13">
        <v>15320153666</v>
      </c>
      <c r="P41" s="11"/>
      <c r="Q41" s="25">
        <v>1103618667</v>
      </c>
      <c r="R41" s="25"/>
      <c r="S41" s="11"/>
      <c r="T41" s="11"/>
      <c r="U41" s="11"/>
    </row>
    <row r="42" spans="1:21" ht="21.75" customHeight="1" x14ac:dyDescent="0.2">
      <c r="A42" s="6" t="s">
        <v>37</v>
      </c>
      <c r="C42" s="13">
        <v>0</v>
      </c>
      <c r="D42" s="11"/>
      <c r="E42" s="13">
        <v>0</v>
      </c>
      <c r="F42" s="11"/>
      <c r="G42" s="13">
        <v>0</v>
      </c>
      <c r="H42" s="11"/>
      <c r="I42" s="13">
        <v>0</v>
      </c>
      <c r="J42" s="11"/>
      <c r="K42" s="13">
        <v>1186340</v>
      </c>
      <c r="L42" s="11"/>
      <c r="M42" s="13">
        <v>2925702595</v>
      </c>
      <c r="N42" s="11"/>
      <c r="O42" s="13">
        <v>2727677614</v>
      </c>
      <c r="P42" s="11"/>
      <c r="Q42" s="25">
        <v>198024981</v>
      </c>
      <c r="R42" s="25"/>
      <c r="S42" s="11"/>
      <c r="T42" s="11"/>
      <c r="U42" s="11"/>
    </row>
    <row r="43" spans="1:21" ht="21.75" customHeight="1" x14ac:dyDescent="0.2">
      <c r="A43" s="6" t="s">
        <v>25</v>
      </c>
      <c r="C43" s="13">
        <v>0</v>
      </c>
      <c r="D43" s="11"/>
      <c r="E43" s="13">
        <v>0</v>
      </c>
      <c r="F43" s="11"/>
      <c r="G43" s="13">
        <v>0</v>
      </c>
      <c r="H43" s="11"/>
      <c r="I43" s="13">
        <v>0</v>
      </c>
      <c r="J43" s="11"/>
      <c r="K43" s="13">
        <v>732584</v>
      </c>
      <c r="L43" s="11"/>
      <c r="M43" s="13">
        <v>1652630304</v>
      </c>
      <c r="N43" s="11"/>
      <c r="O43" s="13">
        <v>1891211453</v>
      </c>
      <c r="P43" s="11"/>
      <c r="Q43" s="25">
        <v>-238581149</v>
      </c>
      <c r="R43" s="25"/>
      <c r="S43" s="11"/>
      <c r="T43" s="11"/>
      <c r="U43" s="11"/>
    </row>
    <row r="44" spans="1:21" ht="21.75" customHeight="1" x14ac:dyDescent="0.2">
      <c r="A44" s="6" t="s">
        <v>32</v>
      </c>
      <c r="C44" s="13">
        <v>0</v>
      </c>
      <c r="D44" s="11"/>
      <c r="E44" s="13">
        <v>0</v>
      </c>
      <c r="F44" s="11"/>
      <c r="G44" s="13">
        <v>0</v>
      </c>
      <c r="H44" s="11"/>
      <c r="I44" s="13">
        <v>0</v>
      </c>
      <c r="J44" s="11"/>
      <c r="K44" s="13">
        <v>123919</v>
      </c>
      <c r="L44" s="11"/>
      <c r="M44" s="13">
        <v>6802583464</v>
      </c>
      <c r="N44" s="11"/>
      <c r="O44" s="13">
        <v>5327607761</v>
      </c>
      <c r="P44" s="11"/>
      <c r="Q44" s="25">
        <v>1474975703</v>
      </c>
      <c r="R44" s="25"/>
      <c r="S44" s="11"/>
      <c r="T44" s="11"/>
      <c r="U44" s="11"/>
    </row>
    <row r="45" spans="1:21" ht="21.75" customHeight="1" x14ac:dyDescent="0.2">
      <c r="A45" s="6" t="s">
        <v>117</v>
      </c>
      <c r="C45" s="13">
        <v>0</v>
      </c>
      <c r="D45" s="11"/>
      <c r="E45" s="13">
        <v>0</v>
      </c>
      <c r="F45" s="11"/>
      <c r="G45" s="13">
        <v>0</v>
      </c>
      <c r="H45" s="11"/>
      <c r="I45" s="13">
        <v>0</v>
      </c>
      <c r="J45" s="11"/>
      <c r="K45" s="13">
        <v>2006375</v>
      </c>
      <c r="L45" s="11"/>
      <c r="M45" s="13">
        <v>30820875773</v>
      </c>
      <c r="N45" s="11"/>
      <c r="O45" s="13">
        <v>30076110996</v>
      </c>
      <c r="P45" s="11"/>
      <c r="Q45" s="25">
        <v>744764777</v>
      </c>
      <c r="R45" s="25"/>
      <c r="S45" s="11"/>
      <c r="T45" s="11"/>
      <c r="U45" s="11"/>
    </row>
    <row r="46" spans="1:21" ht="21.75" customHeight="1" x14ac:dyDescent="0.2">
      <c r="A46" s="6" t="s">
        <v>118</v>
      </c>
      <c r="C46" s="13">
        <v>0</v>
      </c>
      <c r="D46" s="11"/>
      <c r="E46" s="13">
        <v>0</v>
      </c>
      <c r="F46" s="11"/>
      <c r="G46" s="13">
        <v>0</v>
      </c>
      <c r="H46" s="11"/>
      <c r="I46" s="13">
        <v>0</v>
      </c>
      <c r="J46" s="11"/>
      <c r="K46" s="13">
        <v>156594</v>
      </c>
      <c r="L46" s="11"/>
      <c r="M46" s="13">
        <v>10593129570</v>
      </c>
      <c r="N46" s="11"/>
      <c r="O46" s="13">
        <v>9034637901</v>
      </c>
      <c r="P46" s="11"/>
      <c r="Q46" s="25">
        <v>1558491669</v>
      </c>
      <c r="R46" s="25"/>
      <c r="S46" s="11"/>
      <c r="T46" s="11"/>
      <c r="U46" s="11"/>
    </row>
    <row r="47" spans="1:21" ht="21.75" customHeight="1" x14ac:dyDescent="0.2">
      <c r="A47" s="6" t="s">
        <v>119</v>
      </c>
      <c r="C47" s="13">
        <v>0</v>
      </c>
      <c r="D47" s="11"/>
      <c r="E47" s="13">
        <v>0</v>
      </c>
      <c r="F47" s="11"/>
      <c r="G47" s="13">
        <v>0</v>
      </c>
      <c r="H47" s="11"/>
      <c r="I47" s="13">
        <v>0</v>
      </c>
      <c r="J47" s="11"/>
      <c r="K47" s="13">
        <v>1200000</v>
      </c>
      <c r="L47" s="11"/>
      <c r="M47" s="13">
        <v>14635434614</v>
      </c>
      <c r="N47" s="11"/>
      <c r="O47" s="13">
        <v>10561581216</v>
      </c>
      <c r="P47" s="11"/>
      <c r="Q47" s="25">
        <v>4073853398</v>
      </c>
      <c r="R47" s="25"/>
      <c r="S47" s="11"/>
      <c r="T47" s="11"/>
      <c r="U47" s="11"/>
    </row>
    <row r="48" spans="1:21" ht="21.75" customHeight="1" x14ac:dyDescent="0.2">
      <c r="A48" s="6" t="s">
        <v>57</v>
      </c>
      <c r="C48" s="13">
        <v>0</v>
      </c>
      <c r="D48" s="11"/>
      <c r="E48" s="13">
        <v>0</v>
      </c>
      <c r="F48" s="11"/>
      <c r="G48" s="13">
        <v>0</v>
      </c>
      <c r="H48" s="11"/>
      <c r="I48" s="13">
        <v>0</v>
      </c>
      <c r="J48" s="11"/>
      <c r="K48" s="13">
        <v>1</v>
      </c>
      <c r="L48" s="11"/>
      <c r="M48" s="13">
        <v>1</v>
      </c>
      <c r="N48" s="11"/>
      <c r="O48" s="13">
        <v>15930</v>
      </c>
      <c r="P48" s="11"/>
      <c r="Q48" s="25">
        <v>-15929</v>
      </c>
      <c r="R48" s="25"/>
      <c r="S48" s="11"/>
      <c r="T48" s="11"/>
      <c r="U48" s="11"/>
    </row>
    <row r="49" spans="1:23" ht="21.75" customHeight="1" x14ac:dyDescent="0.2">
      <c r="A49" s="6" t="s">
        <v>52</v>
      </c>
      <c r="C49" s="13">
        <v>0</v>
      </c>
      <c r="D49" s="11"/>
      <c r="E49" s="13">
        <v>0</v>
      </c>
      <c r="F49" s="11"/>
      <c r="G49" s="13">
        <v>0</v>
      </c>
      <c r="H49" s="11"/>
      <c r="I49" s="13">
        <v>0</v>
      </c>
      <c r="J49" s="11"/>
      <c r="K49" s="13">
        <v>4326826</v>
      </c>
      <c r="L49" s="11"/>
      <c r="M49" s="13">
        <v>11722113070</v>
      </c>
      <c r="N49" s="11"/>
      <c r="O49" s="13">
        <v>25800932937</v>
      </c>
      <c r="P49" s="11"/>
      <c r="Q49" s="25">
        <v>-14078819867</v>
      </c>
      <c r="R49" s="25"/>
      <c r="S49" s="11"/>
      <c r="T49" s="11"/>
      <c r="U49" s="11"/>
    </row>
    <row r="50" spans="1:23" ht="21.75" customHeight="1" x14ac:dyDescent="0.2">
      <c r="A50" s="6" t="s">
        <v>36</v>
      </c>
      <c r="C50" s="13">
        <v>0</v>
      </c>
      <c r="D50" s="11"/>
      <c r="E50" s="13">
        <v>0</v>
      </c>
      <c r="F50" s="11"/>
      <c r="G50" s="13">
        <v>0</v>
      </c>
      <c r="H50" s="11"/>
      <c r="I50" s="13">
        <v>0</v>
      </c>
      <c r="J50" s="11"/>
      <c r="K50" s="13">
        <v>17362</v>
      </c>
      <c r="L50" s="11"/>
      <c r="M50" s="13">
        <v>437262593</v>
      </c>
      <c r="N50" s="11"/>
      <c r="O50" s="13">
        <v>518623817</v>
      </c>
      <c r="P50" s="11"/>
      <c r="Q50" s="25">
        <v>-81361224</v>
      </c>
      <c r="R50" s="25"/>
      <c r="S50" s="11"/>
      <c r="T50" s="11"/>
      <c r="U50" s="11"/>
    </row>
    <row r="51" spans="1:23" ht="21.75" customHeight="1" x14ac:dyDescent="0.2">
      <c r="A51" s="6" t="s">
        <v>51</v>
      </c>
      <c r="C51" s="13">
        <v>0</v>
      </c>
      <c r="D51" s="11"/>
      <c r="E51" s="13">
        <v>0</v>
      </c>
      <c r="F51" s="11"/>
      <c r="G51" s="13">
        <v>0</v>
      </c>
      <c r="H51" s="11"/>
      <c r="I51" s="13">
        <v>0</v>
      </c>
      <c r="J51" s="11"/>
      <c r="K51" s="13">
        <v>456882</v>
      </c>
      <c r="L51" s="11"/>
      <c r="M51" s="13">
        <v>563077561</v>
      </c>
      <c r="N51" s="11"/>
      <c r="O51" s="13">
        <v>767105087</v>
      </c>
      <c r="P51" s="11"/>
      <c r="Q51" s="25">
        <v>-204027526</v>
      </c>
      <c r="R51" s="25"/>
      <c r="S51" s="11"/>
      <c r="T51" s="11"/>
      <c r="U51" s="11"/>
    </row>
    <row r="52" spans="1:23" ht="21.75" customHeight="1" x14ac:dyDescent="0.2">
      <c r="A52" s="6" t="s">
        <v>120</v>
      </c>
      <c r="C52" s="13">
        <v>0</v>
      </c>
      <c r="D52" s="11"/>
      <c r="E52" s="13">
        <v>0</v>
      </c>
      <c r="F52" s="11"/>
      <c r="G52" s="13">
        <v>0</v>
      </c>
      <c r="H52" s="11"/>
      <c r="I52" s="13">
        <v>0</v>
      </c>
      <c r="J52" s="11"/>
      <c r="K52" s="13">
        <v>3211111</v>
      </c>
      <c r="L52" s="11"/>
      <c r="M52" s="13">
        <v>27929423551</v>
      </c>
      <c r="N52" s="11"/>
      <c r="O52" s="13">
        <v>22610661300</v>
      </c>
      <c r="P52" s="11"/>
      <c r="Q52" s="25">
        <v>5318762251</v>
      </c>
      <c r="R52" s="25"/>
      <c r="S52" s="11"/>
      <c r="T52" s="11"/>
      <c r="U52" s="11"/>
      <c r="W52" s="18"/>
    </row>
    <row r="53" spans="1:23" ht="21.75" customHeight="1" x14ac:dyDescent="0.2">
      <c r="A53" s="6" t="s">
        <v>60</v>
      </c>
      <c r="C53" s="13">
        <v>0</v>
      </c>
      <c r="D53" s="11"/>
      <c r="E53" s="13">
        <v>0</v>
      </c>
      <c r="F53" s="11"/>
      <c r="G53" s="13">
        <v>0</v>
      </c>
      <c r="H53" s="11"/>
      <c r="I53" s="13">
        <v>0</v>
      </c>
      <c r="J53" s="11"/>
      <c r="K53" s="13">
        <v>1</v>
      </c>
      <c r="L53" s="11"/>
      <c r="M53" s="13">
        <v>1</v>
      </c>
      <c r="N53" s="11"/>
      <c r="O53" s="13">
        <v>4520</v>
      </c>
      <c r="P53" s="11"/>
      <c r="Q53" s="25">
        <v>-4519</v>
      </c>
      <c r="R53" s="25"/>
      <c r="S53" s="11"/>
      <c r="T53" s="11"/>
      <c r="U53" s="11"/>
      <c r="V53" s="18"/>
    </row>
    <row r="54" spans="1:23" ht="21.75" customHeight="1" x14ac:dyDescent="0.2">
      <c r="A54" s="6" t="s">
        <v>121</v>
      </c>
      <c r="C54" s="13">
        <v>0</v>
      </c>
      <c r="D54" s="11"/>
      <c r="E54" s="13">
        <v>0</v>
      </c>
      <c r="F54" s="11"/>
      <c r="G54" s="13">
        <v>0</v>
      </c>
      <c r="H54" s="11"/>
      <c r="I54" s="13">
        <v>0</v>
      </c>
      <c r="J54" s="11"/>
      <c r="K54" s="13">
        <v>885000</v>
      </c>
      <c r="L54" s="11"/>
      <c r="M54" s="13">
        <v>7032804504</v>
      </c>
      <c r="N54" s="11"/>
      <c r="O54" s="13">
        <v>3576994963</v>
      </c>
      <c r="P54" s="11"/>
      <c r="Q54" s="25">
        <f>3455809541+2556</f>
        <v>3455812097</v>
      </c>
      <c r="R54" s="25"/>
      <c r="S54" s="11"/>
      <c r="T54" s="11"/>
      <c r="U54" s="11"/>
      <c r="V54" s="18"/>
    </row>
    <row r="55" spans="1:23" ht="21.75" customHeight="1" x14ac:dyDescent="0.2">
      <c r="A55" s="7" t="s">
        <v>47</v>
      </c>
      <c r="C55" s="15">
        <v>0</v>
      </c>
      <c r="D55" s="11"/>
      <c r="E55" s="15">
        <v>0</v>
      </c>
      <c r="F55" s="11"/>
      <c r="G55" s="15">
        <v>0</v>
      </c>
      <c r="H55" s="11"/>
      <c r="I55" s="15">
        <v>0</v>
      </c>
      <c r="J55" s="11"/>
      <c r="K55" s="15">
        <v>1250000</v>
      </c>
      <c r="L55" s="11"/>
      <c r="M55" s="15">
        <v>5724031057</v>
      </c>
      <c r="N55" s="11"/>
      <c r="O55" s="15">
        <v>5409181166</v>
      </c>
      <c r="P55" s="11"/>
      <c r="Q55" s="36">
        <v>314849891</v>
      </c>
      <c r="R55" s="36"/>
      <c r="S55" s="11"/>
      <c r="T55" s="11"/>
      <c r="U55" s="11"/>
      <c r="V55" s="18"/>
    </row>
    <row r="56" spans="1:23" ht="21.75" customHeight="1" x14ac:dyDescent="0.2">
      <c r="A56" s="8" t="s">
        <v>62</v>
      </c>
      <c r="C56" s="16">
        <v>18260353</v>
      </c>
      <c r="D56" s="11"/>
      <c r="E56" s="16">
        <v>63430340437</v>
      </c>
      <c r="F56" s="11"/>
      <c r="G56" s="16">
        <v>67094360042</v>
      </c>
      <c r="H56" s="11"/>
      <c r="I56" s="16">
        <f>SUM(I8:I55)</f>
        <v>2291855768</v>
      </c>
      <c r="J56" s="11"/>
      <c r="K56" s="16">
        <v>240751396</v>
      </c>
      <c r="L56" s="11"/>
      <c r="M56" s="16">
        <v>1337057299684</v>
      </c>
      <c r="N56" s="11"/>
      <c r="O56" s="16">
        <v>1306652899173</v>
      </c>
      <c r="P56" s="11"/>
      <c r="Q56" s="39">
        <f t="shared" ref="Q56:R56" si="0">SUM(Q8:R55)</f>
        <v>30404403068</v>
      </c>
      <c r="R56" s="39"/>
      <c r="S56" s="11"/>
      <c r="T56" s="11"/>
      <c r="V56" s="18"/>
    </row>
    <row r="57" spans="1:23" x14ac:dyDescent="0.2"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</row>
    <row r="58" spans="1:23" x14ac:dyDescent="0.2"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</row>
    <row r="59" spans="1:23" x14ac:dyDescent="0.2"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</row>
    <row r="60" spans="1:23" x14ac:dyDescent="0.2"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20"/>
      <c r="P60" s="11"/>
      <c r="Q60" s="11"/>
      <c r="R60" s="11"/>
      <c r="S60" s="11"/>
      <c r="T60" s="11"/>
    </row>
    <row r="61" spans="1:23" x14ac:dyDescent="0.2">
      <c r="O61" s="18"/>
    </row>
    <row r="62" spans="1:23" x14ac:dyDescent="0.2">
      <c r="O62" s="18"/>
    </row>
  </sheetData>
  <mergeCells count="57">
    <mergeCell ref="A1:Q1"/>
    <mergeCell ref="A2:R2"/>
    <mergeCell ref="A3:R3"/>
    <mergeCell ref="A5:R5"/>
    <mergeCell ref="A6:A7"/>
    <mergeCell ref="C6:I6"/>
    <mergeCell ref="K6:R6"/>
    <mergeCell ref="Q7:R7"/>
    <mergeCell ref="Q8:R8"/>
    <mergeCell ref="Q9:R9"/>
    <mergeCell ref="Q10:R10"/>
    <mergeCell ref="Q11:R11"/>
    <mergeCell ref="Q12:R12"/>
    <mergeCell ref="Q13:R13"/>
    <mergeCell ref="Q14:R14"/>
    <mergeCell ref="Q15:R15"/>
    <mergeCell ref="Q16:R16"/>
    <mergeCell ref="Q17:R17"/>
    <mergeCell ref="Q18:R18"/>
    <mergeCell ref="Q19:R19"/>
    <mergeCell ref="Q20:R20"/>
    <mergeCell ref="Q21:R21"/>
    <mergeCell ref="Q22:R22"/>
    <mergeCell ref="Q23:R23"/>
    <mergeCell ref="Q24:R24"/>
    <mergeCell ref="Q25:R25"/>
    <mergeCell ref="Q26:R26"/>
    <mergeCell ref="Q27:R27"/>
    <mergeCell ref="Q28:R28"/>
    <mergeCell ref="Q29:R29"/>
    <mergeCell ref="Q30:R30"/>
    <mergeCell ref="Q31:R31"/>
    <mergeCell ref="Q32:R32"/>
    <mergeCell ref="Q33:R33"/>
    <mergeCell ref="Q34:R34"/>
    <mergeCell ref="Q35:R35"/>
    <mergeCell ref="Q36:R36"/>
    <mergeCell ref="Q37:R37"/>
    <mergeCell ref="Q38:R38"/>
    <mergeCell ref="Q39:R39"/>
    <mergeCell ref="Q40:R40"/>
    <mergeCell ref="Q41:R41"/>
    <mergeCell ref="Q42:R42"/>
    <mergeCell ref="Q43:R43"/>
    <mergeCell ref="Q44:R44"/>
    <mergeCell ref="Q45:R45"/>
    <mergeCell ref="Q46:R46"/>
    <mergeCell ref="Q47:R47"/>
    <mergeCell ref="Q53:R53"/>
    <mergeCell ref="Q54:R54"/>
    <mergeCell ref="Q55:R55"/>
    <mergeCell ref="Q56:R56"/>
    <mergeCell ref="Q48:R48"/>
    <mergeCell ref="Q49:R49"/>
    <mergeCell ref="Q50:R50"/>
    <mergeCell ref="Q51:R51"/>
    <mergeCell ref="Q52:R52"/>
  </mergeCells>
  <pageMargins left="0.39" right="0.39" top="0.39" bottom="0.39" header="0" footer="0"/>
  <pageSetup paperSize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10</vt:i4>
      </vt:variant>
    </vt:vector>
  </HeadingPairs>
  <TitlesOfParts>
    <vt:vector size="20" baseType="lpstr">
      <vt:lpstr>سهام</vt:lpstr>
      <vt:lpstr>سپرده</vt:lpstr>
      <vt:lpstr>درآمد</vt:lpstr>
      <vt:lpstr>درآمد سرمایه گذاری در سهام</vt:lpstr>
      <vt:lpstr>درآمد سپرده بانکی</vt:lpstr>
      <vt:lpstr>سایر درآمدها</vt:lpstr>
      <vt:lpstr>درآمد سود سهام</vt:lpstr>
      <vt:lpstr>سود سپرده بانکی</vt:lpstr>
      <vt:lpstr>درآمد ناشی از فروش</vt:lpstr>
      <vt:lpstr>درآمد ناشی از تغییر قیمت اوراق</vt:lpstr>
      <vt:lpstr>درآمد!Print_Area</vt:lpstr>
      <vt:lpstr>'درآمد سپرده بانکی'!Print_Area</vt:lpstr>
      <vt:lpstr>'درآمد سرمایه گذاری در سهام'!Print_Area</vt:lpstr>
      <vt:lpstr>'درآمد سود سهام'!Print_Area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'سود سپرده بانکی'!Print_Area</vt:lpstr>
      <vt:lpstr>سهام!Print_Area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/>
  <dc:description/>
  <cp:lastModifiedBy>Ghazaleh Khademian</cp:lastModifiedBy>
  <dcterms:created xsi:type="dcterms:W3CDTF">2024-09-24T11:51:31Z</dcterms:created>
  <dcterms:modified xsi:type="dcterms:W3CDTF">2024-09-25T05:22:44Z</dcterms:modified>
</cp:coreProperties>
</file>