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رشد سامان\افشای پرتفو\1403\"/>
    </mc:Choice>
  </mc:AlternateContent>
  <xr:revisionPtr revIDLastSave="0" documentId="13_ncr:1_{3E8AF427-6D8B-47BB-B175-FCD9C7162450}" xr6:coauthVersionLast="47" xr6:coauthVersionMax="47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4">'درآمد ناشی از تغییر قیمت اوراق'!$A$1:$Q$55</definedName>
  </definedNames>
  <calcPr calcId="191029"/>
</workbook>
</file>

<file path=xl/calcChain.xml><?xml version="1.0" encoding="utf-8"?>
<calcChain xmlns="http://schemas.openxmlformats.org/spreadsheetml/2006/main">
  <c r="K71" i="11" l="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8" i="11"/>
  <c r="U71" i="11"/>
  <c r="U67" i="11"/>
  <c r="U68" i="11"/>
  <c r="U69" i="11"/>
  <c r="U70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8" i="11"/>
  <c r="G8" i="15"/>
  <c r="G9" i="15"/>
  <c r="G10" i="15"/>
  <c r="G7" i="15"/>
  <c r="C10" i="15"/>
  <c r="C9" i="15"/>
  <c r="C7" i="15"/>
  <c r="S71" i="11"/>
  <c r="Q71" i="11"/>
  <c r="O71" i="11"/>
  <c r="M71" i="11"/>
  <c r="S67" i="11"/>
  <c r="S68" i="11"/>
  <c r="S69" i="11"/>
  <c r="S70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8" i="11"/>
  <c r="I71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8" i="11"/>
  <c r="G71" i="11"/>
  <c r="E71" i="11"/>
  <c r="C71" i="11"/>
  <c r="Q34" i="10" l="1"/>
  <c r="O34" i="10"/>
  <c r="M34" i="10"/>
  <c r="I34" i="10"/>
  <c r="G34" i="10"/>
  <c r="E34" i="10"/>
  <c r="Q55" i="9"/>
  <c r="O55" i="9"/>
  <c r="M55" i="9"/>
  <c r="I55" i="9"/>
  <c r="G55" i="9"/>
  <c r="E55" i="9"/>
  <c r="S35" i="8"/>
  <c r="Q35" i="8"/>
  <c r="M35" i="8"/>
  <c r="K35" i="8"/>
  <c r="I35" i="8"/>
  <c r="K16" i="6"/>
  <c r="K9" i="6"/>
  <c r="K10" i="6"/>
  <c r="K11" i="6"/>
  <c r="K12" i="6"/>
  <c r="K13" i="6"/>
  <c r="K14" i="6"/>
  <c r="K15" i="6"/>
  <c r="K8" i="6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9" i="1"/>
  <c r="O56" i="1"/>
  <c r="K56" i="1"/>
  <c r="G56" i="1"/>
  <c r="E56" i="1"/>
  <c r="W56" i="1" l="1"/>
  <c r="U56" i="1"/>
  <c r="Y56" i="1" l="1"/>
  <c r="A4" i="8"/>
  <c r="A4" i="9" s="1"/>
  <c r="A4" i="10" s="1"/>
  <c r="A4" i="11" s="1"/>
  <c r="A4" i="13" s="1"/>
  <c r="A4" i="14" s="1"/>
  <c r="A4" i="15" s="1"/>
  <c r="A4" i="7"/>
  <c r="I6" i="6"/>
  <c r="C6" i="6"/>
  <c r="A4" i="6"/>
  <c r="E11" i="14"/>
  <c r="C11" i="14"/>
  <c r="C14" i="13"/>
  <c r="G14" i="13"/>
  <c r="I10" i="13" s="1"/>
  <c r="M14" i="7"/>
  <c r="K14" i="7"/>
  <c r="I14" i="7"/>
  <c r="G14" i="7"/>
  <c r="E14" i="7"/>
  <c r="C14" i="7"/>
  <c r="G16" i="6"/>
  <c r="I16" i="6"/>
  <c r="E16" i="6"/>
  <c r="C16" i="6"/>
  <c r="E10" i="13" l="1"/>
  <c r="E9" i="13"/>
  <c r="I9" i="13"/>
  <c r="E13" i="13"/>
  <c r="G11" i="15"/>
  <c r="E12" i="13"/>
  <c r="E11" i="13"/>
  <c r="I8" i="13"/>
  <c r="I13" i="13"/>
  <c r="I12" i="13"/>
  <c r="I11" i="13"/>
  <c r="E8" i="13"/>
  <c r="I14" i="13" l="1"/>
  <c r="E14" i="13"/>
  <c r="C11" i="15"/>
  <c r="E10" i="15" s="1"/>
  <c r="E9" i="15" l="1"/>
  <c r="E7" i="15"/>
  <c r="E8" i="15"/>
  <c r="E11" i="15" l="1"/>
</calcChain>
</file>

<file path=xl/sharedStrings.xml><?xml version="1.0" encoding="utf-8"?>
<sst xmlns="http://schemas.openxmlformats.org/spreadsheetml/2006/main" count="491" uniqueCount="149">
  <si>
    <t>صندوق رشد سامان</t>
  </si>
  <si>
    <t>صورت وضعیت پورتفوی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</si>
  <si>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</si>
  <si>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</si>
  <si>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</si>
  <si>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</si>
  <si>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</si>
  <si>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</si>
  <si>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</si>
  <si>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</si>
  <si>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</si>
  <si>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</si>
  <si>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</si>
  <si>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</si>
  <si>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</si>
  <si>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بانک سامان</t>
  </si>
  <si>
    <t>بهمن  دیزل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</si>
  <si>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</si>
  <si>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</si>
  <si>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</si>
  <si>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</si>
  <si>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پتروشیمی پردیس</t>
  </si>
  <si>
    <t>پتروشیمی تندگویان</t>
  </si>
  <si>
    <t>پتروشیمی جم پیلن</t>
  </si>
  <si>
    <t>پرتو بار فرابر خلیج فارس</t>
  </si>
  <si>
    <t>پویا زرکان آق دره</t>
  </si>
  <si>
    <t>تامین سرمایه کاردان</t>
  </si>
  <si>
    <t>تایدواترخاورمیانه</t>
  </si>
  <si>
    <t>توسعه حمل و نقل ریلی پارسیان</t>
  </si>
  <si>
    <t>تولیدات پتروشیمی قائد بصیر</t>
  </si>
  <si>
    <t>داروسازی‌ اکسیر</t>
  </si>
  <si>
    <t>داروسازی‌ سینا</t>
  </si>
  <si>
    <t>س. نفت و گاز و پتروشیمی تأمین</t>
  </si>
  <si>
    <t>سایپا</t>
  </si>
  <si>
    <t>سپید ماکیان</t>
  </si>
  <si>
    <t>سرمایه گذاری دارویی تامین</t>
  </si>
  <si>
    <t>سرمایه گذاری سبحان</t>
  </si>
  <si>
    <t>سرمایه گذاری صدرتامین</t>
  </si>
  <si>
    <t>سرمایه گذاری گروه توسعه ملی</t>
  </si>
  <si>
    <t>سرمایه‌ گذاری‌ آتیه‌ دماوند</t>
  </si>
  <si>
    <t>سرمایه‌گذاری صنایع پتروشیمی‌</t>
  </si>
  <si>
    <t>سرمایه‌گذاری‌ ملی‌ایران‌</t>
  </si>
  <si>
    <t>سرمایه‌گذاری‌توسعه‌آذربایجان‌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</si>
  <si>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</si>
  <si>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</si>
  <si>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</si>
  <si>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سیمان‌ صوفیان‌</t>
  </si>
  <si>
    <t>صنایع شیمیایی کیمیاگران امروز</t>
  </si>
  <si>
    <t>صنایع‌ لاستیکی‌  سهند</t>
  </si>
  <si>
    <t>صنعتی‌ بهشهر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</si>
  <si>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</si>
  <si>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</si>
  <si>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</si>
  <si>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</si>
  <si>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</si>
  <si>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معدنی‌ املاح‌  ایران‌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</si>
  <si>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</si>
  <si>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</si>
  <si>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</si>
  <si>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</si>
  <si>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</si>
  <si>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</si>
  <si>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نخریسی و نساجی خسروی خراسان</t>
  </si>
  <si>
    <t>بانک ملت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</si>
  <si>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</si>
  <si>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</si>
  <si>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</si>
  <si>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</si>
  <si>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</si>
  <si>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</si>
  <si>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</si>
  <si>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</si>
  <si>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</si>
  <si>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</si>
  <si>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</si>
  <si>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</si>
  <si>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</si>
  <si>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</si>
  <si>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</si>
  <si>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</si>
  <si>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</si>
  <si>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</si>
  <si>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</si>
  <si>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</si>
  <si>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1402/08/28</t>
  </si>
  <si>
    <t>1402/10/06</t>
  </si>
  <si>
    <t>1402/10/27</t>
  </si>
  <si>
    <t>بهای فروش</t>
  </si>
  <si>
    <t>ارزش دفتری</t>
  </si>
  <si>
    <t>سود و زیان ناشی از تغییر قیمت</t>
  </si>
  <si>
    <t>سود و زیان ناشی از فروش</t>
  </si>
  <si>
    <t>فولاد هرمزگان جنوب</t>
  </si>
  <si>
    <t>غلتک سازان سپاهان</t>
  </si>
  <si>
    <t>توسعه معادن کرومیت کاوندگان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</si>
  <si>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</si>
  <si>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</si>
  <si>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</si>
  <si>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</si>
  <si>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</si>
  <si>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</si>
  <si>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</si>
  <si>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</si>
  <si>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</si>
  <si>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</si>
  <si>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</si>
  <si>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</si>
  <si>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</si>
  <si>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معین برای سایر درآمدهای تنزیل سود سهام</t>
  </si>
  <si>
    <t>نشاسته و گلوکز آردینه</t>
  </si>
  <si>
    <t>آنتی بیوتیک سازی ایران</t>
  </si>
  <si>
    <t>پارس فنر</t>
  </si>
  <si>
    <t>1402/11/18</t>
  </si>
  <si>
    <t>1402/11/24</t>
  </si>
  <si>
    <t>1402/12/05</t>
  </si>
  <si>
    <t>1402/12/22</t>
  </si>
  <si>
    <t>1403/01/29</t>
  </si>
  <si>
    <t>1403/01/28</t>
  </si>
  <si>
    <t>1403/01/25</t>
  </si>
  <si>
    <t>1403/02/31</t>
  </si>
  <si>
    <t>تولیدی و صنعتی گوهرفام</t>
  </si>
  <si>
    <t>1403/02/22</t>
  </si>
  <si>
    <t>1403/02/23</t>
  </si>
  <si>
    <t>برای ماه منتهی به 1403/03/31</t>
  </si>
  <si>
    <t>1403/03/31</t>
  </si>
  <si>
    <t>بانک  پاسارگاد</t>
  </si>
  <si>
    <t>ح . فجر انرژی خلیج فارس</t>
  </si>
  <si>
    <t>تغیییرات طی دوره</t>
  </si>
  <si>
    <t xml:space="preserve">سپرده کوتاه مدت بانک سامان جام جم 821-819-1792880-1 </t>
  </si>
  <si>
    <t>سپرده کوتاه مدت بانک سامان جام جم 821-810-1792880-1</t>
  </si>
  <si>
    <t>سپرده کوتاه مدت بانک سامان ملاصدرا 829-810-1792880-1</t>
  </si>
  <si>
    <t>سپرده کوتاه مدت بانک تجارت مطهری مهرداد 279928792</t>
  </si>
  <si>
    <t>سپرده کوتاه مدت بانک صادرات فردوسی 0217334540004 د</t>
  </si>
  <si>
    <t xml:space="preserve">سپرده کوتاه مدت بانک سامان سرو 849-810-1792880-1 </t>
  </si>
  <si>
    <t xml:space="preserve">حساب جاری بانک سامان جام جم 821-40-1792880-1 </t>
  </si>
  <si>
    <t xml:space="preserve">حساب جاری بانک سامان سرو 849-40-1792880-1 </t>
  </si>
  <si>
    <t xml:space="preserve">سپرده کوتاه مدت بانک سامان جام جم 821-810-1792880-1 </t>
  </si>
  <si>
    <t xml:space="preserve">سپرده کوتاه مدت بانک سامان ملاصدرا 829-810-1792880-1 </t>
  </si>
  <si>
    <t xml:space="preserve">سپرده کوتاه مدت بانک تجارت مطهری مهرداد 279928792 </t>
  </si>
  <si>
    <t xml:space="preserve">سپرده کوتاه مدت بانک صادرات فردوسی 0217334540004 </t>
  </si>
  <si>
    <t>1403/03/26</t>
  </si>
  <si>
    <t>1403/03/09</t>
  </si>
  <si>
    <t>1403/03/30</t>
  </si>
  <si>
    <t>1403/03/21</t>
  </si>
  <si>
    <t>1403/03/06</t>
  </si>
  <si>
    <t>1403/03/01</t>
  </si>
  <si>
    <t>شرکت سرمایه گذاری صدرتامین</t>
  </si>
  <si>
    <t xml:space="preserve"> کارخانجات‌تولیدی‌شیشه‌رازی‌</t>
  </si>
  <si>
    <t xml:space="preserve"> سرمایه گذاری صبا تامین</t>
  </si>
  <si>
    <t>سپرده کوتاه مدت بانک سامان سرو 849-810-1792880-1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</si>
</sst>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5" x14ac:knownFonts="1">
    <font>
      <sz val="11"/>
      <name val="Calibri"/>
    </font>
    <font>
      <b/>
      <sz val="18"/>
      <color rgb="FF000000"/>
      <name val="B Mitra"/>
      <charset val="178"/>
    </font>
    <font>
      <sz val="12"/>
      <name val="B Mitra"/>
      <charset val="178"/>
    </font>
    <font>
      <b/>
      <sz val="12"/>
      <name val="B Mitra"/>
      <charset val="178"/>
    </font>
    <font>
      <sz val="14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2" fillId="0" borderId="0" xfId="0" applyNumberFormat="1" applyFont="1"/>
    <xf numFmtId="164" fontId="2" fillId="0" borderId="2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10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3" fontId="2" fillId="0" borderId="0" xfId="0" applyNumberFormat="1" applyFont="1"/>
    <xf numFmtId="164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78"/>
  <sheetViews>
    <sheetView rightToLeft="1" view="pageBreakPreview" topLeftCell="A28" zoomScale="60" zoomScaleNormal="93" workbookViewId="0">
      <selection activeCell="Y9" sqref="Y9"/>
    </sheetView>
  </sheetViews>
  <sheetFormatPr defaultRowHeight="18" x14ac:dyDescent="0.4"/>
  <cols>
    <col min="1" max="1" width="28.140625" style="1" bestFit="1" customWidth="1"/>
    <col min="2" max="2" width="1" style="1" customWidth="1"/>
    <col min="3" max="3" width="12.855468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25.28515625" style="1" bestFit="1" customWidth="1"/>
    <col min="8" max="8" width="1" style="1" customWidth="1"/>
    <col min="9" max="9" width="12.8554687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2.285156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2.8554687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19" style="1" bestFit="1" customWidth="1"/>
    <col min="22" max="22" width="1" style="1" customWidth="1"/>
    <col min="23" max="23" width="25.28515625" style="1" bestFit="1" customWidth="1"/>
    <col min="24" max="24" width="1" style="1" customWidth="1"/>
    <col min="25" max="25" width="38.28515625" style="1" bestFit="1" customWidth="1"/>
    <col min="26" max="26" width="1" style="1" customWidth="1"/>
    <col min="27" max="27" width="26.28515625" style="1" bestFit="1" customWidth="1"/>
    <col min="28" max="16384" width="9.140625" style="1"/>
  </cols>
  <sheetData>
    <row r="2" spans="1:27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7" ht="27.75" x14ac:dyDescent="0.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7" ht="27.75" x14ac:dyDescent="0.4">
      <c r="A4" s="16" t="s">
        <v>122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7" ht="27.75" x14ac:dyDescent="0.4">
      <c r="A6" s="16" t="s">
        <v>2</v>
      </c>
      <c r="C6" s="15" t="s">
        <v>118</v>
      </c>
      <c r="D6" s="15" t="s">
        <v>3</v>
      </c>
      <c r="E6" s="15" t="s">
        <v>3</v>
      </c>
      <c r="F6" s="15" t="s">
        <v>3</v>
      </c>
      <c r="G6" s="15" t="s">
        <v>3</v>
      </c>
      <c r="I6" s="15" t="s">
        <v>126</v>
      </c>
      <c r="J6" s="15" t="s">
        <v>4</v>
      </c>
      <c r="K6" s="15" t="s">
        <v>4</v>
      </c>
      <c r="L6" s="15" t="s">
        <v>4</v>
      </c>
      <c r="M6" s="15" t="s">
        <v>4</v>
      </c>
      <c r="N6" s="15" t="s">
        <v>4</v>
      </c>
      <c r="O6" s="15" t="s">
        <v>4</v>
      </c>
      <c r="Q6" s="15" t="s">
        <v>123</v>
      </c>
      <c r="R6" s="15" t="s">
        <v>5</v>
      </c>
      <c r="S6" s="15" t="s">
        <v>5</v>
      </c>
      <c r="T6" s="15" t="s">
        <v>5</v>
      </c>
      <c r="U6" s="15" t="s">
        <v>5</v>
      </c>
      <c r="V6" s="15" t="s">
        <v>5</v>
      </c>
      <c r="W6" s="15" t="s">
        <v>5</v>
      </c>
      <c r="X6" s="15" t="s">
        <v>5</v>
      </c>
      <c r="Y6" s="15" t="s">
        <v>5</v>
      </c>
    </row>
    <row r="7" spans="1:27" ht="27.75" x14ac:dyDescent="0.4">
      <c r="A7" s="16" t="s">
        <v>2</v>
      </c>
      <c r="C7" s="16" t="s">
        <v>6</v>
      </c>
      <c r="E7" s="16" t="s">
        <v>7</v>
      </c>
      <c r="G7" s="16" t="s">
        <v>8</v>
      </c>
      <c r="I7" s="15" t="s">
        <v>9</v>
      </c>
      <c r="J7" s="15" t="s">
        <v>9</v>
      </c>
      <c r="K7" s="15" t="s">
        <v>9</v>
      </c>
      <c r="M7" s="15" t="s">
        <v>10</v>
      </c>
      <c r="N7" s="15" t="s">
        <v>10</v>
      </c>
      <c r="O7" s="15" t="s">
        <v>10</v>
      </c>
      <c r="Q7" s="16" t="s">
        <v>6</v>
      </c>
      <c r="S7" s="16" t="s">
        <v>11</v>
      </c>
      <c r="U7" s="16" t="s">
        <v>7</v>
      </c>
      <c r="W7" s="16" t="s">
        <v>8</v>
      </c>
      <c r="Y7" s="16" t="s">
        <v>12</v>
      </c>
    </row>
    <row r="8" spans="1:27" ht="27.75" x14ac:dyDescent="0.4">
      <c r="A8" s="15" t="s">
        <v>2</v>
      </c>
      <c r="C8" s="15" t="s">
        <v>6</v>
      </c>
      <c r="E8" s="15" t="s">
        <v>7</v>
      </c>
      <c r="G8" s="15" t="s">
        <v>8</v>
      </c>
      <c r="I8" s="15" t="s">
        <v>6</v>
      </c>
      <c r="K8" s="15" t="s">
        <v>7</v>
      </c>
      <c r="M8" s="15" t="s">
        <v>6</v>
      </c>
      <c r="O8" s="15" t="s">
        <v>13</v>
      </c>
      <c r="Q8" s="15" t="s">
        <v>6</v>
      </c>
      <c r="S8" s="15" t="s">
        <v>11</v>
      </c>
      <c r="U8" s="15" t="s">
        <v>7</v>
      </c>
      <c r="W8" s="15" t="s">
        <v>8</v>
      </c>
      <c r="Y8" s="15" t="s">
        <v>12</v>
      </c>
    </row>
    <row r="9" spans="1:27" ht="21.75" x14ac:dyDescent="0.5">
      <c r="A9" s="2" t="s">
        <v>14</v>
      </c>
      <c r="C9" s="8">
        <v>12941919</v>
      </c>
      <c r="D9" s="8"/>
      <c r="E9" s="8">
        <v>48218937256</v>
      </c>
      <c r="F9" s="8">
        <v>48218937256</v>
      </c>
      <c r="G9" s="8">
        <v>27054915365.8409</v>
      </c>
      <c r="H9" s="8">
        <v>27054915365.8409</v>
      </c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12941919</v>
      </c>
      <c r="R9" s="8"/>
      <c r="S9" s="8">
        <v>2000</v>
      </c>
      <c r="T9" s="8"/>
      <c r="U9" s="8">
        <v>48218937256</v>
      </c>
      <c r="V9" s="8"/>
      <c r="W9" s="8">
        <v>25729829163.900002</v>
      </c>
      <c r="X9" s="9"/>
      <c r="Y9" s="10">
        <f>W9/2729926667332</f>
        <v>9.42509902254853E-3</v>
      </c>
    </row>
    <row r="10" spans="1:27" ht="21.75" x14ac:dyDescent="0.5">
      <c r="A10" s="2" t="s">
        <v>15</v>
      </c>
      <c r="C10" s="8">
        <v>80467959</v>
      </c>
      <c r="D10" s="8"/>
      <c r="E10" s="8">
        <v>126382344961</v>
      </c>
      <c r="F10" s="8">
        <v>126382344961</v>
      </c>
      <c r="G10" s="8">
        <v>134941737624.34399</v>
      </c>
      <c r="H10" s="8">
        <v>134941737624.34399</v>
      </c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80467959</v>
      </c>
      <c r="R10" s="8"/>
      <c r="S10" s="8">
        <v>1662</v>
      </c>
      <c r="T10" s="8"/>
      <c r="U10" s="8">
        <v>126382344961</v>
      </c>
      <c r="V10" s="8"/>
      <c r="W10" s="8">
        <v>132942008258.245</v>
      </c>
      <c r="X10" s="9"/>
      <c r="Y10" s="10">
        <f t="shared" ref="Y10:Y55" si="0">W10/2729926667332</f>
        <v>4.8698014437205117E-2</v>
      </c>
      <c r="AA10" s="5"/>
    </row>
    <row r="11" spans="1:27" ht="21.75" x14ac:dyDescent="0.5">
      <c r="A11" s="2" t="s">
        <v>63</v>
      </c>
      <c r="C11" s="8">
        <v>10056657</v>
      </c>
      <c r="D11" s="8"/>
      <c r="E11" s="8">
        <v>24022272000</v>
      </c>
      <c r="F11" s="8">
        <v>24022272000</v>
      </c>
      <c r="G11" s="8">
        <v>21553143684.6726</v>
      </c>
      <c r="H11" s="8">
        <v>21553143684.6726</v>
      </c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10056657</v>
      </c>
      <c r="R11" s="8"/>
      <c r="S11" s="8">
        <v>2176</v>
      </c>
      <c r="T11" s="8"/>
      <c r="U11" s="8">
        <v>24022272000</v>
      </c>
      <c r="V11" s="8"/>
      <c r="W11" s="8">
        <v>21753080082.489601</v>
      </c>
      <c r="X11" s="9"/>
      <c r="Y11" s="10">
        <f t="shared" si="0"/>
        <v>7.9683752471450906E-3</v>
      </c>
      <c r="AA11" s="5"/>
    </row>
    <row r="12" spans="1:27" ht="21.75" x14ac:dyDescent="0.5">
      <c r="A12" s="2" t="s">
        <v>16</v>
      </c>
      <c r="C12" s="8">
        <v>12418268</v>
      </c>
      <c r="D12" s="8"/>
      <c r="E12" s="8">
        <v>65999873362</v>
      </c>
      <c r="F12" s="8">
        <v>65999873362</v>
      </c>
      <c r="G12" s="8">
        <v>39366225604.920601</v>
      </c>
      <c r="H12" s="8">
        <v>39366225604.920601</v>
      </c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12418268</v>
      </c>
      <c r="R12" s="8"/>
      <c r="S12" s="8">
        <v>3048</v>
      </c>
      <c r="T12" s="8"/>
      <c r="U12" s="8">
        <v>65999873362</v>
      </c>
      <c r="V12" s="8"/>
      <c r="W12" s="8">
        <v>37625668122.8592</v>
      </c>
      <c r="X12" s="9"/>
      <c r="Y12" s="10">
        <f t="shared" si="0"/>
        <v>1.3782666242691184E-2</v>
      </c>
      <c r="AA12" s="5"/>
    </row>
    <row r="13" spans="1:27" ht="21.75" x14ac:dyDescent="0.5">
      <c r="A13" s="2" t="s">
        <v>17</v>
      </c>
      <c r="C13" s="8">
        <v>32732584</v>
      </c>
      <c r="D13" s="8"/>
      <c r="E13" s="8">
        <v>76540690376</v>
      </c>
      <c r="F13" s="8">
        <v>76540690376</v>
      </c>
      <c r="G13" s="8">
        <v>75064762563.836395</v>
      </c>
      <c r="H13" s="8">
        <v>75064762563.836395</v>
      </c>
      <c r="I13" s="8">
        <v>0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32732584</v>
      </c>
      <c r="R13" s="8"/>
      <c r="S13" s="8">
        <v>2262</v>
      </c>
      <c r="T13" s="8"/>
      <c r="U13" s="8">
        <v>76540690376</v>
      </c>
      <c r="V13" s="8"/>
      <c r="W13" s="8">
        <v>73600560433.202393</v>
      </c>
      <c r="X13" s="9"/>
      <c r="Y13" s="10">
        <f t="shared" si="0"/>
        <v>2.6960636457364393E-2</v>
      </c>
      <c r="AA13" s="5"/>
    </row>
    <row r="14" spans="1:27" ht="21.75" x14ac:dyDescent="0.5">
      <c r="A14" s="2" t="s">
        <v>18</v>
      </c>
      <c r="C14" s="8">
        <v>6300000</v>
      </c>
      <c r="D14" s="8"/>
      <c r="E14" s="8">
        <v>90315843663</v>
      </c>
      <c r="F14" s="8">
        <v>90315843663</v>
      </c>
      <c r="G14" s="8">
        <v>88677212400</v>
      </c>
      <c r="H14" s="8">
        <v>88677212400</v>
      </c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6300000</v>
      </c>
      <c r="R14" s="8"/>
      <c r="S14" s="8">
        <v>13620</v>
      </c>
      <c r="T14" s="8"/>
      <c r="U14" s="8">
        <v>90315843663</v>
      </c>
      <c r="V14" s="8"/>
      <c r="W14" s="8">
        <v>85295454300</v>
      </c>
      <c r="X14" s="9"/>
      <c r="Y14" s="10">
        <f t="shared" si="0"/>
        <v>3.1244595439393463E-2</v>
      </c>
      <c r="AA14" s="5"/>
    </row>
    <row r="15" spans="1:27" ht="21.75" x14ac:dyDescent="0.5">
      <c r="A15" s="2" t="s">
        <v>19</v>
      </c>
      <c r="C15" s="8">
        <v>2000000</v>
      </c>
      <c r="D15" s="8"/>
      <c r="E15" s="8">
        <v>74747809440</v>
      </c>
      <c r="F15" s="8">
        <v>74747809440</v>
      </c>
      <c r="G15" s="8">
        <v>67495995000</v>
      </c>
      <c r="H15" s="8">
        <v>67495995000</v>
      </c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2000000</v>
      </c>
      <c r="R15" s="8"/>
      <c r="S15" s="8">
        <v>32900</v>
      </c>
      <c r="T15" s="8"/>
      <c r="U15" s="8">
        <v>74747809440</v>
      </c>
      <c r="V15" s="8"/>
      <c r="W15" s="8">
        <v>65408490000</v>
      </c>
      <c r="X15" s="9"/>
      <c r="Y15" s="10">
        <f t="shared" si="0"/>
        <v>2.3959797449037243E-2</v>
      </c>
      <c r="AA15" s="5"/>
    </row>
    <row r="16" spans="1:27" ht="21.75" x14ac:dyDescent="0.5">
      <c r="A16" s="2" t="s">
        <v>20</v>
      </c>
      <c r="C16" s="8">
        <v>11200000</v>
      </c>
      <c r="D16" s="8"/>
      <c r="E16" s="8">
        <v>142001655017</v>
      </c>
      <c r="F16" s="8">
        <v>142001655017</v>
      </c>
      <c r="G16" s="8">
        <v>142173007200</v>
      </c>
      <c r="H16" s="8">
        <v>142173007200</v>
      </c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11200000</v>
      </c>
      <c r="R16" s="8"/>
      <c r="S16" s="8">
        <v>12170</v>
      </c>
      <c r="T16" s="8"/>
      <c r="U16" s="8">
        <v>142001655017</v>
      </c>
      <c r="V16" s="8"/>
      <c r="W16" s="8">
        <v>135492991200</v>
      </c>
      <c r="X16" s="9"/>
      <c r="Y16" s="10">
        <f t="shared" si="0"/>
        <v>4.9632465524218426E-2</v>
      </c>
      <c r="AA16" s="5"/>
    </row>
    <row r="17" spans="1:27" ht="21.75" x14ac:dyDescent="0.5">
      <c r="A17" s="2" t="s">
        <v>21</v>
      </c>
      <c r="C17" s="8">
        <v>735000</v>
      </c>
      <c r="D17" s="8"/>
      <c r="E17" s="8">
        <v>113772090741</v>
      </c>
      <c r="F17" s="8">
        <v>113772090741</v>
      </c>
      <c r="G17" s="8">
        <v>108103533930</v>
      </c>
      <c r="H17" s="8">
        <v>108103533930</v>
      </c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735000</v>
      </c>
      <c r="R17" s="8"/>
      <c r="S17" s="8">
        <v>140520</v>
      </c>
      <c r="T17" s="8"/>
      <c r="U17" s="8">
        <v>113772090741</v>
      </c>
      <c r="V17" s="8"/>
      <c r="W17" s="8">
        <v>102667670910</v>
      </c>
      <c r="X17" s="9"/>
      <c r="Y17" s="10">
        <f t="shared" si="0"/>
        <v>3.7608215685272867E-2</v>
      </c>
      <c r="AA17" s="5"/>
    </row>
    <row r="18" spans="1:27" ht="21.75" x14ac:dyDescent="0.5">
      <c r="A18" s="2" t="s">
        <v>22</v>
      </c>
      <c r="C18" s="8">
        <v>5009950</v>
      </c>
      <c r="D18" s="8"/>
      <c r="E18" s="8">
        <v>91916236794</v>
      </c>
      <c r="F18" s="8">
        <v>91916236794</v>
      </c>
      <c r="G18" s="8">
        <v>78985033048.350006</v>
      </c>
      <c r="H18" s="8">
        <v>78985033048.350006</v>
      </c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5009950</v>
      </c>
      <c r="R18" s="8"/>
      <c r="S18" s="8">
        <v>12400</v>
      </c>
      <c r="T18" s="8"/>
      <c r="U18" s="8">
        <v>91916236794</v>
      </c>
      <c r="V18" s="8"/>
      <c r="W18" s="8">
        <v>61753745889</v>
      </c>
      <c r="X18" s="9"/>
      <c r="Y18" s="10">
        <f t="shared" si="0"/>
        <v>2.2621027380692573E-2</v>
      </c>
      <c r="AA18" s="5"/>
    </row>
    <row r="19" spans="1:27" ht="21.75" x14ac:dyDescent="0.5">
      <c r="A19" s="2" t="s">
        <v>23</v>
      </c>
      <c r="C19" s="8">
        <v>279936</v>
      </c>
      <c r="D19" s="8"/>
      <c r="E19" s="8">
        <v>33166297358</v>
      </c>
      <c r="F19" s="8">
        <v>33166297358</v>
      </c>
      <c r="G19" s="8">
        <v>46579679042.112</v>
      </c>
      <c r="H19" s="8">
        <v>46579679042.112</v>
      </c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279936</v>
      </c>
      <c r="R19" s="8"/>
      <c r="S19" s="8">
        <v>161970</v>
      </c>
      <c r="T19" s="8"/>
      <c r="U19" s="8">
        <v>33166297358</v>
      </c>
      <c r="V19" s="8"/>
      <c r="W19" s="8">
        <v>45071453578.176003</v>
      </c>
      <c r="X19" s="9"/>
      <c r="Y19" s="10">
        <f t="shared" si="0"/>
        <v>1.6510133447000259E-2</v>
      </c>
      <c r="AA19" s="5"/>
    </row>
    <row r="20" spans="1:27" ht="21.75" x14ac:dyDescent="0.5">
      <c r="A20" s="2" t="s">
        <v>24</v>
      </c>
      <c r="C20" s="8">
        <v>1800000</v>
      </c>
      <c r="D20" s="8"/>
      <c r="E20" s="8">
        <v>9368498883</v>
      </c>
      <c r="F20" s="8">
        <v>9368498883</v>
      </c>
      <c r="G20" s="8">
        <v>8012440620</v>
      </c>
      <c r="H20" s="8">
        <v>8012440620</v>
      </c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1800000</v>
      </c>
      <c r="R20" s="8"/>
      <c r="S20" s="8">
        <v>4709</v>
      </c>
      <c r="T20" s="8"/>
      <c r="U20" s="8">
        <v>9368498883</v>
      </c>
      <c r="V20" s="8"/>
      <c r="W20" s="8">
        <v>8425766610</v>
      </c>
      <c r="X20" s="9"/>
      <c r="Y20" s="10">
        <f t="shared" si="0"/>
        <v>3.086444303001968E-3</v>
      </c>
      <c r="AA20" s="5"/>
    </row>
    <row r="21" spans="1:27" ht="21.75" x14ac:dyDescent="0.5">
      <c r="A21" s="2" t="s">
        <v>25</v>
      </c>
      <c r="C21" s="8">
        <v>1123919</v>
      </c>
      <c r="D21" s="8"/>
      <c r="E21" s="8">
        <v>50148811589</v>
      </c>
      <c r="F21" s="8">
        <v>50148811589</v>
      </c>
      <c r="G21" s="8">
        <v>54800213999.647499</v>
      </c>
      <c r="H21" s="8">
        <v>54800213999.647499</v>
      </c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1123919</v>
      </c>
      <c r="R21" s="8"/>
      <c r="S21" s="8">
        <v>49000</v>
      </c>
      <c r="T21" s="8"/>
      <c r="U21" s="8">
        <v>50148811589</v>
      </c>
      <c r="V21" s="8"/>
      <c r="W21" s="8">
        <v>54744352415.550003</v>
      </c>
      <c r="X21" s="9"/>
      <c r="Y21" s="10">
        <f t="shared" si="0"/>
        <v>2.0053415013177815E-2</v>
      </c>
      <c r="AA21" s="5"/>
    </row>
    <row r="22" spans="1:27" ht="21.75" x14ac:dyDescent="0.5">
      <c r="A22" s="2" t="s">
        <v>26</v>
      </c>
      <c r="C22" s="8">
        <v>15611111</v>
      </c>
      <c r="D22" s="8"/>
      <c r="E22" s="8">
        <v>40041569195</v>
      </c>
      <c r="F22" s="8">
        <v>40041569195</v>
      </c>
      <c r="G22" s="8">
        <v>34559086829.027802</v>
      </c>
      <c r="H22" s="8">
        <v>34559086829.027802</v>
      </c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15611111</v>
      </c>
      <c r="R22" s="8"/>
      <c r="S22" s="8">
        <v>2350</v>
      </c>
      <c r="T22" s="8"/>
      <c r="U22" s="8">
        <v>40041569195</v>
      </c>
      <c r="V22" s="8"/>
      <c r="W22" s="8">
        <v>36467828490.442497</v>
      </c>
      <c r="X22" s="9"/>
      <c r="Y22" s="10">
        <f t="shared" si="0"/>
        <v>1.3358537768372758E-2</v>
      </c>
      <c r="AA22" s="5"/>
    </row>
    <row r="23" spans="1:27" ht="21.75" x14ac:dyDescent="0.5">
      <c r="A23" s="2" t="s">
        <v>28</v>
      </c>
      <c r="C23" s="8">
        <v>4560000</v>
      </c>
      <c r="D23" s="8"/>
      <c r="E23" s="8">
        <v>22145435827</v>
      </c>
      <c r="F23" s="8">
        <v>22145435827</v>
      </c>
      <c r="G23" s="8">
        <v>35578480932</v>
      </c>
      <c r="H23" s="8">
        <v>35578480932</v>
      </c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4560000</v>
      </c>
      <c r="R23" s="8"/>
      <c r="S23" s="8">
        <v>6520</v>
      </c>
      <c r="T23" s="8"/>
      <c r="U23" s="8">
        <v>22145435827</v>
      </c>
      <c r="V23" s="8"/>
      <c r="W23" s="8">
        <v>29554299360</v>
      </c>
      <c r="X23" s="9"/>
      <c r="Y23" s="10">
        <f t="shared" si="0"/>
        <v>1.082604148809751E-2</v>
      </c>
      <c r="AA23" s="5"/>
    </row>
    <row r="24" spans="1:27" ht="21.75" x14ac:dyDescent="0.5">
      <c r="A24" s="2" t="s">
        <v>29</v>
      </c>
      <c r="C24" s="8">
        <v>5000000</v>
      </c>
      <c r="D24" s="8"/>
      <c r="E24" s="8">
        <v>82136315260</v>
      </c>
      <c r="F24" s="8">
        <v>82136315260</v>
      </c>
      <c r="G24" s="8">
        <v>82555852500</v>
      </c>
      <c r="H24" s="8">
        <v>82555852500</v>
      </c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5000000</v>
      </c>
      <c r="R24" s="8"/>
      <c r="S24" s="8">
        <v>12930</v>
      </c>
      <c r="T24" s="8"/>
      <c r="U24" s="8">
        <v>82136315260</v>
      </c>
      <c r="V24" s="8"/>
      <c r="W24" s="8">
        <v>64265332500</v>
      </c>
      <c r="X24" s="9"/>
      <c r="Y24" s="10">
        <f t="shared" si="0"/>
        <v>2.3541047189669571E-2</v>
      </c>
      <c r="AA24" s="5"/>
    </row>
    <row r="25" spans="1:27" ht="21.75" x14ac:dyDescent="0.5">
      <c r="A25" s="2" t="s">
        <v>119</v>
      </c>
      <c r="C25" s="8">
        <v>625000</v>
      </c>
      <c r="D25" s="8"/>
      <c r="E25" s="8">
        <v>5292301050</v>
      </c>
      <c r="F25" s="8">
        <v>5292301050</v>
      </c>
      <c r="G25" s="8">
        <v>5808979687.5</v>
      </c>
      <c r="H25" s="8">
        <v>5808979687.5</v>
      </c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625000</v>
      </c>
      <c r="R25" s="8"/>
      <c r="S25" s="8">
        <v>8450</v>
      </c>
      <c r="T25" s="8"/>
      <c r="U25" s="8">
        <v>5292301050</v>
      </c>
      <c r="V25" s="8"/>
      <c r="W25" s="8">
        <v>5249826562.5</v>
      </c>
      <c r="X25" s="9"/>
      <c r="Y25" s="10">
        <f t="shared" si="0"/>
        <v>1.9230650498134945E-3</v>
      </c>
      <c r="AA25" s="5"/>
    </row>
    <row r="26" spans="1:27" ht="21.75" x14ac:dyDescent="0.5">
      <c r="A26" s="2" t="s">
        <v>30</v>
      </c>
      <c r="C26" s="8">
        <v>2417362</v>
      </c>
      <c r="D26" s="8"/>
      <c r="E26" s="8">
        <v>65780072542</v>
      </c>
      <c r="F26" s="8">
        <v>65780072542</v>
      </c>
      <c r="G26" s="8">
        <v>63751024807.532997</v>
      </c>
      <c r="H26" s="8">
        <v>63751024807.532997</v>
      </c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2417362</v>
      </c>
      <c r="R26" s="8"/>
      <c r="S26" s="8">
        <v>23450</v>
      </c>
      <c r="T26" s="8"/>
      <c r="U26" s="8">
        <v>65780072542</v>
      </c>
      <c r="V26" s="8"/>
      <c r="W26" s="8">
        <v>56349850423.544998</v>
      </c>
      <c r="X26" s="9"/>
      <c r="Y26" s="10">
        <f t="shared" si="0"/>
        <v>2.0641525319292399E-2</v>
      </c>
      <c r="AA26" s="5"/>
    </row>
    <row r="27" spans="1:27" ht="21.75" x14ac:dyDescent="0.5">
      <c r="A27" s="2" t="s">
        <v>31</v>
      </c>
      <c r="C27" s="8">
        <v>1288329</v>
      </c>
      <c r="D27" s="8"/>
      <c r="E27" s="8">
        <v>9185064515</v>
      </c>
      <c r="F27" s="8">
        <v>9185064515</v>
      </c>
      <c r="G27" s="8">
        <v>20106416046.465</v>
      </c>
      <c r="H27" s="8">
        <v>20106416046.465</v>
      </c>
      <c r="I27" s="8">
        <v>0</v>
      </c>
      <c r="J27" s="8"/>
      <c r="K27" s="8">
        <v>0</v>
      </c>
      <c r="L27" s="8"/>
      <c r="M27" s="8">
        <v>-1271935</v>
      </c>
      <c r="N27" s="8"/>
      <c r="O27" s="8">
        <v>19159742049</v>
      </c>
      <c r="P27" s="8"/>
      <c r="Q27" s="8">
        <v>16394</v>
      </c>
      <c r="R27" s="8"/>
      <c r="S27" s="8">
        <v>15260</v>
      </c>
      <c r="T27" s="8"/>
      <c r="U27" s="8">
        <v>116880038</v>
      </c>
      <c r="V27" s="8"/>
      <c r="W27" s="8">
        <v>248683913.98199999</v>
      </c>
      <c r="X27" s="9"/>
      <c r="Y27" s="10">
        <f t="shared" si="0"/>
        <v>9.1095455770994263E-5</v>
      </c>
      <c r="AA27" s="5"/>
    </row>
    <row r="28" spans="1:27" ht="21.75" x14ac:dyDescent="0.5">
      <c r="A28" s="2" t="s">
        <v>33</v>
      </c>
      <c r="C28" s="8">
        <v>18186340</v>
      </c>
      <c r="D28" s="8"/>
      <c r="E28" s="8">
        <v>65567987126</v>
      </c>
      <c r="F28" s="8">
        <v>65567987126</v>
      </c>
      <c r="G28" s="8">
        <v>42158202137.963997</v>
      </c>
      <c r="H28" s="8">
        <v>42158202137.963997</v>
      </c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18186340</v>
      </c>
      <c r="R28" s="8"/>
      <c r="S28" s="8">
        <v>2419</v>
      </c>
      <c r="T28" s="8"/>
      <c r="U28" s="8">
        <v>65567987126</v>
      </c>
      <c r="V28" s="8"/>
      <c r="W28" s="8">
        <v>43730999559.063004</v>
      </c>
      <c r="X28" s="9"/>
      <c r="Y28" s="10">
        <f t="shared" si="0"/>
        <v>1.6019111459064206E-2</v>
      </c>
      <c r="AA28" s="5"/>
    </row>
    <row r="29" spans="1:27" ht="21.75" x14ac:dyDescent="0.5">
      <c r="A29" s="2" t="s">
        <v>34</v>
      </c>
      <c r="C29" s="8">
        <v>3300000</v>
      </c>
      <c r="D29" s="8"/>
      <c r="E29" s="8">
        <v>31945465933</v>
      </c>
      <c r="F29" s="8">
        <v>31945465933</v>
      </c>
      <c r="G29" s="8">
        <v>22896947700</v>
      </c>
      <c r="H29" s="8">
        <v>22896947700</v>
      </c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3300000</v>
      </c>
      <c r="R29" s="8"/>
      <c r="S29" s="8">
        <v>6350</v>
      </c>
      <c r="T29" s="8"/>
      <c r="U29" s="8">
        <v>31945465933</v>
      </c>
      <c r="V29" s="8"/>
      <c r="W29" s="8">
        <v>20830317750</v>
      </c>
      <c r="X29" s="9"/>
      <c r="Y29" s="10">
        <f t="shared" si="0"/>
        <v>7.6303579869996269E-3</v>
      </c>
      <c r="AA29" s="5"/>
    </row>
    <row r="30" spans="1:27" ht="21.75" x14ac:dyDescent="0.5">
      <c r="A30" s="2" t="s">
        <v>35</v>
      </c>
      <c r="C30" s="8">
        <v>8811</v>
      </c>
      <c r="D30" s="8"/>
      <c r="E30" s="8">
        <v>194207024</v>
      </c>
      <c r="F30" s="8">
        <v>194207024</v>
      </c>
      <c r="G30" s="8">
        <v>238058056.26899999</v>
      </c>
      <c r="H30" s="8">
        <v>238058056.26899999</v>
      </c>
      <c r="I30" s="8">
        <v>0</v>
      </c>
      <c r="J30" s="8"/>
      <c r="K30" s="8">
        <v>0</v>
      </c>
      <c r="L30" s="8"/>
      <c r="M30" s="8">
        <v>-5363</v>
      </c>
      <c r="N30" s="8"/>
      <c r="O30" s="8">
        <v>142192314</v>
      </c>
      <c r="P30" s="8"/>
      <c r="Q30" s="8">
        <v>3448</v>
      </c>
      <c r="R30" s="8"/>
      <c r="S30" s="8">
        <v>26250</v>
      </c>
      <c r="T30" s="8"/>
      <c r="U30" s="8">
        <v>75998844</v>
      </c>
      <c r="V30" s="8"/>
      <c r="W30" s="8">
        <v>89971465.5</v>
      </c>
      <c r="X30" s="9"/>
      <c r="Y30" s="10">
        <f t="shared" si="0"/>
        <v>3.2957466065537403E-5</v>
      </c>
      <c r="AA30" s="5"/>
    </row>
    <row r="31" spans="1:27" ht="21.75" x14ac:dyDescent="0.5">
      <c r="A31" s="2" t="s">
        <v>36</v>
      </c>
      <c r="C31" s="8">
        <v>45000008</v>
      </c>
      <c r="D31" s="8"/>
      <c r="E31" s="8">
        <v>81768930550</v>
      </c>
      <c r="F31" s="8">
        <v>81768930550</v>
      </c>
      <c r="G31" s="8">
        <v>84365038498.226395</v>
      </c>
      <c r="H31" s="8">
        <v>84365038498.226395</v>
      </c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45000008</v>
      </c>
      <c r="R31" s="8"/>
      <c r="S31" s="8">
        <v>1745</v>
      </c>
      <c r="T31" s="8"/>
      <c r="U31" s="8">
        <v>81768930550</v>
      </c>
      <c r="V31" s="8"/>
      <c r="W31" s="8">
        <v>78057790126.938004</v>
      </c>
      <c r="X31" s="9"/>
      <c r="Y31" s="10">
        <f t="shared" si="0"/>
        <v>2.8593365184869636E-2</v>
      </c>
      <c r="AA31" s="5"/>
    </row>
    <row r="32" spans="1:27" ht="21.75" x14ac:dyDescent="0.5">
      <c r="A32" s="2" t="s">
        <v>37</v>
      </c>
      <c r="C32" s="8">
        <v>25982196</v>
      </c>
      <c r="D32" s="8"/>
      <c r="E32" s="8">
        <v>128443872168</v>
      </c>
      <c r="F32" s="8">
        <v>128443872168</v>
      </c>
      <c r="G32" s="8">
        <v>205587711393.048</v>
      </c>
      <c r="H32" s="8">
        <v>205587711393.048</v>
      </c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25982196</v>
      </c>
      <c r="R32" s="8"/>
      <c r="S32" s="8">
        <v>8060</v>
      </c>
      <c r="T32" s="8"/>
      <c r="U32" s="8">
        <v>128443872168</v>
      </c>
      <c r="V32" s="8"/>
      <c r="W32" s="8">
        <v>208170471586.42801</v>
      </c>
      <c r="X32" s="9"/>
      <c r="Y32" s="10">
        <f t="shared" si="0"/>
        <v>7.6254968339452237E-2</v>
      </c>
      <c r="AA32" s="5"/>
    </row>
    <row r="33" spans="1:27" ht="21.75" x14ac:dyDescent="0.5">
      <c r="A33" s="2" t="s">
        <v>38</v>
      </c>
      <c r="C33" s="8">
        <v>2000000</v>
      </c>
      <c r="D33" s="8"/>
      <c r="E33" s="8">
        <v>24048605909</v>
      </c>
      <c r="F33" s="8">
        <v>24048605909</v>
      </c>
      <c r="G33" s="8">
        <v>24453630000</v>
      </c>
      <c r="H33" s="8">
        <v>24453630000</v>
      </c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2000000</v>
      </c>
      <c r="R33" s="8"/>
      <c r="S33" s="8">
        <v>12910</v>
      </c>
      <c r="T33" s="8"/>
      <c r="U33" s="8">
        <v>24048605909</v>
      </c>
      <c r="V33" s="8"/>
      <c r="W33" s="8">
        <v>25666371000</v>
      </c>
      <c r="X33" s="9"/>
      <c r="Y33" s="10">
        <f t="shared" si="0"/>
        <v>9.40185364945504E-3</v>
      </c>
      <c r="AA33" s="5"/>
    </row>
    <row r="34" spans="1:27" ht="21.75" x14ac:dyDescent="0.5">
      <c r="A34" s="2" t="s">
        <v>40</v>
      </c>
      <c r="C34" s="8">
        <v>1900000</v>
      </c>
      <c r="D34" s="8"/>
      <c r="E34" s="8">
        <v>52524697728</v>
      </c>
      <c r="F34" s="8">
        <v>52524697728</v>
      </c>
      <c r="G34" s="8">
        <v>65726586000</v>
      </c>
      <c r="H34" s="8">
        <v>65726586000</v>
      </c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1900000</v>
      </c>
      <c r="R34" s="8"/>
      <c r="S34" s="8">
        <v>33510</v>
      </c>
      <c r="T34" s="8"/>
      <c r="U34" s="8">
        <v>52524697728</v>
      </c>
      <c r="V34" s="8"/>
      <c r="W34" s="8">
        <v>63290169450</v>
      </c>
      <c r="X34" s="9"/>
      <c r="Y34" s="10">
        <f t="shared" si="0"/>
        <v>2.3183835011895932E-2</v>
      </c>
      <c r="AA34" s="5"/>
    </row>
    <row r="35" spans="1:27" ht="21.75" x14ac:dyDescent="0.5">
      <c r="A35" s="2" t="s">
        <v>41</v>
      </c>
      <c r="C35" s="8">
        <v>3200000</v>
      </c>
      <c r="D35" s="8"/>
      <c r="E35" s="8">
        <v>21513806456</v>
      </c>
      <c r="F35" s="8">
        <v>21513806456</v>
      </c>
      <c r="G35" s="8">
        <v>21185193600</v>
      </c>
      <c r="H35" s="8">
        <v>21185193600</v>
      </c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3200000</v>
      </c>
      <c r="R35" s="8"/>
      <c r="S35" s="8">
        <v>6460</v>
      </c>
      <c r="T35" s="8"/>
      <c r="U35" s="8">
        <v>21513806456</v>
      </c>
      <c r="V35" s="8"/>
      <c r="W35" s="8">
        <v>20549001600</v>
      </c>
      <c r="X35" s="9"/>
      <c r="Y35" s="10">
        <f t="shared" si="0"/>
        <v>7.5273090101291478E-3</v>
      </c>
      <c r="AA35" s="5"/>
    </row>
    <row r="36" spans="1:27" ht="21.75" x14ac:dyDescent="0.5">
      <c r="A36" s="2" t="s">
        <v>43</v>
      </c>
      <c r="C36" s="8">
        <v>7000000</v>
      </c>
      <c r="D36" s="8"/>
      <c r="E36" s="8">
        <v>33498057376</v>
      </c>
      <c r="F36" s="8">
        <v>33498057376</v>
      </c>
      <c r="G36" s="8">
        <v>23783640300</v>
      </c>
      <c r="H36" s="8">
        <v>23783640300</v>
      </c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7000000</v>
      </c>
      <c r="R36" s="8"/>
      <c r="S36" s="8">
        <v>3476</v>
      </c>
      <c r="T36" s="8"/>
      <c r="U36" s="8">
        <v>33498057376</v>
      </c>
      <c r="V36" s="8"/>
      <c r="W36" s="8">
        <v>24187224600</v>
      </c>
      <c r="X36" s="9"/>
      <c r="Y36" s="10">
        <f t="shared" si="0"/>
        <v>8.8600272268993044E-3</v>
      </c>
      <c r="AA36" s="5"/>
    </row>
    <row r="37" spans="1:27" ht="21.75" x14ac:dyDescent="0.5">
      <c r="A37" s="2" t="s">
        <v>44</v>
      </c>
      <c r="C37" s="8">
        <v>5430800</v>
      </c>
      <c r="D37" s="8"/>
      <c r="E37" s="8">
        <v>84999560207</v>
      </c>
      <c r="F37" s="8">
        <v>84999560207</v>
      </c>
      <c r="G37" s="8">
        <v>100141929027</v>
      </c>
      <c r="H37" s="8">
        <v>100141929027</v>
      </c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5430800</v>
      </c>
      <c r="R37" s="8"/>
      <c r="S37" s="8">
        <v>18070</v>
      </c>
      <c r="T37" s="8"/>
      <c r="U37" s="8">
        <v>84999560207</v>
      </c>
      <c r="V37" s="8"/>
      <c r="W37" s="8">
        <v>97550655391.800003</v>
      </c>
      <c r="X37" s="9"/>
      <c r="Y37" s="10">
        <f t="shared" si="0"/>
        <v>3.5733800676462049E-2</v>
      </c>
      <c r="AA37" s="5"/>
    </row>
    <row r="38" spans="1:27" ht="21.75" x14ac:dyDescent="0.5">
      <c r="A38" s="2" t="s">
        <v>45</v>
      </c>
      <c r="C38" s="8">
        <v>1826155</v>
      </c>
      <c r="D38" s="8"/>
      <c r="E38" s="8">
        <v>24237292783</v>
      </c>
      <c r="F38" s="8">
        <v>24237292783</v>
      </c>
      <c r="G38" s="8">
        <v>34998779203.019997</v>
      </c>
      <c r="H38" s="8">
        <v>34998779203.019997</v>
      </c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1826155</v>
      </c>
      <c r="R38" s="8"/>
      <c r="S38" s="8">
        <v>19640</v>
      </c>
      <c r="T38" s="8"/>
      <c r="U38" s="8">
        <v>24237292783</v>
      </c>
      <c r="V38" s="8"/>
      <c r="W38" s="8">
        <v>35652283379.010002</v>
      </c>
      <c r="X38" s="9"/>
      <c r="Y38" s="10">
        <f t="shared" si="0"/>
        <v>1.3059795270564369E-2</v>
      </c>
      <c r="AA38" s="5"/>
    </row>
    <row r="39" spans="1:27" ht="21.75" x14ac:dyDescent="0.5">
      <c r="A39" s="2" t="s">
        <v>46</v>
      </c>
      <c r="C39" s="8">
        <v>1000000</v>
      </c>
      <c r="D39" s="8"/>
      <c r="E39" s="8">
        <v>29387246080</v>
      </c>
      <c r="F39" s="8">
        <v>29387246080</v>
      </c>
      <c r="G39" s="8">
        <v>29821500000</v>
      </c>
      <c r="H39" s="8">
        <v>29821500000</v>
      </c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1000000</v>
      </c>
      <c r="R39" s="8"/>
      <c r="S39" s="8">
        <v>30300</v>
      </c>
      <c r="T39" s="8"/>
      <c r="U39" s="8">
        <v>29387246080</v>
      </c>
      <c r="V39" s="8"/>
      <c r="W39" s="8">
        <v>30119715000</v>
      </c>
      <c r="X39" s="9"/>
      <c r="Y39" s="10">
        <f t="shared" si="0"/>
        <v>1.1033159007687364E-2</v>
      </c>
      <c r="AA39" s="5"/>
    </row>
    <row r="40" spans="1:27" ht="21.75" x14ac:dyDescent="0.5">
      <c r="A40" s="2" t="s">
        <v>47</v>
      </c>
      <c r="C40" s="8">
        <v>18039424</v>
      </c>
      <c r="D40" s="8"/>
      <c r="E40" s="8">
        <v>70972348060</v>
      </c>
      <c r="F40" s="8">
        <v>70972348060</v>
      </c>
      <c r="G40" s="8">
        <v>68769562953.311996</v>
      </c>
      <c r="H40" s="8">
        <v>68769562953.311996</v>
      </c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18039424</v>
      </c>
      <c r="R40" s="8"/>
      <c r="S40" s="8">
        <v>3730</v>
      </c>
      <c r="T40" s="8"/>
      <c r="U40" s="8">
        <v>70972348060</v>
      </c>
      <c r="V40" s="8"/>
      <c r="W40" s="8">
        <v>66886693563.456001</v>
      </c>
      <c r="X40" s="9"/>
      <c r="Y40" s="10">
        <f t="shared" si="0"/>
        <v>2.450127850094428E-2</v>
      </c>
      <c r="AA40" s="5"/>
    </row>
    <row r="41" spans="1:27" ht="21.75" x14ac:dyDescent="0.5">
      <c r="A41" s="2" t="s">
        <v>49</v>
      </c>
      <c r="C41" s="8">
        <v>10166328</v>
      </c>
      <c r="D41" s="8"/>
      <c r="E41" s="8">
        <v>34315755869</v>
      </c>
      <c r="F41" s="8">
        <v>34315755869</v>
      </c>
      <c r="G41" s="8">
        <v>20120724151.664398</v>
      </c>
      <c r="H41" s="8">
        <v>20120724151.664398</v>
      </c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10166328</v>
      </c>
      <c r="R41" s="8"/>
      <c r="S41" s="8">
        <v>1881</v>
      </c>
      <c r="T41" s="8"/>
      <c r="U41" s="8">
        <v>34315755869</v>
      </c>
      <c r="V41" s="8"/>
      <c r="W41" s="8">
        <v>19009081933.340401</v>
      </c>
      <c r="X41" s="9"/>
      <c r="Y41" s="10">
        <f t="shared" si="0"/>
        <v>6.9632207197412649E-3</v>
      </c>
      <c r="AA41" s="5"/>
    </row>
    <row r="42" spans="1:27" ht="21.75" x14ac:dyDescent="0.5">
      <c r="A42" s="2" t="s">
        <v>50</v>
      </c>
      <c r="C42" s="8">
        <v>3131631</v>
      </c>
      <c r="D42" s="8"/>
      <c r="E42" s="8">
        <v>73652585126</v>
      </c>
      <c r="F42" s="8">
        <v>73652585126</v>
      </c>
      <c r="G42" s="8">
        <v>66929452604.324997</v>
      </c>
      <c r="H42" s="8">
        <v>66929452604.324997</v>
      </c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3131631</v>
      </c>
      <c r="R42" s="8"/>
      <c r="S42" s="8">
        <v>11130</v>
      </c>
      <c r="T42" s="8"/>
      <c r="U42" s="8">
        <v>38393551697</v>
      </c>
      <c r="V42" s="8"/>
      <c r="W42" s="8">
        <v>34647665464.471497</v>
      </c>
      <c r="X42" s="9"/>
      <c r="Y42" s="10">
        <f t="shared" si="0"/>
        <v>1.2691793475292581E-2</v>
      </c>
      <c r="AA42" s="5"/>
    </row>
    <row r="43" spans="1:27" ht="21.75" x14ac:dyDescent="0.5">
      <c r="A43" s="2" t="s">
        <v>51</v>
      </c>
      <c r="C43" s="8">
        <v>55000000</v>
      </c>
      <c r="D43" s="8"/>
      <c r="E43" s="8">
        <v>165489055962</v>
      </c>
      <c r="F43" s="8">
        <v>165489055962</v>
      </c>
      <c r="G43" s="8">
        <v>264616110000</v>
      </c>
      <c r="H43" s="8">
        <v>264616110000</v>
      </c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55000000</v>
      </c>
      <c r="R43" s="8"/>
      <c r="S43" s="8">
        <v>4698</v>
      </c>
      <c r="T43" s="8"/>
      <c r="U43" s="8">
        <v>165489055962</v>
      </c>
      <c r="V43" s="8"/>
      <c r="W43" s="8">
        <v>256852579500</v>
      </c>
      <c r="X43" s="9"/>
      <c r="Y43" s="10">
        <f t="shared" si="0"/>
        <v>9.4087721320011156E-2</v>
      </c>
      <c r="AA43" s="5"/>
    </row>
    <row r="44" spans="1:27" ht="21.75" x14ac:dyDescent="0.5">
      <c r="A44" s="2" t="s">
        <v>52</v>
      </c>
      <c r="C44" s="8">
        <v>1600000</v>
      </c>
      <c r="D44" s="8"/>
      <c r="E44" s="8">
        <v>14339819423</v>
      </c>
      <c r="F44" s="8">
        <v>14339819423</v>
      </c>
      <c r="G44" s="8">
        <v>10401739200</v>
      </c>
      <c r="H44" s="8">
        <v>10401739200</v>
      </c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1600000</v>
      </c>
      <c r="R44" s="8"/>
      <c r="S44" s="8">
        <v>6190</v>
      </c>
      <c r="T44" s="8"/>
      <c r="U44" s="8">
        <v>14339819423</v>
      </c>
      <c r="V44" s="8"/>
      <c r="W44" s="8">
        <v>9845071200</v>
      </c>
      <c r="X44" s="9"/>
      <c r="Y44" s="10">
        <f t="shared" si="0"/>
        <v>3.606350059806457E-3</v>
      </c>
      <c r="AA44" s="5"/>
    </row>
    <row r="45" spans="1:27" ht="21.75" x14ac:dyDescent="0.5">
      <c r="A45" s="2" t="s">
        <v>53</v>
      </c>
      <c r="C45" s="8">
        <v>16456882</v>
      </c>
      <c r="D45" s="8"/>
      <c r="E45" s="8">
        <v>36903711131</v>
      </c>
      <c r="F45" s="8">
        <v>36903711131</v>
      </c>
      <c r="G45" s="8">
        <v>24914701489.848301</v>
      </c>
      <c r="H45" s="8">
        <v>24914701489.848301</v>
      </c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16456882</v>
      </c>
      <c r="R45" s="8"/>
      <c r="S45" s="8">
        <v>1286</v>
      </c>
      <c r="T45" s="8"/>
      <c r="U45" s="8">
        <v>36903711131</v>
      </c>
      <c r="V45" s="8"/>
      <c r="W45" s="8">
        <v>21037627128.000599</v>
      </c>
      <c r="X45" s="9"/>
      <c r="Y45" s="10">
        <f t="shared" si="0"/>
        <v>7.70629752797023E-3</v>
      </c>
      <c r="AA45" s="5"/>
    </row>
    <row r="46" spans="1:27" ht="21.75" x14ac:dyDescent="0.5">
      <c r="A46" s="2" t="s">
        <v>54</v>
      </c>
      <c r="C46" s="8">
        <v>16326826</v>
      </c>
      <c r="D46" s="8"/>
      <c r="E46" s="8">
        <v>62421734950</v>
      </c>
      <c r="F46" s="8">
        <v>62421734950</v>
      </c>
      <c r="G46" s="8">
        <v>43803910058.924698</v>
      </c>
      <c r="H46" s="8">
        <v>43803910058.924698</v>
      </c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16326826</v>
      </c>
      <c r="R46" s="8"/>
      <c r="S46" s="8">
        <v>2672</v>
      </c>
      <c r="T46" s="8"/>
      <c r="U46" s="8">
        <v>62421734950</v>
      </c>
      <c r="V46" s="8"/>
      <c r="W46" s="8">
        <v>43365708661.521599</v>
      </c>
      <c r="X46" s="9"/>
      <c r="Y46" s="10">
        <f t="shared" si="0"/>
        <v>1.5885301675119201E-2</v>
      </c>
      <c r="AA46" s="5"/>
    </row>
    <row r="47" spans="1:27" ht="21.75" x14ac:dyDescent="0.5">
      <c r="A47" s="2" t="s">
        <v>55</v>
      </c>
      <c r="C47" s="8">
        <v>2500666</v>
      </c>
      <c r="D47" s="8"/>
      <c r="E47" s="8">
        <v>49558981713</v>
      </c>
      <c r="F47" s="8">
        <v>49558981713</v>
      </c>
      <c r="G47" s="8">
        <v>56004781950.369003</v>
      </c>
      <c r="H47" s="8">
        <v>56004781950.369003</v>
      </c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2500666</v>
      </c>
      <c r="R47" s="8"/>
      <c r="S47" s="8">
        <v>21620</v>
      </c>
      <c r="T47" s="8"/>
      <c r="U47" s="8">
        <v>49558981713</v>
      </c>
      <c r="V47" s="8"/>
      <c r="W47" s="8">
        <v>53742715746.426003</v>
      </c>
      <c r="X47" s="9"/>
      <c r="Y47" s="10">
        <f t="shared" si="0"/>
        <v>1.9686505278528086E-2</v>
      </c>
      <c r="AA47" s="5"/>
    </row>
    <row r="48" spans="1:27" ht="21.75" x14ac:dyDescent="0.5">
      <c r="A48" s="2" t="s">
        <v>56</v>
      </c>
      <c r="C48" s="8">
        <v>5000000</v>
      </c>
      <c r="D48" s="8"/>
      <c r="E48" s="8">
        <v>37383913800</v>
      </c>
      <c r="F48" s="8">
        <v>37383913800</v>
      </c>
      <c r="G48" s="8">
        <v>30219120000</v>
      </c>
      <c r="H48" s="8">
        <v>30219120000</v>
      </c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5000000</v>
      </c>
      <c r="R48" s="8"/>
      <c r="S48" s="8">
        <v>5640</v>
      </c>
      <c r="T48" s="8"/>
      <c r="U48" s="8">
        <v>37383913800</v>
      </c>
      <c r="V48" s="8"/>
      <c r="W48" s="8">
        <v>28032210000</v>
      </c>
      <c r="X48" s="9"/>
      <c r="Y48" s="10">
        <f t="shared" si="0"/>
        <v>1.0268484621015962E-2</v>
      </c>
      <c r="AA48" s="5"/>
    </row>
    <row r="49" spans="1:27" ht="21.75" x14ac:dyDescent="0.5">
      <c r="A49" s="2" t="s">
        <v>57</v>
      </c>
      <c r="C49" s="8">
        <v>26000000</v>
      </c>
      <c r="D49" s="8"/>
      <c r="E49" s="8">
        <v>128586278251</v>
      </c>
      <c r="F49" s="8">
        <v>128586278251</v>
      </c>
      <c r="G49" s="8">
        <v>178332570000</v>
      </c>
      <c r="H49" s="8">
        <v>178332570000</v>
      </c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26000000</v>
      </c>
      <c r="R49" s="8"/>
      <c r="S49" s="8">
        <v>6860</v>
      </c>
      <c r="T49" s="8"/>
      <c r="U49" s="8">
        <v>128586278251</v>
      </c>
      <c r="V49" s="8"/>
      <c r="W49" s="8">
        <v>177298758000</v>
      </c>
      <c r="X49" s="9"/>
      <c r="Y49" s="10">
        <f t="shared" si="0"/>
        <v>6.4946344574624365E-2</v>
      </c>
      <c r="AA49" s="5"/>
    </row>
    <row r="50" spans="1:27" ht="21.75" x14ac:dyDescent="0.5">
      <c r="A50" s="2" t="s">
        <v>58</v>
      </c>
      <c r="C50" s="8">
        <v>4564017</v>
      </c>
      <c r="D50" s="8"/>
      <c r="E50" s="8">
        <v>47196834477</v>
      </c>
      <c r="F50" s="8">
        <v>47196834477</v>
      </c>
      <c r="G50" s="8">
        <v>67916810649.7845</v>
      </c>
      <c r="H50" s="8">
        <v>67916810649.7845</v>
      </c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4564017</v>
      </c>
      <c r="R50" s="8"/>
      <c r="S50" s="8">
        <v>14150</v>
      </c>
      <c r="T50" s="8"/>
      <c r="U50" s="8">
        <v>47196834477</v>
      </c>
      <c r="V50" s="8"/>
      <c r="W50" s="8">
        <v>64196584548.727501</v>
      </c>
      <c r="X50" s="9"/>
      <c r="Y50" s="10">
        <f t="shared" si="0"/>
        <v>2.3515864113473724E-2</v>
      </c>
      <c r="AA50" s="5"/>
    </row>
    <row r="51" spans="1:27" ht="21.75" x14ac:dyDescent="0.5">
      <c r="A51" s="2" t="s">
        <v>59</v>
      </c>
      <c r="C51" s="8">
        <v>4810362</v>
      </c>
      <c r="D51" s="8"/>
      <c r="E51" s="8">
        <v>16520351646</v>
      </c>
      <c r="F51" s="8">
        <v>16520351646</v>
      </c>
      <c r="G51" s="8">
        <v>22416798729.5168</v>
      </c>
      <c r="H51" s="8">
        <v>22416798729.5168</v>
      </c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4810362</v>
      </c>
      <c r="R51" s="8"/>
      <c r="S51" s="8">
        <v>4052</v>
      </c>
      <c r="T51" s="8"/>
      <c r="U51" s="8">
        <v>16520351646</v>
      </c>
      <c r="V51" s="8"/>
      <c r="W51" s="8">
        <v>19375611882.397202</v>
      </c>
      <c r="X51" s="9"/>
      <c r="Y51" s="10">
        <f t="shared" si="0"/>
        <v>7.0974843809021764E-3</v>
      </c>
      <c r="AA51" s="5"/>
    </row>
    <row r="52" spans="1:27" ht="21.75" x14ac:dyDescent="0.5">
      <c r="A52" s="2" t="s">
        <v>60</v>
      </c>
      <c r="C52" s="8">
        <v>9360000</v>
      </c>
      <c r="D52" s="8"/>
      <c r="E52" s="8">
        <v>46112155830</v>
      </c>
      <c r="F52" s="8">
        <v>46112155830</v>
      </c>
      <c r="G52" s="8">
        <v>65688414480</v>
      </c>
      <c r="H52" s="8">
        <v>65688414480</v>
      </c>
      <c r="I52" s="8">
        <v>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9360000</v>
      </c>
      <c r="R52" s="8"/>
      <c r="S52" s="8">
        <v>7440</v>
      </c>
      <c r="T52" s="8"/>
      <c r="U52" s="8">
        <v>46112155830</v>
      </c>
      <c r="V52" s="8"/>
      <c r="W52" s="8">
        <v>69224051520</v>
      </c>
      <c r="X52" s="9"/>
      <c r="Y52" s="10">
        <f t="shared" si="0"/>
        <v>2.535747657560844E-2</v>
      </c>
      <c r="AA52" s="5"/>
    </row>
    <row r="53" spans="1:27" ht="21.75" x14ac:dyDescent="0.5">
      <c r="A53" s="2" t="s">
        <v>61</v>
      </c>
      <c r="C53" s="8">
        <v>3519991</v>
      </c>
      <c r="D53" s="8"/>
      <c r="E53" s="8">
        <v>14699697506</v>
      </c>
      <c r="F53" s="8">
        <v>14699697506</v>
      </c>
      <c r="G53" s="8">
        <v>16564488751.505699</v>
      </c>
      <c r="H53" s="8">
        <v>16564488751.505699</v>
      </c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3519991</v>
      </c>
      <c r="R53" s="8"/>
      <c r="S53" s="8">
        <v>5120</v>
      </c>
      <c r="T53" s="8"/>
      <c r="U53" s="8">
        <v>14699697506</v>
      </c>
      <c r="V53" s="8"/>
      <c r="W53" s="8">
        <v>17915120914.175999</v>
      </c>
      <c r="X53" s="9"/>
      <c r="Y53" s="10">
        <f t="shared" si="0"/>
        <v>6.5624916334052026E-3</v>
      </c>
      <c r="AA53" s="5"/>
    </row>
    <row r="54" spans="1:27" ht="21.75" x14ac:dyDescent="0.5">
      <c r="A54" s="2" t="s">
        <v>124</v>
      </c>
      <c r="C54" s="8">
        <v>0</v>
      </c>
      <c r="D54" s="8"/>
      <c r="E54" s="8">
        <v>0</v>
      </c>
      <c r="F54" s="8">
        <v>0</v>
      </c>
      <c r="G54" s="8">
        <v>0</v>
      </c>
      <c r="H54" s="8">
        <v>0</v>
      </c>
      <c r="I54" s="8">
        <v>10000000</v>
      </c>
      <c r="J54" s="8"/>
      <c r="K54" s="8">
        <v>25055723200</v>
      </c>
      <c r="L54" s="8"/>
      <c r="M54" s="8">
        <v>0</v>
      </c>
      <c r="N54" s="8"/>
      <c r="O54" s="8">
        <v>0</v>
      </c>
      <c r="P54" s="8"/>
      <c r="Q54" s="8">
        <v>10000000</v>
      </c>
      <c r="R54" s="8"/>
      <c r="S54" s="8">
        <v>2479</v>
      </c>
      <c r="T54" s="8"/>
      <c r="U54" s="8">
        <v>25055723200</v>
      </c>
      <c r="V54" s="8"/>
      <c r="W54" s="8">
        <v>24642499500</v>
      </c>
      <c r="X54" s="9"/>
      <c r="Y54" s="10">
        <f t="shared" si="0"/>
        <v>9.0267990693257347E-3</v>
      </c>
      <c r="AA54" s="5"/>
    </row>
    <row r="55" spans="1:27" ht="21.75" x14ac:dyDescent="0.5">
      <c r="A55" s="2" t="s">
        <v>125</v>
      </c>
      <c r="C55" s="8">
        <v>0</v>
      </c>
      <c r="D55" s="8"/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3131631</v>
      </c>
      <c r="R55" s="8"/>
      <c r="S55" s="8">
        <v>10130</v>
      </c>
      <c r="T55" s="8"/>
      <c r="U55" s="8">
        <v>35259033429</v>
      </c>
      <c r="V55" s="8"/>
      <c r="W55" s="8">
        <v>31534667655.921501</v>
      </c>
      <c r="X55" s="9"/>
      <c r="Y55" s="10">
        <f t="shared" si="0"/>
        <v>1.1551470606622861E-2</v>
      </c>
      <c r="AA55" s="5"/>
    </row>
    <row r="56" spans="1:27" ht="22.5" thickBot="1" x14ac:dyDescent="0.55000000000000004">
      <c r="C56" s="8"/>
      <c r="D56" s="8"/>
      <c r="E56" s="11">
        <f>SUM(E9:E55)</f>
        <v>2547465072913</v>
      </c>
      <c r="F56" s="8"/>
      <c r="G56" s="11">
        <f>SUM(G9:G55)</f>
        <v>2727224141821.0278</v>
      </c>
      <c r="H56" s="8"/>
      <c r="I56" s="8"/>
      <c r="J56" s="8"/>
      <c r="K56" s="11">
        <f>SUM(K9:K55)</f>
        <v>25055723200</v>
      </c>
      <c r="L56" s="8"/>
      <c r="M56" s="8"/>
      <c r="N56" s="8"/>
      <c r="O56" s="11">
        <f>SUM(O9:O55)</f>
        <v>19301934363</v>
      </c>
      <c r="P56" s="8"/>
      <c r="Q56" s="8"/>
      <c r="R56" s="8"/>
      <c r="S56" s="8"/>
      <c r="T56" s="8"/>
      <c r="U56" s="11">
        <f>SUM(U9:U55)</f>
        <v>2563334403456</v>
      </c>
      <c r="V56" s="8"/>
      <c r="W56" s="11">
        <f>SUM(W9:W55)</f>
        <v>2628148510341.0684</v>
      </c>
      <c r="X56" s="9"/>
      <c r="Y56" s="12">
        <f>SUM(Y9:Y55)</f>
        <v>0.96271762234170155</v>
      </c>
    </row>
    <row r="57" spans="1:27" ht="18.75" thickTop="1" x14ac:dyDescent="0.4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7" x14ac:dyDescent="0.4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7" x14ac:dyDescent="0.4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7" x14ac:dyDescent="0.4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7" x14ac:dyDescent="0.4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7" x14ac:dyDescent="0.4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7" x14ac:dyDescent="0.4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7" x14ac:dyDescent="0.4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3:23" x14ac:dyDescent="0.4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3:23" x14ac:dyDescent="0.4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3:23" x14ac:dyDescent="0.4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3:23" x14ac:dyDescent="0.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3:23" x14ac:dyDescent="0.4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3:23" x14ac:dyDescent="0.4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3:23" x14ac:dyDescent="0.4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3:23" x14ac:dyDescent="0.4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3:23" x14ac:dyDescent="0.4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3:23" x14ac:dyDescent="0.4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3:23" x14ac:dyDescent="0.4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3:23" x14ac:dyDescent="0.4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3:23" x14ac:dyDescent="0.4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3:23" x14ac:dyDescent="0.4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13"/>
  <sheetViews>
    <sheetView rightToLeft="1" tabSelected="1" view="pageBreakPreview" zoomScale="60" zoomScaleNormal="100" workbookViewId="0">
      <selection activeCell="I38" sqref="I38"/>
    </sheetView>
  </sheetViews>
  <sheetFormatPr defaultRowHeight="18" x14ac:dyDescent="0.4"/>
  <cols>
    <col min="1" max="1" width="24.28515625" style="1" bestFit="1" customWidth="1"/>
    <col min="2" max="2" width="1" style="1" customWidth="1"/>
    <col min="3" max="3" width="19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20.5703125" style="1" bestFit="1" customWidth="1"/>
    <col min="10" max="10" width="24.7109375" style="1" bestFit="1" customWidth="1"/>
    <col min="11" max="16" width="9.140625" style="1"/>
    <col min="17" max="17" width="20.5703125" style="1" bestFit="1" customWidth="1"/>
    <col min="18" max="16384" width="9.140625" style="1"/>
  </cols>
  <sheetData>
    <row r="2" spans="1:17" ht="27.75" x14ac:dyDescent="0.4">
      <c r="A2" s="16" t="s">
        <v>0</v>
      </c>
      <c r="B2" s="16"/>
      <c r="C2" s="16"/>
      <c r="D2" s="16"/>
      <c r="E2" s="16"/>
      <c r="F2" s="16"/>
      <c r="G2" s="16"/>
    </row>
    <row r="3" spans="1:17" ht="27.75" x14ac:dyDescent="0.4">
      <c r="A3" s="16" t="s">
        <v>69</v>
      </c>
      <c r="B3" s="16"/>
      <c r="C3" s="16"/>
      <c r="D3" s="16"/>
      <c r="E3" s="16"/>
      <c r="F3" s="16"/>
      <c r="G3" s="16"/>
    </row>
    <row r="4" spans="1:17" ht="27.75" x14ac:dyDescent="0.4">
      <c r="A4" s="16" t="str">
        <f>'سایر درآمدها'!A4:E4</f>
        <v>برای ماه منتهی به 1403/03/31</v>
      </c>
      <c r="B4" s="16"/>
      <c r="C4" s="16"/>
      <c r="D4" s="16"/>
      <c r="E4" s="16"/>
      <c r="F4" s="16"/>
      <c r="G4" s="16"/>
    </row>
    <row r="5" spans="1:17" x14ac:dyDescent="0.4">
      <c r="Q5" s="13"/>
    </row>
    <row r="6" spans="1:17" ht="27.75" x14ac:dyDescent="0.4">
      <c r="A6" s="15" t="s">
        <v>73</v>
      </c>
      <c r="C6" s="15" t="s">
        <v>66</v>
      </c>
      <c r="E6" s="15" t="s">
        <v>97</v>
      </c>
      <c r="G6" s="15" t="s">
        <v>12</v>
      </c>
      <c r="I6" s="13"/>
      <c r="J6" s="13"/>
    </row>
    <row r="7" spans="1:17" ht="18.75" x14ac:dyDescent="0.45">
      <c r="A7" s="2" t="s">
        <v>104</v>
      </c>
      <c r="C7" s="3">
        <f>'سرمایه‌گذاری در سهام'!I71</f>
        <v>-64930090583</v>
      </c>
      <c r="E7" s="4">
        <f>C7/C11</f>
        <v>1.0016378800335959</v>
      </c>
      <c r="F7" s="19"/>
      <c r="G7" s="4">
        <f>C7/2729926667332</f>
        <v>-2.378455486002384E-2</v>
      </c>
      <c r="I7" s="13"/>
      <c r="J7" s="3"/>
    </row>
    <row r="8" spans="1:17" ht="18.75" x14ac:dyDescent="0.45">
      <c r="A8" s="2" t="s">
        <v>105</v>
      </c>
      <c r="C8" s="3">
        <v>0</v>
      </c>
      <c r="E8" s="4">
        <f>C8/C11</f>
        <v>0</v>
      </c>
      <c r="F8" s="19"/>
      <c r="G8" s="4">
        <f t="shared" ref="G8:G10" si="0">C8/2729926667332</f>
        <v>0</v>
      </c>
      <c r="I8" s="3"/>
      <c r="J8" s="3"/>
    </row>
    <row r="9" spans="1:17" ht="18.75" x14ac:dyDescent="0.45">
      <c r="A9" s="2" t="s">
        <v>106</v>
      </c>
      <c r="C9" s="3">
        <f>'درآمد سپرده بانکی'!C14</f>
        <v>106173799</v>
      </c>
      <c r="E9" s="4">
        <f>C9/C11</f>
        <v>-1.6378800335959656E-3</v>
      </c>
      <c r="F9" s="19"/>
      <c r="G9" s="4">
        <f t="shared" si="0"/>
        <v>3.8892546188343332E-5</v>
      </c>
      <c r="I9" s="3"/>
      <c r="J9" s="3"/>
    </row>
    <row r="10" spans="1:17" ht="18.75" x14ac:dyDescent="0.45">
      <c r="A10" s="2" t="s">
        <v>102</v>
      </c>
      <c r="C10" s="3">
        <f>'سایر درآمدها'!C11</f>
        <v>1380215</v>
      </c>
      <c r="E10" s="4">
        <f>C10/C11</f>
        <v>-2.1291755704904707E-5</v>
      </c>
      <c r="F10" s="19"/>
      <c r="G10" s="4">
        <f t="shared" si="0"/>
        <v>5.0558684103734758E-7</v>
      </c>
      <c r="I10" s="3"/>
      <c r="J10" s="3"/>
    </row>
    <row r="11" spans="1:17" ht="18.75" thickBot="1" x14ac:dyDescent="0.45">
      <c r="C11" s="6">
        <f>SUM(C7:C9)</f>
        <v>-64823916784</v>
      </c>
      <c r="E11" s="7">
        <f>SUM(E7:E9)</f>
        <v>0.99999999999999989</v>
      </c>
      <c r="F11" s="19"/>
      <c r="G11" s="7">
        <f>SUM(G7:G9)</f>
        <v>-2.3745662313835496E-2</v>
      </c>
      <c r="I11" s="3"/>
      <c r="J11" s="20"/>
    </row>
    <row r="12" spans="1:17" ht="18.75" thickTop="1" x14ac:dyDescent="0.4">
      <c r="C12" s="3"/>
      <c r="E12" s="19"/>
      <c r="F12" s="19"/>
      <c r="G12" s="19"/>
    </row>
    <row r="13" spans="1:17" x14ac:dyDescent="0.4">
      <c r="C13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20"/>
  <sheetViews>
    <sheetView rightToLeft="1" view="pageBreakPreview" zoomScale="60" zoomScaleNormal="100" workbookViewId="0">
      <selection activeCell="I22" sqref="I22"/>
    </sheetView>
  </sheetViews>
  <sheetFormatPr defaultRowHeight="18" x14ac:dyDescent="0.4"/>
  <cols>
    <col min="1" max="1" width="55.42578125" style="1" bestFit="1" customWidth="1"/>
    <col min="2" max="2" width="1" style="1" customWidth="1"/>
    <col min="3" max="3" width="17.5703125" style="1" bestFit="1" customWidth="1"/>
    <col min="4" max="4" width="1" style="1" customWidth="1"/>
    <col min="5" max="5" width="16.42578125" style="1" bestFit="1" customWidth="1"/>
    <col min="6" max="6" width="1" style="1" customWidth="1"/>
    <col min="7" max="7" width="18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26.140625" style="1" bestFit="1" customWidth="1"/>
    <col min="12" max="12" width="1" style="1" customWidth="1"/>
    <col min="13" max="13" width="25.85546875" style="1" bestFit="1" customWidth="1"/>
    <col min="14" max="16384" width="9.140625" style="1"/>
  </cols>
  <sheetData>
    <row r="2" spans="1:13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3" ht="27.75" x14ac:dyDescent="0.4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3" ht="27.75" x14ac:dyDescent="0.4">
      <c r="A4" s="16" t="str">
        <f>سهام!A4</f>
        <v>برای ماه منتهی به 1403/03/31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3" ht="27.75" x14ac:dyDescent="0.4">
      <c r="A6" s="16" t="s">
        <v>65</v>
      </c>
      <c r="C6" s="15" t="str">
        <f>سهام!C6</f>
        <v>1403/02/31</v>
      </c>
      <c r="E6" s="15" t="s">
        <v>4</v>
      </c>
      <c r="F6" s="15" t="s">
        <v>4</v>
      </c>
      <c r="G6" s="15" t="s">
        <v>4</v>
      </c>
      <c r="I6" s="15" t="str">
        <f>سهام!Q6</f>
        <v>1403/03/31</v>
      </c>
      <c r="J6" s="15" t="s">
        <v>5</v>
      </c>
      <c r="K6" s="15" t="s">
        <v>5</v>
      </c>
    </row>
    <row r="7" spans="1:13" ht="27.75" x14ac:dyDescent="0.4">
      <c r="A7" s="15" t="s">
        <v>65</v>
      </c>
      <c r="C7" s="15" t="s">
        <v>66</v>
      </c>
      <c r="E7" s="15" t="s">
        <v>67</v>
      </c>
      <c r="G7" s="15" t="s">
        <v>68</v>
      </c>
      <c r="I7" s="15" t="s">
        <v>66</v>
      </c>
      <c r="K7" s="15" t="s">
        <v>64</v>
      </c>
    </row>
    <row r="8" spans="1:13" ht="18.75" x14ac:dyDescent="0.45">
      <c r="A8" s="2" t="s">
        <v>127</v>
      </c>
      <c r="C8" s="3">
        <v>608837937</v>
      </c>
      <c r="D8" s="3"/>
      <c r="E8" s="3">
        <v>3466527579</v>
      </c>
      <c r="F8" s="3"/>
      <c r="G8" s="3">
        <v>2000451520</v>
      </c>
      <c r="H8" s="3"/>
      <c r="I8" s="3">
        <v>2074913996</v>
      </c>
      <c r="K8" s="4">
        <f>I8/2729926667332</f>
        <v>7.6006217340183937E-4</v>
      </c>
    </row>
    <row r="9" spans="1:13" ht="18.75" x14ac:dyDescent="0.45">
      <c r="A9" s="2" t="s">
        <v>128</v>
      </c>
      <c r="C9" s="3">
        <v>5549192</v>
      </c>
      <c r="D9" s="3"/>
      <c r="E9" s="3">
        <v>23466</v>
      </c>
      <c r="F9" s="3"/>
      <c r="G9" s="3">
        <v>0</v>
      </c>
      <c r="H9" s="3"/>
      <c r="I9" s="3">
        <v>5572658</v>
      </c>
      <c r="K9" s="4">
        <f t="shared" ref="K9:K15" si="0">I9/2729926667332</f>
        <v>2.0413215002021447E-6</v>
      </c>
      <c r="M9" s="5"/>
    </row>
    <row r="10" spans="1:13" ht="18.75" x14ac:dyDescent="0.45">
      <c r="A10" s="2" t="s">
        <v>129</v>
      </c>
      <c r="C10" s="3">
        <v>6512477558</v>
      </c>
      <c r="D10" s="3"/>
      <c r="E10" s="3">
        <v>14285620717</v>
      </c>
      <c r="F10" s="3"/>
      <c r="G10" s="3">
        <v>15195280000</v>
      </c>
      <c r="H10" s="3"/>
      <c r="I10" s="3">
        <v>5602818275</v>
      </c>
      <c r="K10" s="4">
        <f t="shared" si="0"/>
        <v>2.0523695167517894E-3</v>
      </c>
      <c r="M10" s="5"/>
    </row>
    <row r="11" spans="1:13" ht="18.75" x14ac:dyDescent="0.45">
      <c r="A11" s="2" t="s">
        <v>130</v>
      </c>
      <c r="C11" s="3">
        <v>30953858348</v>
      </c>
      <c r="D11" s="3"/>
      <c r="E11" s="3">
        <v>26748438710</v>
      </c>
      <c r="F11" s="3"/>
      <c r="G11" s="3">
        <v>35671471985</v>
      </c>
      <c r="H11" s="3"/>
      <c r="I11" s="3">
        <v>22030825073</v>
      </c>
      <c r="K11" s="4">
        <f t="shared" si="0"/>
        <v>8.0701160718471138E-3</v>
      </c>
      <c r="M11" s="5"/>
    </row>
    <row r="12" spans="1:13" ht="18.75" x14ac:dyDescent="0.45">
      <c r="A12" s="2" t="s">
        <v>131</v>
      </c>
      <c r="C12" s="3">
        <v>3014098</v>
      </c>
      <c r="D12" s="3"/>
      <c r="E12" s="3">
        <v>12765</v>
      </c>
      <c r="F12" s="3"/>
      <c r="G12" s="3">
        <v>504000</v>
      </c>
      <c r="H12" s="3"/>
      <c r="I12" s="3">
        <v>2522863</v>
      </c>
      <c r="K12" s="4">
        <f t="shared" si="0"/>
        <v>9.2415046535503954E-7</v>
      </c>
      <c r="M12" s="5"/>
    </row>
    <row r="13" spans="1:13" ht="18.75" x14ac:dyDescent="0.45">
      <c r="A13" s="2" t="s">
        <v>132</v>
      </c>
      <c r="C13" s="3">
        <v>977904</v>
      </c>
      <c r="D13" s="3"/>
      <c r="E13" s="3">
        <v>4153</v>
      </c>
      <c r="F13" s="3"/>
      <c r="G13" s="3">
        <v>0</v>
      </c>
      <c r="H13" s="3"/>
      <c r="I13" s="3">
        <v>982057</v>
      </c>
      <c r="K13" s="4">
        <f t="shared" si="0"/>
        <v>3.5973750201860906E-7</v>
      </c>
      <c r="M13" s="5"/>
    </row>
    <row r="14" spans="1:13" ht="18.75" x14ac:dyDescent="0.45">
      <c r="A14" s="2" t="s">
        <v>133</v>
      </c>
      <c r="C14" s="3">
        <v>1070000000</v>
      </c>
      <c r="D14" s="3"/>
      <c r="E14" s="3">
        <v>0</v>
      </c>
      <c r="F14" s="3"/>
      <c r="G14" s="3">
        <v>0</v>
      </c>
      <c r="H14" s="3"/>
      <c r="I14" s="3">
        <v>1070000000</v>
      </c>
      <c r="K14" s="4">
        <f t="shared" si="0"/>
        <v>3.919519204688849E-4</v>
      </c>
      <c r="M14" s="5"/>
    </row>
    <row r="15" spans="1:13" ht="18.75" x14ac:dyDescent="0.45">
      <c r="A15" s="2" t="s">
        <v>134</v>
      </c>
      <c r="C15" s="3">
        <v>9496000</v>
      </c>
      <c r="D15" s="3"/>
      <c r="E15" s="3">
        <v>0</v>
      </c>
      <c r="F15" s="3"/>
      <c r="G15" s="3">
        <v>504000</v>
      </c>
      <c r="H15" s="3"/>
      <c r="I15" s="3">
        <v>8992000</v>
      </c>
      <c r="K15" s="4">
        <f t="shared" si="0"/>
        <v>3.2938613727628158E-6</v>
      </c>
      <c r="M15" s="5"/>
    </row>
    <row r="16" spans="1:13" ht="18.75" thickBot="1" x14ac:dyDescent="0.45">
      <c r="C16" s="6">
        <f>SUM(C8:C15)</f>
        <v>39164211037</v>
      </c>
      <c r="D16" s="3"/>
      <c r="E16" s="6">
        <f>SUM(E8:E15)</f>
        <v>44500627390</v>
      </c>
      <c r="F16" s="3"/>
      <c r="G16" s="6">
        <f>SUM(G8:G15)</f>
        <v>52868211505</v>
      </c>
      <c r="H16" s="3"/>
      <c r="I16" s="6">
        <f>SUM(I8:I15)</f>
        <v>30796626922</v>
      </c>
      <c r="K16" s="7">
        <f>SUM(K8:K15)</f>
        <v>1.1281118753309966E-2</v>
      </c>
    </row>
    <row r="17" spans="3:9" ht="18.75" thickTop="1" x14ac:dyDescent="0.4">
      <c r="C17" s="3"/>
      <c r="D17" s="3"/>
      <c r="E17" s="3"/>
      <c r="F17" s="3"/>
      <c r="G17" s="3"/>
      <c r="H17" s="3"/>
      <c r="I17" s="3"/>
    </row>
    <row r="18" spans="3:9" x14ac:dyDescent="0.4">
      <c r="C18" s="3"/>
      <c r="D18" s="3"/>
      <c r="E18" s="3"/>
      <c r="F18" s="3"/>
      <c r="G18" s="3"/>
      <c r="H18" s="3"/>
      <c r="I18" s="3"/>
    </row>
    <row r="19" spans="3:9" x14ac:dyDescent="0.4">
      <c r="C19" s="3"/>
      <c r="D19" s="3"/>
      <c r="E19" s="3"/>
      <c r="F19" s="3"/>
      <c r="G19" s="3"/>
      <c r="H19" s="3"/>
      <c r="I19" s="3"/>
    </row>
    <row r="20" spans="3:9" x14ac:dyDescent="0.4">
      <c r="C20" s="14"/>
    </row>
  </sheetData>
  <mergeCells count="12">
    <mergeCell ref="E6:G6"/>
    <mergeCell ref="A2:K2"/>
    <mergeCell ref="A3:K3"/>
    <mergeCell ref="A4:K4"/>
    <mergeCell ref="A6:A7"/>
    <mergeCell ref="I7"/>
    <mergeCell ref="K7"/>
    <mergeCell ref="I6:K6"/>
    <mergeCell ref="C7"/>
    <mergeCell ref="C6"/>
    <mergeCell ref="E7"/>
    <mergeCell ref="G7"/>
  </mergeCells>
  <pageMargins left="0.7" right="0.7" top="0.75" bottom="0.75" header="0.3" footer="0.3"/>
  <pageSetup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7"/>
  <sheetViews>
    <sheetView rightToLeft="1" view="pageBreakPreview" zoomScale="60" zoomScaleNormal="100" workbookViewId="0">
      <selection activeCell="G17" sqref="G17"/>
    </sheetView>
  </sheetViews>
  <sheetFormatPr defaultRowHeight="18" x14ac:dyDescent="0.4"/>
  <cols>
    <col min="1" max="1" width="55.7109375" style="1" bestFit="1" customWidth="1"/>
    <col min="2" max="2" width="1" style="1" customWidth="1"/>
    <col min="3" max="3" width="13.5703125" style="1" bestFit="1" customWidth="1"/>
    <col min="4" max="4" width="1" style="1" customWidth="1"/>
    <col min="5" max="5" width="15.285156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3.5703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9.140625" style="1" customWidth="1"/>
    <col min="16" max="16" width="9.140625" style="1"/>
    <col min="17" max="17" width="14" style="1" bestFit="1" customWidth="1"/>
    <col min="18" max="16384" width="9.140625" style="1"/>
  </cols>
  <sheetData>
    <row r="2" spans="1:17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7" ht="27.75" x14ac:dyDescent="0.4">
      <c r="A3" s="16" t="s">
        <v>69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7" ht="27.75" x14ac:dyDescent="0.4">
      <c r="A4" s="16" t="str">
        <f>سهام!A4</f>
        <v>برای ماه منتهی به 1403/03/31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6" spans="1:17" ht="27.75" x14ac:dyDescent="0.4">
      <c r="A6" s="15" t="s">
        <v>70</v>
      </c>
      <c r="B6" s="15" t="s">
        <v>70</v>
      </c>
      <c r="C6" s="15" t="s">
        <v>71</v>
      </c>
      <c r="D6" s="15" t="s">
        <v>71</v>
      </c>
      <c r="E6" s="15" t="s">
        <v>71</v>
      </c>
      <c r="F6" s="15" t="s">
        <v>71</v>
      </c>
      <c r="G6" s="15" t="s">
        <v>71</v>
      </c>
      <c r="I6" s="15" t="s">
        <v>72</v>
      </c>
      <c r="J6" s="15" t="s">
        <v>72</v>
      </c>
      <c r="K6" s="15" t="s">
        <v>72</v>
      </c>
      <c r="L6" s="15" t="s">
        <v>72</v>
      </c>
      <c r="M6" s="15" t="s">
        <v>72</v>
      </c>
    </row>
    <row r="7" spans="1:17" ht="27.75" x14ac:dyDescent="0.4">
      <c r="A7" s="15" t="s">
        <v>73</v>
      </c>
      <c r="C7" s="15" t="s">
        <v>74</v>
      </c>
      <c r="E7" s="15" t="s">
        <v>75</v>
      </c>
      <c r="G7" s="15" t="s">
        <v>76</v>
      </c>
      <c r="I7" s="15" t="s">
        <v>74</v>
      </c>
      <c r="K7" s="15" t="s">
        <v>75</v>
      </c>
      <c r="M7" s="15" t="s">
        <v>76</v>
      </c>
    </row>
    <row r="8" spans="1:17" ht="18.75" x14ac:dyDescent="0.45">
      <c r="A8" s="2" t="s">
        <v>127</v>
      </c>
      <c r="C8" s="3">
        <v>127579</v>
      </c>
      <c r="D8" s="3"/>
      <c r="E8" s="3">
        <v>0</v>
      </c>
      <c r="F8" s="3"/>
      <c r="G8" s="3">
        <v>127579</v>
      </c>
      <c r="H8" s="3"/>
      <c r="I8" s="3">
        <v>16440577</v>
      </c>
      <c r="J8" s="3"/>
      <c r="K8" s="3">
        <v>0</v>
      </c>
      <c r="L8" s="3"/>
      <c r="M8" s="3">
        <v>16440577</v>
      </c>
      <c r="Q8" s="13"/>
    </row>
    <row r="9" spans="1:17" ht="18.75" x14ac:dyDescent="0.45">
      <c r="A9" s="2" t="s">
        <v>135</v>
      </c>
      <c r="C9" s="3">
        <v>23466</v>
      </c>
      <c r="D9" s="3"/>
      <c r="E9" s="3">
        <v>0</v>
      </c>
      <c r="F9" s="3"/>
      <c r="G9" s="3">
        <v>23466</v>
      </c>
      <c r="H9" s="3"/>
      <c r="I9" s="3">
        <v>179878</v>
      </c>
      <c r="J9" s="3"/>
      <c r="K9" s="3">
        <v>0</v>
      </c>
      <c r="L9" s="3"/>
      <c r="M9" s="3">
        <v>179878</v>
      </c>
    </row>
    <row r="10" spans="1:17" ht="18.75" x14ac:dyDescent="0.45">
      <c r="A10" s="2" t="s">
        <v>136</v>
      </c>
      <c r="C10" s="3">
        <v>11917</v>
      </c>
      <c r="D10" s="3"/>
      <c r="E10" s="3">
        <v>0</v>
      </c>
      <c r="F10" s="3"/>
      <c r="G10" s="3">
        <v>11917</v>
      </c>
      <c r="H10" s="3"/>
      <c r="I10" s="3">
        <v>124004</v>
      </c>
      <c r="J10" s="3"/>
      <c r="K10" s="3">
        <v>0</v>
      </c>
      <c r="L10" s="3"/>
      <c r="M10" s="3">
        <v>124004</v>
      </c>
    </row>
    <row r="11" spans="1:17" ht="18.75" x14ac:dyDescent="0.45">
      <c r="A11" s="2" t="s">
        <v>137</v>
      </c>
      <c r="C11" s="3">
        <v>105993919</v>
      </c>
      <c r="D11" s="3"/>
      <c r="E11" s="3">
        <v>0</v>
      </c>
      <c r="F11" s="3"/>
      <c r="G11" s="3">
        <v>105993919</v>
      </c>
      <c r="H11" s="3"/>
      <c r="I11" s="3">
        <v>244493557</v>
      </c>
      <c r="J11" s="3"/>
      <c r="K11" s="3">
        <v>0</v>
      </c>
      <c r="L11" s="3"/>
      <c r="M11" s="3">
        <v>244493557</v>
      </c>
    </row>
    <row r="12" spans="1:17" ht="18.75" x14ac:dyDescent="0.45">
      <c r="A12" s="2" t="s">
        <v>138</v>
      </c>
      <c r="C12" s="3">
        <v>12765</v>
      </c>
      <c r="D12" s="3"/>
      <c r="E12" s="3">
        <v>0</v>
      </c>
      <c r="F12" s="3"/>
      <c r="G12" s="3">
        <v>12765</v>
      </c>
      <c r="H12" s="3"/>
      <c r="I12" s="3">
        <v>100088</v>
      </c>
      <c r="J12" s="3"/>
      <c r="K12" s="3">
        <v>0</v>
      </c>
      <c r="L12" s="3"/>
      <c r="M12" s="3">
        <v>100088</v>
      </c>
    </row>
    <row r="13" spans="1:17" ht="18.75" x14ac:dyDescent="0.45">
      <c r="A13" s="2" t="s">
        <v>132</v>
      </c>
      <c r="C13" s="3">
        <v>4153</v>
      </c>
      <c r="D13" s="3"/>
      <c r="E13" s="3">
        <v>0</v>
      </c>
      <c r="F13" s="3"/>
      <c r="G13" s="3">
        <v>4153</v>
      </c>
      <c r="H13" s="3"/>
      <c r="I13" s="3">
        <v>8756586</v>
      </c>
      <c r="J13" s="3"/>
      <c r="K13" s="3">
        <v>0</v>
      </c>
      <c r="L13" s="3"/>
      <c r="M13" s="3">
        <v>8756586</v>
      </c>
    </row>
    <row r="14" spans="1:17" ht="18.75" thickBot="1" x14ac:dyDescent="0.45">
      <c r="C14" s="6">
        <f>SUM(C8:C13)</f>
        <v>106173799</v>
      </c>
      <c r="D14" s="3"/>
      <c r="E14" s="6">
        <f>SUM(E8:E13)</f>
        <v>0</v>
      </c>
      <c r="F14" s="3"/>
      <c r="G14" s="6">
        <f>SUM(G8:G13)</f>
        <v>106173799</v>
      </c>
      <c r="H14" s="3"/>
      <c r="I14" s="6">
        <f>SUM(I8:I13)</f>
        <v>270094690</v>
      </c>
      <c r="J14" s="3"/>
      <c r="K14" s="6">
        <f>SUM(K8:K13)</f>
        <v>0</v>
      </c>
      <c r="L14" s="3"/>
      <c r="M14" s="6">
        <f>SUM(M8:M13)</f>
        <v>270094690</v>
      </c>
    </row>
    <row r="15" spans="1:17" ht="18.75" thickTop="1" x14ac:dyDescent="0.4"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7" x14ac:dyDescent="0.4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3:13" x14ac:dyDescent="0.4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</sheetData>
  <mergeCells count="13">
    <mergeCell ref="A2:M2"/>
    <mergeCell ref="A3:M3"/>
    <mergeCell ref="A4:M4"/>
    <mergeCell ref="A7"/>
    <mergeCell ref="A6:B6"/>
    <mergeCell ref="K7"/>
    <mergeCell ref="M7"/>
    <mergeCell ref="I6:M6"/>
    <mergeCell ref="C7"/>
    <mergeCell ref="E7"/>
    <mergeCell ref="G7"/>
    <mergeCell ref="C6:G6"/>
    <mergeCell ref="I7"/>
  </mergeCells>
  <pageMargins left="0.7" right="0.7" top="0.75" bottom="0.75" header="0.3" footer="0.3"/>
  <pageSetup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6"/>
  <sheetViews>
    <sheetView rightToLeft="1" view="pageBreakPreview" zoomScale="60" zoomScaleNormal="100" workbookViewId="0">
      <selection activeCell="M64" sqref="M64:O74"/>
    </sheetView>
  </sheetViews>
  <sheetFormatPr defaultRowHeight="18" x14ac:dyDescent="0.4"/>
  <cols>
    <col min="1" max="1" width="27.5703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7.75" x14ac:dyDescent="0.4">
      <c r="A3" s="16" t="s">
        <v>69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7.75" x14ac:dyDescent="0.4">
      <c r="A4" s="16" t="str">
        <f>سهام!A4</f>
        <v>برای ماه منتهی به 1403/03/31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7.75" x14ac:dyDescent="0.4">
      <c r="A6" s="16" t="s">
        <v>2</v>
      </c>
      <c r="C6" s="15" t="s">
        <v>78</v>
      </c>
      <c r="D6" s="15" t="s">
        <v>78</v>
      </c>
      <c r="E6" s="15" t="s">
        <v>78</v>
      </c>
      <c r="F6" s="15" t="s">
        <v>78</v>
      </c>
      <c r="G6" s="15" t="s">
        <v>78</v>
      </c>
      <c r="I6" s="15" t="s">
        <v>71</v>
      </c>
      <c r="J6" s="15" t="s">
        <v>71</v>
      </c>
      <c r="K6" s="15" t="s">
        <v>71</v>
      </c>
      <c r="L6" s="15" t="s">
        <v>71</v>
      </c>
      <c r="M6" s="15" t="s">
        <v>71</v>
      </c>
      <c r="O6" s="15" t="s">
        <v>72</v>
      </c>
      <c r="P6" s="15" t="s">
        <v>72</v>
      </c>
      <c r="Q6" s="15" t="s">
        <v>72</v>
      </c>
      <c r="R6" s="15" t="s">
        <v>72</v>
      </c>
      <c r="S6" s="15" t="s">
        <v>72</v>
      </c>
    </row>
    <row r="7" spans="1:19" ht="27.75" x14ac:dyDescent="0.4">
      <c r="A7" s="15" t="s">
        <v>2</v>
      </c>
      <c r="C7" s="15" t="s">
        <v>79</v>
      </c>
      <c r="E7" s="15" t="s">
        <v>80</v>
      </c>
      <c r="G7" s="15" t="s">
        <v>81</v>
      </c>
      <c r="I7" s="15" t="s">
        <v>82</v>
      </c>
      <c r="K7" s="15" t="s">
        <v>75</v>
      </c>
      <c r="M7" s="15" t="s">
        <v>83</v>
      </c>
      <c r="O7" s="15" t="s">
        <v>82</v>
      </c>
      <c r="Q7" s="15" t="s">
        <v>75</v>
      </c>
      <c r="S7" s="15" t="s">
        <v>83</v>
      </c>
    </row>
    <row r="8" spans="1:19" ht="18.75" x14ac:dyDescent="0.45">
      <c r="A8" s="2" t="s">
        <v>43</v>
      </c>
      <c r="C8" s="1" t="s">
        <v>139</v>
      </c>
      <c r="E8" s="3">
        <v>7000000</v>
      </c>
      <c r="G8" s="3">
        <v>300</v>
      </c>
      <c r="H8" s="3"/>
      <c r="I8" s="3">
        <v>2100000000</v>
      </c>
      <c r="J8" s="3"/>
      <c r="K8" s="3">
        <v>150858233</v>
      </c>
      <c r="L8" s="3"/>
      <c r="M8" s="3">
        <v>1949141767</v>
      </c>
      <c r="N8" s="3"/>
      <c r="O8" s="3">
        <v>0</v>
      </c>
      <c r="P8" s="3"/>
      <c r="Q8" s="3">
        <v>150858233</v>
      </c>
      <c r="R8" s="3"/>
      <c r="S8" s="3">
        <v>1949141767</v>
      </c>
    </row>
    <row r="9" spans="1:19" ht="18.75" x14ac:dyDescent="0.45">
      <c r="A9" s="2" t="s">
        <v>41</v>
      </c>
      <c r="C9" s="1" t="s">
        <v>115</v>
      </c>
      <c r="E9" s="3">
        <v>3200000</v>
      </c>
      <c r="G9" s="3">
        <v>685</v>
      </c>
      <c r="H9" s="3"/>
      <c r="I9" s="3">
        <v>0</v>
      </c>
      <c r="J9" s="3"/>
      <c r="K9" s="3">
        <v>0</v>
      </c>
      <c r="L9" s="3"/>
      <c r="M9" s="3">
        <v>0</v>
      </c>
      <c r="N9" s="3"/>
      <c r="O9" s="3">
        <v>0</v>
      </c>
      <c r="P9" s="3"/>
      <c r="Q9" s="3">
        <v>0</v>
      </c>
      <c r="R9" s="3"/>
      <c r="S9" s="3">
        <v>2192000000</v>
      </c>
    </row>
    <row r="10" spans="1:19" ht="18.75" x14ac:dyDescent="0.45">
      <c r="A10" s="2" t="s">
        <v>45</v>
      </c>
      <c r="C10" s="1" t="s">
        <v>116</v>
      </c>
      <c r="E10" s="3">
        <v>2826016</v>
      </c>
      <c r="G10" s="3">
        <v>3000</v>
      </c>
      <c r="H10" s="3"/>
      <c r="I10" s="3">
        <v>0</v>
      </c>
      <c r="J10" s="3"/>
      <c r="K10" s="3">
        <v>0</v>
      </c>
      <c r="L10" s="3"/>
      <c r="M10" s="3">
        <v>0</v>
      </c>
      <c r="N10" s="3"/>
      <c r="O10" s="3">
        <v>0</v>
      </c>
      <c r="P10" s="3"/>
      <c r="Q10" s="3">
        <v>0</v>
      </c>
      <c r="R10" s="3"/>
      <c r="S10" s="3">
        <v>8478048000</v>
      </c>
    </row>
    <row r="11" spans="1:19" ht="18.75" x14ac:dyDescent="0.45">
      <c r="A11" s="2" t="s">
        <v>30</v>
      </c>
      <c r="C11" s="1" t="s">
        <v>140</v>
      </c>
      <c r="E11" s="3">
        <v>2417362</v>
      </c>
      <c r="G11" s="3">
        <v>3120</v>
      </c>
      <c r="H11" s="3"/>
      <c r="I11" s="3">
        <v>7542169440</v>
      </c>
      <c r="J11" s="3"/>
      <c r="K11" s="3">
        <v>590422355</v>
      </c>
      <c r="L11" s="3"/>
      <c r="M11" s="3">
        <v>6951747085</v>
      </c>
      <c r="N11" s="3"/>
      <c r="O11" s="3">
        <v>10414469236</v>
      </c>
      <c r="P11" s="3"/>
      <c r="Q11" s="3">
        <v>590422355</v>
      </c>
      <c r="R11" s="3"/>
      <c r="S11" s="3">
        <v>6951747085</v>
      </c>
    </row>
    <row r="12" spans="1:19" ht="18.75" x14ac:dyDescent="0.45">
      <c r="A12" s="2" t="s">
        <v>49</v>
      </c>
      <c r="C12" s="1" t="s">
        <v>111</v>
      </c>
      <c r="E12" s="3">
        <v>8568762</v>
      </c>
      <c r="G12" s="3">
        <v>105</v>
      </c>
      <c r="H12" s="3"/>
      <c r="I12" s="3">
        <v>0</v>
      </c>
      <c r="J12" s="3"/>
      <c r="K12" s="3">
        <v>0</v>
      </c>
      <c r="L12" s="3"/>
      <c r="M12" s="3">
        <v>0</v>
      </c>
      <c r="N12" s="3"/>
      <c r="O12" s="3">
        <v>6802444800</v>
      </c>
      <c r="P12" s="3"/>
      <c r="Q12" s="3">
        <v>0</v>
      </c>
      <c r="R12" s="3"/>
      <c r="S12" s="3">
        <v>899720010</v>
      </c>
    </row>
    <row r="13" spans="1:19" ht="18.75" x14ac:dyDescent="0.45">
      <c r="A13" s="2" t="s">
        <v>52</v>
      </c>
      <c r="C13" s="1" t="s">
        <v>84</v>
      </c>
      <c r="E13" s="3">
        <v>1600000</v>
      </c>
      <c r="G13" s="3">
        <v>600</v>
      </c>
      <c r="H13" s="3"/>
      <c r="I13" s="3">
        <v>0</v>
      </c>
      <c r="J13" s="3"/>
      <c r="K13" s="3">
        <v>0</v>
      </c>
      <c r="L13" s="3"/>
      <c r="M13" s="3">
        <v>0</v>
      </c>
      <c r="N13" s="3"/>
      <c r="O13" s="3">
        <v>0</v>
      </c>
      <c r="P13" s="3"/>
      <c r="Q13" s="3">
        <v>0</v>
      </c>
      <c r="R13" s="3"/>
      <c r="S13" s="3">
        <v>960000000</v>
      </c>
    </row>
    <row r="14" spans="1:19" ht="18.75" x14ac:dyDescent="0.45">
      <c r="A14" s="2" t="s">
        <v>46</v>
      </c>
      <c r="C14" s="1" t="s">
        <v>120</v>
      </c>
      <c r="E14" s="3">
        <v>1000000</v>
      </c>
      <c r="G14" s="3">
        <v>5600</v>
      </c>
      <c r="H14" s="3"/>
      <c r="I14" s="3">
        <v>0</v>
      </c>
      <c r="J14" s="3"/>
      <c r="K14" s="3">
        <v>0</v>
      </c>
      <c r="L14" s="3"/>
      <c r="M14" s="3">
        <v>0</v>
      </c>
      <c r="N14" s="3"/>
      <c r="O14" s="3">
        <v>0</v>
      </c>
      <c r="P14" s="3"/>
      <c r="Q14" s="3">
        <v>0</v>
      </c>
      <c r="R14" s="3"/>
      <c r="S14" s="3">
        <v>5600000000</v>
      </c>
    </row>
    <row r="15" spans="1:19" ht="18.75" x14ac:dyDescent="0.45">
      <c r="A15" s="2" t="s">
        <v>55</v>
      </c>
      <c r="C15" s="1" t="s">
        <v>118</v>
      </c>
      <c r="E15" s="3">
        <v>2500666</v>
      </c>
      <c r="G15" s="3">
        <v>2000</v>
      </c>
      <c r="H15" s="3"/>
      <c r="I15" s="3">
        <v>0</v>
      </c>
      <c r="J15" s="3"/>
      <c r="K15" s="3">
        <v>0</v>
      </c>
      <c r="L15" s="3"/>
      <c r="M15" s="3">
        <v>0</v>
      </c>
      <c r="N15" s="3"/>
      <c r="O15" s="3">
        <v>0</v>
      </c>
      <c r="P15" s="3"/>
      <c r="Q15" s="3">
        <v>290399923</v>
      </c>
      <c r="R15" s="3"/>
      <c r="S15" s="3">
        <v>4710932077</v>
      </c>
    </row>
    <row r="16" spans="1:19" ht="18.75" x14ac:dyDescent="0.45">
      <c r="A16" s="2" t="s">
        <v>59</v>
      </c>
      <c r="C16" s="1" t="s">
        <v>139</v>
      </c>
      <c r="E16" s="3">
        <v>4810362</v>
      </c>
      <c r="G16" s="3">
        <v>682</v>
      </c>
      <c r="H16" s="3"/>
      <c r="I16" s="3">
        <v>3280666884</v>
      </c>
      <c r="J16" s="3"/>
      <c r="K16" s="3">
        <v>198444458</v>
      </c>
      <c r="L16" s="3"/>
      <c r="M16" s="3">
        <v>3082222426</v>
      </c>
      <c r="N16" s="3"/>
      <c r="O16" s="3">
        <v>0</v>
      </c>
      <c r="P16" s="3"/>
      <c r="Q16" s="3">
        <v>198444458</v>
      </c>
      <c r="R16" s="3"/>
      <c r="S16" s="3">
        <v>3082222426</v>
      </c>
    </row>
    <row r="17" spans="1:19" ht="18.75" x14ac:dyDescent="0.45">
      <c r="A17" s="2" t="s">
        <v>63</v>
      </c>
      <c r="C17" s="1" t="s">
        <v>141</v>
      </c>
      <c r="E17" s="3">
        <v>10056657</v>
      </c>
      <c r="G17" s="3">
        <v>82</v>
      </c>
      <c r="H17" s="3"/>
      <c r="I17" s="3">
        <v>824645874</v>
      </c>
      <c r="J17" s="3"/>
      <c r="K17" s="3">
        <v>17145555</v>
      </c>
      <c r="L17" s="3"/>
      <c r="M17" s="3">
        <v>807500319</v>
      </c>
      <c r="N17" s="3"/>
      <c r="O17" s="3">
        <v>0</v>
      </c>
      <c r="P17" s="3"/>
      <c r="Q17" s="3">
        <v>17145555</v>
      </c>
      <c r="R17" s="3"/>
      <c r="S17" s="3">
        <v>807500319</v>
      </c>
    </row>
    <row r="18" spans="1:19" ht="18.75" x14ac:dyDescent="0.45">
      <c r="A18" s="2" t="s">
        <v>21</v>
      </c>
      <c r="C18" s="1" t="s">
        <v>85</v>
      </c>
      <c r="E18" s="3">
        <v>550000</v>
      </c>
      <c r="G18" s="3">
        <v>27500</v>
      </c>
      <c r="H18" s="3"/>
      <c r="I18" s="3">
        <v>0</v>
      </c>
      <c r="J18" s="3"/>
      <c r="K18" s="3">
        <v>0</v>
      </c>
      <c r="L18" s="3"/>
      <c r="M18" s="3">
        <v>0</v>
      </c>
      <c r="N18" s="3"/>
      <c r="O18" s="3">
        <v>0</v>
      </c>
      <c r="P18" s="3"/>
      <c r="Q18" s="3">
        <v>0</v>
      </c>
      <c r="R18" s="3"/>
      <c r="S18" s="3">
        <v>15125000000</v>
      </c>
    </row>
    <row r="19" spans="1:19" ht="18.75" x14ac:dyDescent="0.45">
      <c r="A19" s="2" t="s">
        <v>29</v>
      </c>
      <c r="C19" s="1" t="s">
        <v>142</v>
      </c>
      <c r="E19" s="3">
        <v>5000000</v>
      </c>
      <c r="G19" s="3">
        <v>2110</v>
      </c>
      <c r="H19" s="3"/>
      <c r="I19" s="3">
        <v>10550000000</v>
      </c>
      <c r="J19" s="3"/>
      <c r="K19" s="3">
        <v>135530764</v>
      </c>
      <c r="L19" s="3"/>
      <c r="M19" s="3">
        <v>10414469236</v>
      </c>
      <c r="N19" s="3"/>
      <c r="O19" s="3">
        <v>0</v>
      </c>
      <c r="P19" s="3"/>
      <c r="Q19" s="3">
        <v>135530764</v>
      </c>
      <c r="R19" s="3"/>
      <c r="S19" s="3">
        <v>10414469236</v>
      </c>
    </row>
    <row r="20" spans="1:19" ht="18.75" x14ac:dyDescent="0.45">
      <c r="A20" s="2" t="s">
        <v>61</v>
      </c>
      <c r="C20" s="1" t="s">
        <v>113</v>
      </c>
      <c r="E20" s="3">
        <v>2353955</v>
      </c>
      <c r="G20" s="3">
        <v>800</v>
      </c>
      <c r="H20" s="3"/>
      <c r="I20" s="3">
        <v>0</v>
      </c>
      <c r="J20" s="3"/>
      <c r="K20" s="3">
        <v>0</v>
      </c>
      <c r="L20" s="3"/>
      <c r="M20" s="3">
        <v>0</v>
      </c>
      <c r="N20" s="3"/>
      <c r="O20" s="3">
        <v>0</v>
      </c>
      <c r="P20" s="3"/>
      <c r="Q20" s="3">
        <v>0</v>
      </c>
      <c r="R20" s="3"/>
      <c r="S20" s="3">
        <v>1883164000</v>
      </c>
    </row>
    <row r="21" spans="1:19" ht="18.75" x14ac:dyDescent="0.45">
      <c r="A21" s="2" t="s">
        <v>16</v>
      </c>
      <c r="C21" s="1" t="s">
        <v>141</v>
      </c>
      <c r="E21" s="3">
        <v>12418268</v>
      </c>
      <c r="G21" s="3">
        <v>310</v>
      </c>
      <c r="H21" s="3"/>
      <c r="I21" s="3">
        <v>3849663080</v>
      </c>
      <c r="J21" s="3"/>
      <c r="K21" s="3">
        <v>204716195</v>
      </c>
      <c r="L21" s="3"/>
      <c r="M21" s="3">
        <v>3644946885</v>
      </c>
      <c r="N21" s="3"/>
      <c r="O21" s="3">
        <v>0</v>
      </c>
      <c r="P21" s="3"/>
      <c r="Q21" s="3">
        <v>204716195</v>
      </c>
      <c r="R21" s="3"/>
      <c r="S21" s="3">
        <v>3644946885</v>
      </c>
    </row>
    <row r="22" spans="1:19" ht="18.75" x14ac:dyDescent="0.45">
      <c r="A22" s="2" t="s">
        <v>28</v>
      </c>
      <c r="C22" s="1" t="s">
        <v>86</v>
      </c>
      <c r="E22" s="3">
        <v>600000</v>
      </c>
      <c r="G22" s="3">
        <v>5700</v>
      </c>
      <c r="H22" s="3"/>
      <c r="I22" s="3">
        <v>0</v>
      </c>
      <c r="J22" s="3"/>
      <c r="K22" s="3">
        <v>0</v>
      </c>
      <c r="L22" s="3"/>
      <c r="M22" s="3">
        <v>0</v>
      </c>
      <c r="N22" s="3"/>
      <c r="O22" s="3">
        <v>0</v>
      </c>
      <c r="P22" s="3"/>
      <c r="Q22" s="3">
        <v>0</v>
      </c>
      <c r="R22" s="3"/>
      <c r="S22" s="3">
        <v>3420000000</v>
      </c>
    </row>
    <row r="23" spans="1:19" ht="18.75" x14ac:dyDescent="0.45">
      <c r="A23" s="2" t="s">
        <v>23</v>
      </c>
      <c r="C23" s="1" t="s">
        <v>121</v>
      </c>
      <c r="E23" s="3">
        <v>279936</v>
      </c>
      <c r="G23" s="3">
        <v>24300</v>
      </c>
      <c r="H23" s="3"/>
      <c r="I23" s="3">
        <v>0</v>
      </c>
      <c r="J23" s="3"/>
      <c r="K23" s="3">
        <v>0</v>
      </c>
      <c r="L23" s="3"/>
      <c r="M23" s="3">
        <v>0</v>
      </c>
      <c r="N23" s="3"/>
      <c r="O23" s="3">
        <v>0</v>
      </c>
      <c r="P23" s="3"/>
      <c r="Q23" s="3">
        <v>0</v>
      </c>
      <c r="R23" s="3"/>
      <c r="S23" s="3">
        <v>6802444800</v>
      </c>
    </row>
    <row r="24" spans="1:19" ht="18.75" x14ac:dyDescent="0.45">
      <c r="A24" s="2" t="s">
        <v>22</v>
      </c>
      <c r="C24" s="1" t="s">
        <v>139</v>
      </c>
      <c r="E24" s="3">
        <v>5009950</v>
      </c>
      <c r="G24" s="3">
        <v>1900</v>
      </c>
      <c r="H24" s="3"/>
      <c r="I24" s="3">
        <v>9518905000</v>
      </c>
      <c r="J24" s="3"/>
      <c r="K24" s="3">
        <v>26007937</v>
      </c>
      <c r="L24" s="3"/>
      <c r="M24" s="3">
        <v>9492897063</v>
      </c>
      <c r="N24" s="3"/>
      <c r="O24" s="3">
        <v>0</v>
      </c>
      <c r="P24" s="3"/>
      <c r="Q24" s="3">
        <v>26007937</v>
      </c>
      <c r="R24" s="3"/>
      <c r="S24" s="3">
        <v>9492897063</v>
      </c>
    </row>
    <row r="25" spans="1:19" ht="18.75" x14ac:dyDescent="0.45">
      <c r="A25" s="2" t="s">
        <v>34</v>
      </c>
      <c r="C25" s="1" t="s">
        <v>143</v>
      </c>
      <c r="E25" s="3">
        <v>3300000</v>
      </c>
      <c r="G25" s="3">
        <v>550</v>
      </c>
      <c r="H25" s="3"/>
      <c r="I25" s="3">
        <v>1815000000</v>
      </c>
      <c r="J25" s="3"/>
      <c r="K25" s="3">
        <v>28149022</v>
      </c>
      <c r="L25" s="3"/>
      <c r="M25" s="3">
        <v>1786850978</v>
      </c>
      <c r="N25" s="3"/>
      <c r="O25" s="3">
        <v>0</v>
      </c>
      <c r="P25" s="3"/>
      <c r="Q25" s="3">
        <v>28149022</v>
      </c>
      <c r="R25" s="3"/>
      <c r="S25" s="3">
        <v>1786850978</v>
      </c>
    </row>
    <row r="26" spans="1:19" ht="18.75" x14ac:dyDescent="0.45">
      <c r="A26" s="2" t="s">
        <v>25</v>
      </c>
      <c r="C26" s="1" t="s">
        <v>112</v>
      </c>
      <c r="E26" s="3">
        <v>1123919</v>
      </c>
      <c r="G26" s="3">
        <v>7220</v>
      </c>
      <c r="H26" s="3"/>
      <c r="I26" s="3">
        <v>0</v>
      </c>
      <c r="J26" s="3"/>
      <c r="K26" s="3">
        <v>0</v>
      </c>
      <c r="L26" s="3"/>
      <c r="M26" s="3">
        <v>0</v>
      </c>
      <c r="N26" s="3"/>
      <c r="O26" s="3">
        <v>0</v>
      </c>
      <c r="P26" s="3"/>
      <c r="Q26" s="3">
        <v>0</v>
      </c>
      <c r="R26" s="3"/>
      <c r="S26" s="3">
        <v>8114695180</v>
      </c>
    </row>
    <row r="27" spans="1:19" ht="18.75" x14ac:dyDescent="0.45">
      <c r="A27" s="2" t="s">
        <v>53</v>
      </c>
      <c r="C27" s="1" t="s">
        <v>114</v>
      </c>
      <c r="E27" s="3">
        <v>1073224</v>
      </c>
      <c r="G27" s="3">
        <v>3500</v>
      </c>
      <c r="H27" s="3"/>
      <c r="I27" s="3">
        <v>0</v>
      </c>
      <c r="J27" s="3"/>
      <c r="K27" s="3">
        <v>0</v>
      </c>
      <c r="L27" s="3"/>
      <c r="M27" s="3">
        <v>0</v>
      </c>
      <c r="N27" s="3"/>
      <c r="O27" s="3">
        <v>0</v>
      </c>
      <c r="P27" s="3"/>
      <c r="Q27" s="3">
        <v>0</v>
      </c>
      <c r="R27" s="3"/>
      <c r="S27" s="3">
        <v>3756284000</v>
      </c>
    </row>
    <row r="28" spans="1:19" ht="18.75" x14ac:dyDescent="0.45">
      <c r="A28" s="2" t="s">
        <v>56</v>
      </c>
      <c r="C28" s="1" t="s">
        <v>5</v>
      </c>
      <c r="E28" s="3">
        <v>5000000</v>
      </c>
      <c r="G28" s="3">
        <v>540</v>
      </c>
      <c r="H28" s="3"/>
      <c r="I28" s="3">
        <v>0</v>
      </c>
      <c r="J28" s="3"/>
      <c r="K28" s="3">
        <v>0</v>
      </c>
      <c r="L28" s="3"/>
      <c r="M28" s="3">
        <v>0</v>
      </c>
      <c r="N28" s="3"/>
      <c r="O28" s="3">
        <v>0</v>
      </c>
      <c r="P28" s="3"/>
      <c r="Q28" s="3">
        <v>0</v>
      </c>
      <c r="R28" s="3"/>
      <c r="S28" s="3">
        <v>2700000000</v>
      </c>
    </row>
    <row r="29" spans="1:19" ht="18.75" x14ac:dyDescent="0.45">
      <c r="A29" s="2" t="s">
        <v>18</v>
      </c>
      <c r="C29" s="1" t="s">
        <v>5</v>
      </c>
      <c r="E29" s="3">
        <v>2000000</v>
      </c>
      <c r="G29" s="3">
        <v>220</v>
      </c>
      <c r="H29" s="3"/>
      <c r="I29" s="3">
        <v>0</v>
      </c>
      <c r="J29" s="3"/>
      <c r="K29" s="3">
        <v>0</v>
      </c>
      <c r="L29" s="3"/>
      <c r="M29" s="3">
        <v>0</v>
      </c>
      <c r="N29" s="3"/>
      <c r="O29" s="3">
        <v>0</v>
      </c>
      <c r="P29" s="3"/>
      <c r="Q29" s="3">
        <v>0</v>
      </c>
      <c r="R29" s="3"/>
      <c r="S29" s="3">
        <v>440000000</v>
      </c>
    </row>
    <row r="30" spans="1:19" ht="18.75" x14ac:dyDescent="0.45">
      <c r="A30" s="2" t="s">
        <v>19</v>
      </c>
      <c r="C30" s="1" t="s">
        <v>117</v>
      </c>
      <c r="E30" s="3">
        <v>2000000</v>
      </c>
      <c r="G30" s="3">
        <v>3359</v>
      </c>
      <c r="H30" s="3"/>
      <c r="I30" s="3">
        <v>0</v>
      </c>
      <c r="J30" s="3"/>
      <c r="K30" s="3">
        <v>0</v>
      </c>
      <c r="L30" s="3"/>
      <c r="M30" s="3">
        <v>0</v>
      </c>
      <c r="N30" s="3"/>
      <c r="O30" s="3">
        <v>8478048000</v>
      </c>
      <c r="P30" s="3"/>
      <c r="Q30" s="3">
        <v>243887789</v>
      </c>
      <c r="R30" s="3"/>
      <c r="S30" s="3">
        <v>6474112211</v>
      </c>
    </row>
    <row r="31" spans="1:19" ht="18.75" x14ac:dyDescent="0.45">
      <c r="A31" s="2" t="s">
        <v>119</v>
      </c>
      <c r="C31" s="1" t="s">
        <v>144</v>
      </c>
      <c r="E31" s="3">
        <v>625000</v>
      </c>
      <c r="G31" s="3">
        <v>3000</v>
      </c>
      <c r="H31" s="3"/>
      <c r="I31" s="3">
        <v>1875000000</v>
      </c>
      <c r="J31" s="3"/>
      <c r="K31" s="3">
        <v>105446025</v>
      </c>
      <c r="L31" s="3"/>
      <c r="M31" s="3">
        <v>1769553975</v>
      </c>
      <c r="N31" s="3"/>
      <c r="O31" s="3">
        <v>3420000000</v>
      </c>
      <c r="P31" s="3"/>
      <c r="Q31" s="3">
        <v>105446025</v>
      </c>
      <c r="R31" s="3"/>
      <c r="S31" s="3">
        <v>1769553975</v>
      </c>
    </row>
    <row r="32" spans="1:19" ht="18.75" x14ac:dyDescent="0.45">
      <c r="A32" s="2" t="s">
        <v>145</v>
      </c>
      <c r="C32" s="1">
        <v>0</v>
      </c>
      <c r="E32" s="3">
        <v>0</v>
      </c>
      <c r="G32" s="3">
        <v>0</v>
      </c>
      <c r="H32" s="3"/>
      <c r="I32" s="3">
        <v>0</v>
      </c>
      <c r="J32" s="3"/>
      <c r="K32" s="3">
        <v>0</v>
      </c>
      <c r="L32" s="3"/>
      <c r="M32" s="3">
        <v>0</v>
      </c>
      <c r="N32" s="3"/>
      <c r="O32" s="3">
        <v>0</v>
      </c>
      <c r="P32" s="3"/>
      <c r="Q32" s="3">
        <v>0</v>
      </c>
      <c r="R32" s="3"/>
      <c r="S32" s="3">
        <v>-55897983000</v>
      </c>
    </row>
    <row r="33" spans="1:19" ht="18.75" x14ac:dyDescent="0.45">
      <c r="A33" s="2" t="s">
        <v>146</v>
      </c>
      <c r="C33" s="1">
        <v>0</v>
      </c>
      <c r="E33" s="3">
        <v>0</v>
      </c>
      <c r="G33" s="3">
        <v>0</v>
      </c>
      <c r="H33" s="3"/>
      <c r="I33" s="3">
        <v>0</v>
      </c>
      <c r="J33" s="3"/>
      <c r="K33" s="3">
        <v>0</v>
      </c>
      <c r="L33" s="3"/>
      <c r="M33" s="3">
        <v>0</v>
      </c>
      <c r="N33" s="3"/>
      <c r="O33" s="3">
        <v>0</v>
      </c>
      <c r="P33" s="3"/>
      <c r="Q33" s="3">
        <v>0</v>
      </c>
      <c r="R33" s="3"/>
      <c r="S33" s="3">
        <v>-1500000000</v>
      </c>
    </row>
    <row r="34" spans="1:19" ht="18.75" x14ac:dyDescent="0.45">
      <c r="A34" s="2" t="s">
        <v>147</v>
      </c>
      <c r="C34" s="1">
        <v>0</v>
      </c>
      <c r="E34" s="3">
        <v>0</v>
      </c>
      <c r="G34" s="3">
        <v>0</v>
      </c>
      <c r="H34" s="3"/>
      <c r="I34" s="3">
        <v>0</v>
      </c>
      <c r="J34" s="3"/>
      <c r="K34" s="3">
        <v>0</v>
      </c>
      <c r="L34" s="3"/>
      <c r="M34" s="3">
        <v>0</v>
      </c>
      <c r="N34" s="3"/>
      <c r="O34" s="3">
        <v>1949141767</v>
      </c>
      <c r="P34" s="3"/>
      <c r="Q34" s="3">
        <v>0</v>
      </c>
      <c r="R34" s="3"/>
      <c r="S34" s="3">
        <v>-1717865600</v>
      </c>
    </row>
    <row r="35" spans="1:19" ht="18.75" thickBot="1" x14ac:dyDescent="0.45">
      <c r="I35" s="6">
        <f>SUM(I8:I34)</f>
        <v>41356050278</v>
      </c>
      <c r="J35" s="3"/>
      <c r="K35" s="6">
        <f>SUM(K8:K34)</f>
        <v>1456720544</v>
      </c>
      <c r="L35" s="3"/>
      <c r="M35" s="6">
        <f>SUM(M8:M34)</f>
        <v>39899329734</v>
      </c>
      <c r="N35" s="3"/>
      <c r="O35" s="6">
        <v>2192000000</v>
      </c>
      <c r="P35" s="3"/>
      <c r="Q35" s="6">
        <f>SUM(Q8:Q34)</f>
        <v>1991008256</v>
      </c>
      <c r="R35" s="3"/>
      <c r="S35" s="6">
        <f>SUM(S8:S34)</f>
        <v>52339881412</v>
      </c>
    </row>
    <row r="36" spans="1:19" ht="18.75" thickTop="1" x14ac:dyDescent="0.4"/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5"/>
  <sheetViews>
    <sheetView rightToLeft="1" view="pageBreakPreview" topLeftCell="A16" zoomScale="60" zoomScaleNormal="100" workbookViewId="0">
      <selection activeCell="I55" sqref="I55"/>
    </sheetView>
  </sheetViews>
  <sheetFormatPr defaultRowHeight="18" x14ac:dyDescent="0.4"/>
  <cols>
    <col min="1" max="1" width="28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7.75" x14ac:dyDescent="0.4">
      <c r="A3" s="16" t="s">
        <v>69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7.75" x14ac:dyDescent="0.4">
      <c r="A4" s="16" t="str">
        <f>'درآمد سود سهام'!A4:S4</f>
        <v>برای ماه منتهی به 1403/03/31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7.75" x14ac:dyDescent="0.4">
      <c r="A6" s="16" t="s">
        <v>2</v>
      </c>
      <c r="C6" s="15" t="s">
        <v>71</v>
      </c>
      <c r="D6" s="15" t="s">
        <v>71</v>
      </c>
      <c r="E6" s="15" t="s">
        <v>71</v>
      </c>
      <c r="F6" s="15" t="s">
        <v>71</v>
      </c>
      <c r="G6" s="15" t="s">
        <v>71</v>
      </c>
      <c r="H6" s="15" t="s">
        <v>71</v>
      </c>
      <c r="I6" s="15" t="s">
        <v>71</v>
      </c>
      <c r="K6" s="15" t="s">
        <v>72</v>
      </c>
      <c r="L6" s="15" t="s">
        <v>72</v>
      </c>
      <c r="M6" s="15" t="s">
        <v>72</v>
      </c>
      <c r="N6" s="15" t="s">
        <v>72</v>
      </c>
      <c r="O6" s="15" t="s">
        <v>72</v>
      </c>
      <c r="P6" s="15" t="s">
        <v>72</v>
      </c>
      <c r="Q6" s="15" t="s">
        <v>72</v>
      </c>
    </row>
    <row r="7" spans="1:17" ht="27.75" x14ac:dyDescent="0.4">
      <c r="A7" s="15" t="s">
        <v>2</v>
      </c>
      <c r="C7" s="15" t="s">
        <v>6</v>
      </c>
      <c r="E7" s="15" t="s">
        <v>87</v>
      </c>
      <c r="G7" s="15" t="s">
        <v>88</v>
      </c>
      <c r="I7" s="15" t="s">
        <v>89</v>
      </c>
      <c r="K7" s="15" t="s">
        <v>6</v>
      </c>
      <c r="M7" s="15" t="s">
        <v>87</v>
      </c>
      <c r="O7" s="15" t="s">
        <v>88</v>
      </c>
      <c r="Q7" s="15" t="s">
        <v>89</v>
      </c>
    </row>
    <row r="8" spans="1:17" ht="18.75" x14ac:dyDescent="0.45">
      <c r="A8" s="2" t="s">
        <v>44</v>
      </c>
      <c r="C8" s="3">
        <v>5430800</v>
      </c>
      <c r="D8" s="3"/>
      <c r="E8" s="3">
        <v>97550655391</v>
      </c>
      <c r="F8" s="3"/>
      <c r="G8" s="3">
        <v>100141929027</v>
      </c>
      <c r="H8" s="3"/>
      <c r="I8" s="3">
        <v>-2591273635</v>
      </c>
      <c r="J8" s="3"/>
      <c r="K8" s="3">
        <v>5430800</v>
      </c>
      <c r="L8" s="3"/>
      <c r="M8" s="3">
        <v>97550655391</v>
      </c>
      <c r="N8" s="3"/>
      <c r="O8" s="3">
        <v>83514589867</v>
      </c>
      <c r="P8" s="3"/>
      <c r="Q8" s="3">
        <v>14036065524</v>
      </c>
    </row>
    <row r="9" spans="1:17" ht="18.75" x14ac:dyDescent="0.45">
      <c r="A9" s="2" t="s">
        <v>119</v>
      </c>
      <c r="C9" s="3">
        <v>625000</v>
      </c>
      <c r="D9" s="3"/>
      <c r="E9" s="3">
        <v>5249826562</v>
      </c>
      <c r="F9" s="3"/>
      <c r="G9" s="3">
        <v>5808979687</v>
      </c>
      <c r="H9" s="3"/>
      <c r="I9" s="3">
        <v>-559153124</v>
      </c>
      <c r="J9" s="3"/>
      <c r="K9" s="3">
        <v>625000</v>
      </c>
      <c r="L9" s="3"/>
      <c r="M9" s="3">
        <v>5249826562</v>
      </c>
      <c r="N9" s="3"/>
      <c r="O9" s="3">
        <v>5292301050</v>
      </c>
      <c r="P9" s="3"/>
      <c r="Q9" s="3">
        <v>-42474487</v>
      </c>
    </row>
    <row r="10" spans="1:17" ht="18.75" x14ac:dyDescent="0.45">
      <c r="A10" s="2" t="s">
        <v>16</v>
      </c>
      <c r="C10" s="3">
        <v>12418268</v>
      </c>
      <c r="D10" s="3"/>
      <c r="E10" s="3">
        <v>37625668122</v>
      </c>
      <c r="F10" s="3"/>
      <c r="G10" s="3">
        <v>39366225604</v>
      </c>
      <c r="H10" s="3"/>
      <c r="I10" s="3">
        <v>-1740557481</v>
      </c>
      <c r="J10" s="3"/>
      <c r="K10" s="3">
        <v>12418268</v>
      </c>
      <c r="L10" s="3"/>
      <c r="M10" s="3">
        <v>37625668122</v>
      </c>
      <c r="N10" s="3"/>
      <c r="O10" s="3">
        <v>48451688773</v>
      </c>
      <c r="P10" s="3"/>
      <c r="Q10" s="3">
        <v>-10826020650</v>
      </c>
    </row>
    <row r="11" spans="1:17" ht="18.75" x14ac:dyDescent="0.45">
      <c r="A11" s="2" t="s">
        <v>38</v>
      </c>
      <c r="C11" s="3">
        <v>2000000</v>
      </c>
      <c r="D11" s="3"/>
      <c r="E11" s="3">
        <v>25666371000</v>
      </c>
      <c r="F11" s="3"/>
      <c r="G11" s="3">
        <v>24453630000</v>
      </c>
      <c r="H11" s="3"/>
      <c r="I11" s="3">
        <v>1212741000</v>
      </c>
      <c r="J11" s="3"/>
      <c r="K11" s="3">
        <v>2000000</v>
      </c>
      <c r="L11" s="3"/>
      <c r="M11" s="3">
        <v>25666371000</v>
      </c>
      <c r="N11" s="3"/>
      <c r="O11" s="3">
        <v>18290520047</v>
      </c>
      <c r="P11" s="3"/>
      <c r="Q11" s="3">
        <v>7375850953</v>
      </c>
    </row>
    <row r="12" spans="1:17" ht="18.75" x14ac:dyDescent="0.45">
      <c r="A12" s="2" t="s">
        <v>43</v>
      </c>
      <c r="C12" s="3">
        <v>7000000</v>
      </c>
      <c r="D12" s="3"/>
      <c r="E12" s="3">
        <v>24187224600</v>
      </c>
      <c r="F12" s="3"/>
      <c r="G12" s="3">
        <v>23783640300</v>
      </c>
      <c r="H12" s="3"/>
      <c r="I12" s="3">
        <v>403584300</v>
      </c>
      <c r="J12" s="3"/>
      <c r="K12" s="3">
        <v>7000000</v>
      </c>
      <c r="L12" s="3"/>
      <c r="M12" s="3">
        <v>24187224600</v>
      </c>
      <c r="N12" s="3"/>
      <c r="O12" s="3">
        <v>33498057376</v>
      </c>
      <c r="P12" s="3"/>
      <c r="Q12" s="3">
        <v>-9310832776</v>
      </c>
    </row>
    <row r="13" spans="1:17" ht="18.75" x14ac:dyDescent="0.45">
      <c r="A13" s="2" t="s">
        <v>20</v>
      </c>
      <c r="C13" s="3">
        <v>11200000</v>
      </c>
      <c r="D13" s="3"/>
      <c r="E13" s="3">
        <v>135492991200</v>
      </c>
      <c r="F13" s="3"/>
      <c r="G13" s="3">
        <v>142173007200</v>
      </c>
      <c r="H13" s="3"/>
      <c r="I13" s="3">
        <v>-6680016000</v>
      </c>
      <c r="J13" s="3"/>
      <c r="K13" s="3">
        <v>11200000</v>
      </c>
      <c r="L13" s="3"/>
      <c r="M13" s="3">
        <v>135492991200</v>
      </c>
      <c r="N13" s="3"/>
      <c r="O13" s="3">
        <v>140286635880</v>
      </c>
      <c r="P13" s="3"/>
      <c r="Q13" s="3">
        <v>-4793644680</v>
      </c>
    </row>
    <row r="14" spans="1:17" ht="18.75" x14ac:dyDescent="0.45">
      <c r="A14" s="2" t="s">
        <v>56</v>
      </c>
      <c r="C14" s="3">
        <v>5000000</v>
      </c>
      <c r="D14" s="3"/>
      <c r="E14" s="3">
        <v>28032210000</v>
      </c>
      <c r="F14" s="3"/>
      <c r="G14" s="3">
        <v>30219120000</v>
      </c>
      <c r="H14" s="3"/>
      <c r="I14" s="3">
        <v>-2186910000</v>
      </c>
      <c r="J14" s="3"/>
      <c r="K14" s="3">
        <v>5000000</v>
      </c>
      <c r="L14" s="3"/>
      <c r="M14" s="3">
        <v>28032210000</v>
      </c>
      <c r="N14" s="3"/>
      <c r="O14" s="3">
        <v>37383913800</v>
      </c>
      <c r="P14" s="3"/>
      <c r="Q14" s="3">
        <v>-9351703800</v>
      </c>
    </row>
    <row r="15" spans="1:17" ht="18.75" x14ac:dyDescent="0.45">
      <c r="A15" s="2" t="s">
        <v>34</v>
      </c>
      <c r="C15" s="3">
        <v>3300000</v>
      </c>
      <c r="D15" s="3"/>
      <c r="E15" s="3">
        <v>20830317750</v>
      </c>
      <c r="F15" s="3"/>
      <c r="G15" s="3">
        <v>22896947700</v>
      </c>
      <c r="H15" s="3"/>
      <c r="I15" s="3">
        <v>-2066629950</v>
      </c>
      <c r="J15" s="3"/>
      <c r="K15" s="3">
        <v>3300000</v>
      </c>
      <c r="L15" s="3"/>
      <c r="M15" s="3">
        <v>20830317750</v>
      </c>
      <c r="N15" s="3"/>
      <c r="O15" s="3">
        <v>28845342900</v>
      </c>
      <c r="P15" s="3"/>
      <c r="Q15" s="3">
        <v>-8015025150</v>
      </c>
    </row>
    <row r="16" spans="1:17" ht="18.75" x14ac:dyDescent="0.45">
      <c r="A16" s="2" t="s">
        <v>22</v>
      </c>
      <c r="C16" s="3">
        <v>5009950</v>
      </c>
      <c r="D16" s="3"/>
      <c r="E16" s="3">
        <v>61753745889</v>
      </c>
      <c r="F16" s="3"/>
      <c r="G16" s="3">
        <v>78985033048</v>
      </c>
      <c r="H16" s="3"/>
      <c r="I16" s="3">
        <v>-17231287159</v>
      </c>
      <c r="J16" s="3"/>
      <c r="K16" s="3">
        <v>5009950</v>
      </c>
      <c r="L16" s="3"/>
      <c r="M16" s="3">
        <v>61753745889</v>
      </c>
      <c r="N16" s="3"/>
      <c r="O16" s="3">
        <v>81428340087</v>
      </c>
      <c r="P16" s="3"/>
      <c r="Q16" s="3">
        <v>-19674594198</v>
      </c>
    </row>
    <row r="17" spans="1:17" ht="18.75" x14ac:dyDescent="0.45">
      <c r="A17" s="2" t="s">
        <v>15</v>
      </c>
      <c r="C17" s="3">
        <v>80467959</v>
      </c>
      <c r="D17" s="3"/>
      <c r="E17" s="3">
        <v>132942008258</v>
      </c>
      <c r="F17" s="3"/>
      <c r="G17" s="3">
        <v>134941737624</v>
      </c>
      <c r="H17" s="3"/>
      <c r="I17" s="3">
        <v>-1999729365</v>
      </c>
      <c r="J17" s="3"/>
      <c r="K17" s="3">
        <v>80467959</v>
      </c>
      <c r="L17" s="3"/>
      <c r="M17" s="3">
        <v>132942008258</v>
      </c>
      <c r="N17" s="3"/>
      <c r="O17" s="3">
        <v>126382344961</v>
      </c>
      <c r="P17" s="3"/>
      <c r="Q17" s="3">
        <v>6559663297</v>
      </c>
    </row>
    <row r="18" spans="1:17" ht="18.75" x14ac:dyDescent="0.45">
      <c r="A18" s="2" t="s">
        <v>19</v>
      </c>
      <c r="C18" s="3">
        <v>2000000</v>
      </c>
      <c r="D18" s="3"/>
      <c r="E18" s="3">
        <v>65408490000</v>
      </c>
      <c r="F18" s="3"/>
      <c r="G18" s="3">
        <v>67495995000</v>
      </c>
      <c r="H18" s="3"/>
      <c r="I18" s="3">
        <v>-2087505000</v>
      </c>
      <c r="J18" s="3"/>
      <c r="K18" s="3">
        <v>2000000</v>
      </c>
      <c r="L18" s="3"/>
      <c r="M18" s="3">
        <v>65408490000</v>
      </c>
      <c r="N18" s="3"/>
      <c r="O18" s="3">
        <v>71173980000</v>
      </c>
      <c r="P18" s="3"/>
      <c r="Q18" s="3">
        <v>-5765490000</v>
      </c>
    </row>
    <row r="19" spans="1:17" ht="18.75" x14ac:dyDescent="0.45">
      <c r="A19" s="2" t="s">
        <v>125</v>
      </c>
      <c r="C19" s="3">
        <v>3131631</v>
      </c>
      <c r="D19" s="3"/>
      <c r="E19" s="3">
        <v>31534667668</v>
      </c>
      <c r="F19" s="3"/>
      <c r="G19" s="3">
        <v>35259033429</v>
      </c>
      <c r="H19" s="3"/>
      <c r="I19" s="3">
        <v>-3724365760</v>
      </c>
      <c r="J19" s="3"/>
      <c r="K19" s="3">
        <v>3131631</v>
      </c>
      <c r="L19" s="3"/>
      <c r="M19" s="3">
        <v>31534667668</v>
      </c>
      <c r="N19" s="3"/>
      <c r="O19" s="3">
        <v>35259033429</v>
      </c>
      <c r="P19" s="3"/>
      <c r="Q19" s="3">
        <v>-3724365760</v>
      </c>
    </row>
    <row r="20" spans="1:17" ht="18.75" x14ac:dyDescent="0.45">
      <c r="A20" s="2" t="s">
        <v>25</v>
      </c>
      <c r="C20" s="3">
        <v>1123919</v>
      </c>
      <c r="D20" s="3"/>
      <c r="E20" s="3">
        <v>54744352415</v>
      </c>
      <c r="F20" s="3"/>
      <c r="G20" s="3">
        <v>54800213999</v>
      </c>
      <c r="H20" s="3"/>
      <c r="I20" s="3">
        <v>-55861583</v>
      </c>
      <c r="J20" s="3"/>
      <c r="K20" s="3">
        <v>1123919</v>
      </c>
      <c r="L20" s="3"/>
      <c r="M20" s="3">
        <v>54744352415</v>
      </c>
      <c r="N20" s="3"/>
      <c r="O20" s="3">
        <v>48320270244</v>
      </c>
      <c r="P20" s="3"/>
      <c r="Q20" s="3">
        <v>6424082171</v>
      </c>
    </row>
    <row r="21" spans="1:17" ht="18.75" x14ac:dyDescent="0.45">
      <c r="A21" s="2" t="s">
        <v>52</v>
      </c>
      <c r="C21" s="3">
        <v>1600000</v>
      </c>
      <c r="D21" s="3"/>
      <c r="E21" s="3">
        <v>9845071200</v>
      </c>
      <c r="F21" s="3"/>
      <c r="G21" s="3">
        <v>10401739200</v>
      </c>
      <c r="H21" s="3"/>
      <c r="I21" s="3">
        <v>-556668000</v>
      </c>
      <c r="J21" s="3"/>
      <c r="K21" s="3">
        <v>1600000</v>
      </c>
      <c r="L21" s="3"/>
      <c r="M21" s="3">
        <v>9845071200</v>
      </c>
      <c r="N21" s="3"/>
      <c r="O21" s="3">
        <v>12676125600</v>
      </c>
      <c r="P21" s="3"/>
      <c r="Q21" s="3">
        <v>-2831054400</v>
      </c>
    </row>
    <row r="22" spans="1:17" ht="18.75" x14ac:dyDescent="0.45">
      <c r="A22" s="2" t="s">
        <v>31</v>
      </c>
      <c r="C22" s="3">
        <v>16394</v>
      </c>
      <c r="D22" s="3"/>
      <c r="E22" s="3">
        <v>248683913</v>
      </c>
      <c r="F22" s="3"/>
      <c r="G22" s="3">
        <v>1039761847</v>
      </c>
      <c r="H22" s="3"/>
      <c r="I22" s="3">
        <v>-791077933</v>
      </c>
      <c r="J22" s="3"/>
      <c r="K22" s="3">
        <v>16394</v>
      </c>
      <c r="L22" s="3"/>
      <c r="M22" s="3">
        <v>248683913</v>
      </c>
      <c r="N22" s="3"/>
      <c r="O22" s="3">
        <v>245750547</v>
      </c>
      <c r="P22" s="3"/>
      <c r="Q22" s="3">
        <v>2933366</v>
      </c>
    </row>
    <row r="23" spans="1:17" ht="18.75" x14ac:dyDescent="0.45">
      <c r="A23" s="2" t="s">
        <v>59</v>
      </c>
      <c r="C23" s="3">
        <v>4810362</v>
      </c>
      <c r="D23" s="3"/>
      <c r="E23" s="3">
        <v>19375611882</v>
      </c>
      <c r="F23" s="3"/>
      <c r="G23" s="3">
        <v>22416798742</v>
      </c>
      <c r="H23" s="3"/>
      <c r="I23" s="3">
        <v>-3041186859</v>
      </c>
      <c r="J23" s="3"/>
      <c r="K23" s="3">
        <v>4810362</v>
      </c>
      <c r="L23" s="3"/>
      <c r="M23" s="3">
        <v>19375611882</v>
      </c>
      <c r="N23" s="3"/>
      <c r="O23" s="3">
        <v>20631507750</v>
      </c>
      <c r="P23" s="3"/>
      <c r="Q23" s="3">
        <v>-1255895867</v>
      </c>
    </row>
    <row r="24" spans="1:17" ht="18.75" x14ac:dyDescent="0.45">
      <c r="A24" s="2" t="s">
        <v>46</v>
      </c>
      <c r="C24" s="3">
        <v>1000000</v>
      </c>
      <c r="D24" s="3"/>
      <c r="E24" s="3">
        <v>30119715000</v>
      </c>
      <c r="F24" s="3"/>
      <c r="G24" s="3">
        <v>29821500000</v>
      </c>
      <c r="H24" s="3"/>
      <c r="I24" s="3">
        <v>298215000</v>
      </c>
      <c r="J24" s="3"/>
      <c r="K24" s="3">
        <v>1000000</v>
      </c>
      <c r="L24" s="3"/>
      <c r="M24" s="3">
        <v>30119715000</v>
      </c>
      <c r="N24" s="3"/>
      <c r="O24" s="3">
        <v>29387246080</v>
      </c>
      <c r="P24" s="3"/>
      <c r="Q24" s="3">
        <v>732468920</v>
      </c>
    </row>
    <row r="25" spans="1:17" ht="18.75" x14ac:dyDescent="0.45">
      <c r="A25" s="2" t="s">
        <v>57</v>
      </c>
      <c r="C25" s="3">
        <v>26000000</v>
      </c>
      <c r="D25" s="3"/>
      <c r="E25" s="3">
        <v>177298758000</v>
      </c>
      <c r="F25" s="3"/>
      <c r="G25" s="3">
        <v>178332570000</v>
      </c>
      <c r="H25" s="3"/>
      <c r="I25" s="3">
        <v>-1033812000</v>
      </c>
      <c r="J25" s="3"/>
      <c r="K25" s="3">
        <v>26000000</v>
      </c>
      <c r="L25" s="3"/>
      <c r="M25" s="3">
        <v>177298758000</v>
      </c>
      <c r="N25" s="3"/>
      <c r="O25" s="3">
        <v>139167000099</v>
      </c>
      <c r="P25" s="3"/>
      <c r="Q25" s="3">
        <v>38131757901</v>
      </c>
    </row>
    <row r="26" spans="1:17" ht="18.75" x14ac:dyDescent="0.45">
      <c r="A26" s="2" t="s">
        <v>45</v>
      </c>
      <c r="C26" s="3">
        <v>1826155</v>
      </c>
      <c r="D26" s="3"/>
      <c r="E26" s="3">
        <v>35652283379</v>
      </c>
      <c r="F26" s="3"/>
      <c r="G26" s="3">
        <v>34998779203</v>
      </c>
      <c r="H26" s="3"/>
      <c r="I26" s="3">
        <v>653504176</v>
      </c>
      <c r="J26" s="3"/>
      <c r="K26" s="3">
        <v>1826155</v>
      </c>
      <c r="L26" s="3"/>
      <c r="M26" s="3">
        <v>35652283379</v>
      </c>
      <c r="N26" s="3"/>
      <c r="O26" s="3">
        <v>37140820970</v>
      </c>
      <c r="P26" s="3"/>
      <c r="Q26" s="3">
        <v>-1488537590</v>
      </c>
    </row>
    <row r="27" spans="1:17" ht="18.75" x14ac:dyDescent="0.45">
      <c r="A27" s="2" t="s">
        <v>49</v>
      </c>
      <c r="C27" s="3">
        <v>10166328</v>
      </c>
      <c r="D27" s="3"/>
      <c r="E27" s="3">
        <v>19009081933</v>
      </c>
      <c r="F27" s="3"/>
      <c r="G27" s="3">
        <v>20120724151</v>
      </c>
      <c r="H27" s="3"/>
      <c r="I27" s="3">
        <v>-1111642217</v>
      </c>
      <c r="J27" s="3"/>
      <c r="K27" s="3">
        <v>10166328</v>
      </c>
      <c r="L27" s="3"/>
      <c r="M27" s="3">
        <v>19009081933</v>
      </c>
      <c r="N27" s="3"/>
      <c r="O27" s="3">
        <v>21081500218</v>
      </c>
      <c r="P27" s="3"/>
      <c r="Q27" s="3">
        <v>-2072418284</v>
      </c>
    </row>
    <row r="28" spans="1:17" ht="18.75" x14ac:dyDescent="0.45">
      <c r="A28" s="2" t="s">
        <v>14</v>
      </c>
      <c r="C28" s="3">
        <v>12941919</v>
      </c>
      <c r="D28" s="3"/>
      <c r="E28" s="3">
        <v>25729829163</v>
      </c>
      <c r="F28" s="3"/>
      <c r="G28" s="3">
        <v>27054915365</v>
      </c>
      <c r="H28" s="3"/>
      <c r="I28" s="3">
        <v>-1325086201</v>
      </c>
      <c r="J28" s="3"/>
      <c r="K28" s="3">
        <v>12941919</v>
      </c>
      <c r="L28" s="3"/>
      <c r="M28" s="3">
        <v>25729829163</v>
      </c>
      <c r="N28" s="3"/>
      <c r="O28" s="3">
        <v>33460168940</v>
      </c>
      <c r="P28" s="3"/>
      <c r="Q28" s="3">
        <v>-7730339776</v>
      </c>
    </row>
    <row r="29" spans="1:17" ht="18.75" x14ac:dyDescent="0.45">
      <c r="A29" s="2" t="s">
        <v>124</v>
      </c>
      <c r="C29" s="3">
        <v>10000000</v>
      </c>
      <c r="D29" s="3"/>
      <c r="E29" s="3">
        <v>24642499500</v>
      </c>
      <c r="F29" s="3"/>
      <c r="G29" s="3">
        <v>25055723200</v>
      </c>
      <c r="H29" s="3"/>
      <c r="I29" s="3">
        <v>-413223700</v>
      </c>
      <c r="J29" s="3"/>
      <c r="K29" s="3">
        <v>10000000</v>
      </c>
      <c r="L29" s="3"/>
      <c r="M29" s="3">
        <v>24642499500</v>
      </c>
      <c r="N29" s="3"/>
      <c r="O29" s="3">
        <v>25055723200</v>
      </c>
      <c r="P29" s="3"/>
      <c r="Q29" s="3">
        <v>-413223700</v>
      </c>
    </row>
    <row r="30" spans="1:17" ht="18.75" x14ac:dyDescent="0.45">
      <c r="A30" s="2" t="s">
        <v>30</v>
      </c>
      <c r="C30" s="3">
        <v>2417362</v>
      </c>
      <c r="D30" s="3"/>
      <c r="E30" s="3">
        <v>56349850423</v>
      </c>
      <c r="F30" s="3"/>
      <c r="G30" s="3">
        <v>63751024807</v>
      </c>
      <c r="H30" s="3"/>
      <c r="I30" s="3">
        <v>-7401174383</v>
      </c>
      <c r="J30" s="3"/>
      <c r="K30" s="3">
        <v>2417362</v>
      </c>
      <c r="L30" s="3"/>
      <c r="M30" s="3">
        <v>56349850423</v>
      </c>
      <c r="N30" s="3"/>
      <c r="O30" s="3">
        <v>72209509817</v>
      </c>
      <c r="P30" s="3"/>
      <c r="Q30" s="3">
        <v>-15859659393</v>
      </c>
    </row>
    <row r="31" spans="1:17" ht="18.75" x14ac:dyDescent="0.45">
      <c r="A31" s="2" t="s">
        <v>53</v>
      </c>
      <c r="C31" s="3">
        <v>16456882</v>
      </c>
      <c r="D31" s="3"/>
      <c r="E31" s="3">
        <v>21037627128</v>
      </c>
      <c r="F31" s="3"/>
      <c r="G31" s="3">
        <v>24914701489</v>
      </c>
      <c r="H31" s="3"/>
      <c r="I31" s="3">
        <v>-3877074360</v>
      </c>
      <c r="J31" s="3"/>
      <c r="K31" s="3">
        <v>16456882</v>
      </c>
      <c r="L31" s="3"/>
      <c r="M31" s="3">
        <v>21037627128</v>
      </c>
      <c r="N31" s="3"/>
      <c r="O31" s="3">
        <v>27631112415</v>
      </c>
      <c r="P31" s="3"/>
      <c r="Q31" s="3">
        <v>-6593485286</v>
      </c>
    </row>
    <row r="32" spans="1:17" ht="18.75" x14ac:dyDescent="0.45">
      <c r="A32" s="2" t="s">
        <v>55</v>
      </c>
      <c r="C32" s="3">
        <v>2500666</v>
      </c>
      <c r="D32" s="3"/>
      <c r="E32" s="3">
        <v>53742715746</v>
      </c>
      <c r="F32" s="3"/>
      <c r="G32" s="3">
        <v>56004781950</v>
      </c>
      <c r="H32" s="3"/>
      <c r="I32" s="3">
        <v>-2262066203</v>
      </c>
      <c r="J32" s="3"/>
      <c r="K32" s="3">
        <v>2500666</v>
      </c>
      <c r="L32" s="3"/>
      <c r="M32" s="3">
        <v>53742715746</v>
      </c>
      <c r="N32" s="3"/>
      <c r="O32" s="3">
        <v>49765456486</v>
      </c>
      <c r="P32" s="3"/>
      <c r="Q32" s="3">
        <v>3977259260</v>
      </c>
    </row>
    <row r="33" spans="1:17" ht="18.75" x14ac:dyDescent="0.45">
      <c r="A33" s="2" t="s">
        <v>18</v>
      </c>
      <c r="C33" s="3">
        <v>6300000</v>
      </c>
      <c r="D33" s="3"/>
      <c r="E33" s="3">
        <v>85295454300</v>
      </c>
      <c r="F33" s="3"/>
      <c r="G33" s="3">
        <v>88677212400</v>
      </c>
      <c r="H33" s="3"/>
      <c r="I33" s="3">
        <v>-3381758100</v>
      </c>
      <c r="J33" s="3"/>
      <c r="K33" s="3">
        <v>6300000</v>
      </c>
      <c r="L33" s="3"/>
      <c r="M33" s="3">
        <v>85295454300</v>
      </c>
      <c r="N33" s="3"/>
      <c r="O33" s="3">
        <v>90315843663</v>
      </c>
      <c r="P33" s="3"/>
      <c r="Q33" s="3">
        <v>-5020389363</v>
      </c>
    </row>
    <row r="34" spans="1:17" ht="18.75" x14ac:dyDescent="0.45">
      <c r="A34" s="2" t="s">
        <v>40</v>
      </c>
      <c r="C34" s="3">
        <v>1900000</v>
      </c>
      <c r="D34" s="3"/>
      <c r="E34" s="3">
        <v>63290169450</v>
      </c>
      <c r="F34" s="3"/>
      <c r="G34" s="3">
        <v>65726586000</v>
      </c>
      <c r="H34" s="3"/>
      <c r="I34" s="3">
        <v>-2436416550</v>
      </c>
      <c r="J34" s="3"/>
      <c r="K34" s="3">
        <v>1900000</v>
      </c>
      <c r="L34" s="3"/>
      <c r="M34" s="3">
        <v>63290169450</v>
      </c>
      <c r="N34" s="3"/>
      <c r="O34" s="3">
        <v>52524697728</v>
      </c>
      <c r="P34" s="3"/>
      <c r="Q34" s="3">
        <v>10765471722</v>
      </c>
    </row>
    <row r="35" spans="1:17" ht="18.75" x14ac:dyDescent="0.45">
      <c r="A35" s="2" t="s">
        <v>63</v>
      </c>
      <c r="C35" s="3">
        <v>10056657</v>
      </c>
      <c r="D35" s="3"/>
      <c r="E35" s="3">
        <v>21753080082</v>
      </c>
      <c r="F35" s="3"/>
      <c r="G35" s="3">
        <v>21553143684</v>
      </c>
      <c r="H35" s="3"/>
      <c r="I35" s="3">
        <v>199936398</v>
      </c>
      <c r="J35" s="3"/>
      <c r="K35" s="3">
        <v>10056657</v>
      </c>
      <c r="L35" s="3"/>
      <c r="M35" s="3">
        <v>21753080082</v>
      </c>
      <c r="N35" s="3"/>
      <c r="O35" s="3">
        <v>24022272000</v>
      </c>
      <c r="P35" s="3"/>
      <c r="Q35" s="3">
        <v>-2269191917</v>
      </c>
    </row>
    <row r="36" spans="1:17" ht="18.75" x14ac:dyDescent="0.45">
      <c r="A36" s="2" t="s">
        <v>28</v>
      </c>
      <c r="C36" s="3">
        <v>4560000</v>
      </c>
      <c r="D36" s="3"/>
      <c r="E36" s="3">
        <v>29554299360</v>
      </c>
      <c r="F36" s="3"/>
      <c r="G36" s="3">
        <v>35578480932</v>
      </c>
      <c r="H36" s="3"/>
      <c r="I36" s="3">
        <v>-6024181572</v>
      </c>
      <c r="J36" s="3"/>
      <c r="K36" s="3">
        <v>4560000</v>
      </c>
      <c r="L36" s="3"/>
      <c r="M36" s="3">
        <v>29554299360</v>
      </c>
      <c r="N36" s="3"/>
      <c r="O36" s="3">
        <v>37903126789</v>
      </c>
      <c r="P36" s="3"/>
      <c r="Q36" s="3">
        <v>-8348827429</v>
      </c>
    </row>
    <row r="37" spans="1:17" ht="18.75" x14ac:dyDescent="0.45">
      <c r="A37" s="2" t="s">
        <v>24</v>
      </c>
      <c r="C37" s="3">
        <v>1800000</v>
      </c>
      <c r="D37" s="3"/>
      <c r="E37" s="3">
        <v>8425766610</v>
      </c>
      <c r="F37" s="3"/>
      <c r="G37" s="3">
        <v>8012440620</v>
      </c>
      <c r="H37" s="3"/>
      <c r="I37" s="3">
        <v>413325990</v>
      </c>
      <c r="J37" s="3"/>
      <c r="K37" s="3">
        <v>1800000</v>
      </c>
      <c r="L37" s="3"/>
      <c r="M37" s="3">
        <v>8425766610</v>
      </c>
      <c r="N37" s="3"/>
      <c r="O37" s="3">
        <v>9680058900</v>
      </c>
      <c r="P37" s="3"/>
      <c r="Q37" s="3">
        <v>-1254292290</v>
      </c>
    </row>
    <row r="38" spans="1:17" ht="18.75" x14ac:dyDescent="0.45">
      <c r="A38" s="2" t="s">
        <v>37</v>
      </c>
      <c r="C38" s="3">
        <v>25982196</v>
      </c>
      <c r="D38" s="3"/>
      <c r="E38" s="3">
        <v>208170471586</v>
      </c>
      <c r="F38" s="3"/>
      <c r="G38" s="3">
        <v>205587711393</v>
      </c>
      <c r="H38" s="3"/>
      <c r="I38" s="3">
        <v>2582760193</v>
      </c>
      <c r="J38" s="3"/>
      <c r="K38" s="3">
        <v>25982196</v>
      </c>
      <c r="L38" s="3"/>
      <c r="M38" s="3">
        <v>208170471586</v>
      </c>
      <c r="N38" s="3"/>
      <c r="O38" s="3">
        <v>202230123184</v>
      </c>
      <c r="P38" s="3"/>
      <c r="Q38" s="3">
        <v>5940348402</v>
      </c>
    </row>
    <row r="39" spans="1:17" ht="18.75" x14ac:dyDescent="0.45">
      <c r="A39" s="2" t="s">
        <v>50</v>
      </c>
      <c r="C39" s="3">
        <v>3131631</v>
      </c>
      <c r="D39" s="3"/>
      <c r="E39" s="3">
        <v>34647665464</v>
      </c>
      <c r="F39" s="3"/>
      <c r="G39" s="3">
        <v>31670419175</v>
      </c>
      <c r="H39" s="3"/>
      <c r="I39" s="3">
        <v>2977246289</v>
      </c>
      <c r="J39" s="3"/>
      <c r="K39" s="3">
        <v>3131631</v>
      </c>
      <c r="L39" s="3"/>
      <c r="M39" s="3">
        <v>34647665464</v>
      </c>
      <c r="N39" s="3"/>
      <c r="O39" s="3">
        <v>23514364950</v>
      </c>
      <c r="P39" s="3"/>
      <c r="Q39" s="3">
        <v>11133300514</v>
      </c>
    </row>
    <row r="40" spans="1:17" ht="18.75" x14ac:dyDescent="0.45">
      <c r="A40" s="2" t="s">
        <v>51</v>
      </c>
      <c r="C40" s="3">
        <v>55000000</v>
      </c>
      <c r="D40" s="3"/>
      <c r="E40" s="3">
        <v>256852579500</v>
      </c>
      <c r="F40" s="3"/>
      <c r="G40" s="3">
        <v>264616110000</v>
      </c>
      <c r="H40" s="3"/>
      <c r="I40" s="3">
        <v>-7763530500</v>
      </c>
      <c r="J40" s="3"/>
      <c r="K40" s="3">
        <v>55000000</v>
      </c>
      <c r="L40" s="3"/>
      <c r="M40" s="3">
        <v>256852579500</v>
      </c>
      <c r="N40" s="3"/>
      <c r="O40" s="3">
        <v>217476049996</v>
      </c>
      <c r="P40" s="3"/>
      <c r="Q40" s="3">
        <v>39376529504</v>
      </c>
    </row>
    <row r="41" spans="1:17" ht="18.75" x14ac:dyDescent="0.45">
      <c r="A41" s="2" t="s">
        <v>21</v>
      </c>
      <c r="C41" s="3">
        <v>735000</v>
      </c>
      <c r="D41" s="3"/>
      <c r="E41" s="3">
        <v>102667670910</v>
      </c>
      <c r="F41" s="3"/>
      <c r="G41" s="3">
        <v>108103533930</v>
      </c>
      <c r="H41" s="3"/>
      <c r="I41" s="3">
        <v>-5435863020</v>
      </c>
      <c r="J41" s="3"/>
      <c r="K41" s="3">
        <v>735000</v>
      </c>
      <c r="L41" s="3"/>
      <c r="M41" s="3">
        <v>102667670910</v>
      </c>
      <c r="N41" s="3"/>
      <c r="O41" s="3">
        <v>118836693348</v>
      </c>
      <c r="P41" s="3"/>
      <c r="Q41" s="3">
        <v>-16169022438</v>
      </c>
    </row>
    <row r="42" spans="1:17" ht="18.75" x14ac:dyDescent="0.45">
      <c r="A42" s="2" t="s">
        <v>61</v>
      </c>
      <c r="C42" s="3">
        <v>3519991</v>
      </c>
      <c r="D42" s="3"/>
      <c r="E42" s="3">
        <v>17915120914</v>
      </c>
      <c r="F42" s="3"/>
      <c r="G42" s="3">
        <v>16564488751</v>
      </c>
      <c r="H42" s="3"/>
      <c r="I42" s="3">
        <v>1350632163</v>
      </c>
      <c r="J42" s="3"/>
      <c r="K42" s="3">
        <v>3519991</v>
      </c>
      <c r="L42" s="3"/>
      <c r="M42" s="3">
        <v>17915120914</v>
      </c>
      <c r="N42" s="3"/>
      <c r="O42" s="3">
        <v>15911652980</v>
      </c>
      <c r="P42" s="3"/>
      <c r="Q42" s="3">
        <v>2003467934</v>
      </c>
    </row>
    <row r="43" spans="1:17" ht="18.75" x14ac:dyDescent="0.45">
      <c r="A43" s="2" t="s">
        <v>47</v>
      </c>
      <c r="C43" s="3">
        <v>18039424</v>
      </c>
      <c r="D43" s="3"/>
      <c r="E43" s="3">
        <v>66886693563</v>
      </c>
      <c r="F43" s="3"/>
      <c r="G43" s="3">
        <v>68769562953</v>
      </c>
      <c r="H43" s="3"/>
      <c r="I43" s="3">
        <v>-1882869389</v>
      </c>
      <c r="J43" s="3"/>
      <c r="K43" s="3">
        <v>18039424</v>
      </c>
      <c r="L43" s="3"/>
      <c r="M43" s="3">
        <v>66886693563</v>
      </c>
      <c r="N43" s="3"/>
      <c r="O43" s="3">
        <v>78062810079</v>
      </c>
      <c r="P43" s="3"/>
      <c r="Q43" s="3">
        <v>-11176116515</v>
      </c>
    </row>
    <row r="44" spans="1:17" ht="18.75" x14ac:dyDescent="0.45">
      <c r="A44" s="2" t="s">
        <v>58</v>
      </c>
      <c r="C44" s="3">
        <v>4564017</v>
      </c>
      <c r="D44" s="3"/>
      <c r="E44" s="3">
        <v>64196584548</v>
      </c>
      <c r="F44" s="3"/>
      <c r="G44" s="3">
        <v>67916810649</v>
      </c>
      <c r="H44" s="3"/>
      <c r="I44" s="3">
        <v>-3720226100</v>
      </c>
      <c r="J44" s="3"/>
      <c r="K44" s="3">
        <v>4564017</v>
      </c>
      <c r="L44" s="3"/>
      <c r="M44" s="3">
        <v>64196584548</v>
      </c>
      <c r="N44" s="3"/>
      <c r="O44" s="3">
        <v>72708992010</v>
      </c>
      <c r="P44" s="3"/>
      <c r="Q44" s="3">
        <v>-8512407461</v>
      </c>
    </row>
    <row r="45" spans="1:17" ht="18.75" x14ac:dyDescent="0.45">
      <c r="A45" s="2" t="s">
        <v>60</v>
      </c>
      <c r="C45" s="3">
        <v>9360000</v>
      </c>
      <c r="D45" s="3"/>
      <c r="E45" s="3">
        <v>69224051520</v>
      </c>
      <c r="F45" s="3"/>
      <c r="G45" s="3">
        <v>65688414480</v>
      </c>
      <c r="H45" s="3"/>
      <c r="I45" s="3">
        <v>3535637040</v>
      </c>
      <c r="J45" s="3"/>
      <c r="K45" s="3">
        <v>9360000</v>
      </c>
      <c r="L45" s="3"/>
      <c r="M45" s="3">
        <v>69224051520</v>
      </c>
      <c r="N45" s="3"/>
      <c r="O45" s="3">
        <v>48419618832</v>
      </c>
      <c r="P45" s="3"/>
      <c r="Q45" s="3">
        <v>20804432688</v>
      </c>
    </row>
    <row r="46" spans="1:17" ht="18.75" x14ac:dyDescent="0.45">
      <c r="A46" s="2" t="s">
        <v>54</v>
      </c>
      <c r="C46" s="3">
        <v>16326826</v>
      </c>
      <c r="D46" s="3"/>
      <c r="E46" s="3">
        <v>43365708661</v>
      </c>
      <c r="F46" s="3"/>
      <c r="G46" s="3">
        <v>43803910058</v>
      </c>
      <c r="H46" s="3"/>
      <c r="I46" s="3">
        <v>-438201396</v>
      </c>
      <c r="J46" s="3"/>
      <c r="K46" s="3">
        <v>16326826</v>
      </c>
      <c r="L46" s="3"/>
      <c r="M46" s="3">
        <v>43365708661</v>
      </c>
      <c r="N46" s="3"/>
      <c r="O46" s="3">
        <v>49825121852</v>
      </c>
      <c r="P46" s="3"/>
      <c r="Q46" s="3">
        <v>-6459413190</v>
      </c>
    </row>
    <row r="47" spans="1:17" ht="18.75" x14ac:dyDescent="0.45">
      <c r="A47" s="2" t="s">
        <v>26</v>
      </c>
      <c r="C47" s="3">
        <v>15611111</v>
      </c>
      <c r="D47" s="3"/>
      <c r="E47" s="3">
        <v>36467828490</v>
      </c>
      <c r="F47" s="3"/>
      <c r="G47" s="3">
        <v>34559086829</v>
      </c>
      <c r="H47" s="3"/>
      <c r="I47" s="3">
        <v>1908741661</v>
      </c>
      <c r="J47" s="3"/>
      <c r="K47" s="3">
        <v>15611111</v>
      </c>
      <c r="L47" s="3"/>
      <c r="M47" s="3">
        <v>36467828490</v>
      </c>
      <c r="N47" s="3"/>
      <c r="O47" s="3">
        <v>40041569195</v>
      </c>
      <c r="P47" s="3"/>
      <c r="Q47" s="3">
        <v>-3573740704</v>
      </c>
    </row>
    <row r="48" spans="1:17" ht="18.75" x14ac:dyDescent="0.45">
      <c r="A48" s="2" t="s">
        <v>41</v>
      </c>
      <c r="C48" s="3">
        <v>3200000</v>
      </c>
      <c r="D48" s="3"/>
      <c r="E48" s="3">
        <v>20549001600</v>
      </c>
      <c r="F48" s="3"/>
      <c r="G48" s="3">
        <v>21185193600</v>
      </c>
      <c r="H48" s="3"/>
      <c r="I48" s="3">
        <v>-636192000</v>
      </c>
      <c r="J48" s="3"/>
      <c r="K48" s="3">
        <v>3200000</v>
      </c>
      <c r="L48" s="3"/>
      <c r="M48" s="3">
        <v>20549001600</v>
      </c>
      <c r="N48" s="3"/>
      <c r="O48" s="3">
        <v>20421763200</v>
      </c>
      <c r="P48" s="3"/>
      <c r="Q48" s="3">
        <v>127238400</v>
      </c>
    </row>
    <row r="49" spans="1:17" ht="18.75" x14ac:dyDescent="0.45">
      <c r="A49" s="2" t="s">
        <v>36</v>
      </c>
      <c r="C49" s="3">
        <v>45000008</v>
      </c>
      <c r="D49" s="3"/>
      <c r="E49" s="3">
        <v>78057790126</v>
      </c>
      <c r="F49" s="3"/>
      <c r="G49" s="3">
        <v>84365038498</v>
      </c>
      <c r="H49" s="3"/>
      <c r="I49" s="3">
        <v>-6307248371</v>
      </c>
      <c r="J49" s="3"/>
      <c r="K49" s="3">
        <v>45000008</v>
      </c>
      <c r="L49" s="3"/>
      <c r="M49" s="3">
        <v>78057790126</v>
      </c>
      <c r="N49" s="3"/>
      <c r="O49" s="3">
        <v>82969580724</v>
      </c>
      <c r="P49" s="3"/>
      <c r="Q49" s="3">
        <v>-4911790597</v>
      </c>
    </row>
    <row r="50" spans="1:17" ht="18.75" x14ac:dyDescent="0.45">
      <c r="A50" s="2" t="s">
        <v>33</v>
      </c>
      <c r="C50" s="3">
        <v>18186340</v>
      </c>
      <c r="D50" s="3"/>
      <c r="E50" s="3">
        <v>43730999559</v>
      </c>
      <c r="F50" s="3"/>
      <c r="G50" s="3">
        <v>42158202137</v>
      </c>
      <c r="H50" s="3"/>
      <c r="I50" s="3">
        <v>1572797422</v>
      </c>
      <c r="J50" s="3"/>
      <c r="K50" s="3">
        <v>18186340</v>
      </c>
      <c r="L50" s="3"/>
      <c r="M50" s="3">
        <v>43730999559</v>
      </c>
      <c r="N50" s="3"/>
      <c r="O50" s="3">
        <v>41814717643</v>
      </c>
      <c r="P50" s="3"/>
      <c r="Q50" s="3">
        <v>1916281916</v>
      </c>
    </row>
    <row r="51" spans="1:17" ht="18.75" x14ac:dyDescent="0.45">
      <c r="A51" s="2" t="s">
        <v>17</v>
      </c>
      <c r="C51" s="3">
        <v>32732584</v>
      </c>
      <c r="D51" s="3"/>
      <c r="E51" s="3">
        <v>73600560433</v>
      </c>
      <c r="F51" s="3"/>
      <c r="G51" s="3">
        <v>75064762563</v>
      </c>
      <c r="H51" s="3"/>
      <c r="I51" s="3">
        <v>-1464202129</v>
      </c>
      <c r="J51" s="3"/>
      <c r="K51" s="3">
        <v>32732584</v>
      </c>
      <c r="L51" s="3"/>
      <c r="M51" s="3">
        <v>73600560433</v>
      </c>
      <c r="N51" s="3"/>
      <c r="O51" s="3">
        <v>84501215785</v>
      </c>
      <c r="P51" s="3"/>
      <c r="Q51" s="3">
        <v>-10900655351</v>
      </c>
    </row>
    <row r="52" spans="1:17" ht="18.75" x14ac:dyDescent="0.45">
      <c r="A52" s="2" t="s">
        <v>29</v>
      </c>
      <c r="C52" s="3">
        <v>5000000</v>
      </c>
      <c r="D52" s="3"/>
      <c r="E52" s="3">
        <v>64265332500</v>
      </c>
      <c r="F52" s="3"/>
      <c r="G52" s="3">
        <v>82555852500</v>
      </c>
      <c r="H52" s="3"/>
      <c r="I52" s="3">
        <v>-18290520000</v>
      </c>
      <c r="J52" s="3"/>
      <c r="K52" s="3">
        <v>5000000</v>
      </c>
      <c r="L52" s="3"/>
      <c r="M52" s="3">
        <v>64265332500</v>
      </c>
      <c r="N52" s="3"/>
      <c r="O52" s="3">
        <v>73311187505</v>
      </c>
      <c r="P52" s="3"/>
      <c r="Q52" s="3">
        <v>-9045855005</v>
      </c>
    </row>
    <row r="53" spans="1:17" ht="18.75" x14ac:dyDescent="0.45">
      <c r="A53" s="2" t="s">
        <v>23</v>
      </c>
      <c r="C53" s="3">
        <v>279936</v>
      </c>
      <c r="D53" s="3"/>
      <c r="E53" s="3">
        <v>45071453578</v>
      </c>
      <c r="F53" s="3"/>
      <c r="G53" s="3">
        <v>46579679042</v>
      </c>
      <c r="H53" s="3"/>
      <c r="I53" s="3">
        <v>-1508225482</v>
      </c>
      <c r="J53" s="3"/>
      <c r="K53" s="3">
        <v>279936</v>
      </c>
      <c r="L53" s="3"/>
      <c r="M53" s="3">
        <v>45071453578</v>
      </c>
      <c r="N53" s="3"/>
      <c r="O53" s="3">
        <v>51146096447</v>
      </c>
      <c r="P53" s="3"/>
      <c r="Q53" s="3">
        <v>-6074642868</v>
      </c>
    </row>
    <row r="54" spans="1:17" ht="18.75" x14ac:dyDescent="0.45">
      <c r="A54" s="2" t="s">
        <v>35</v>
      </c>
      <c r="C54" s="3">
        <v>3448</v>
      </c>
      <c r="D54" s="3"/>
      <c r="E54" s="3">
        <v>89971465</v>
      </c>
      <c r="F54" s="3"/>
      <c r="G54" s="3">
        <v>81057408</v>
      </c>
      <c r="H54" s="3"/>
      <c r="I54" s="3">
        <v>8914057</v>
      </c>
      <c r="J54" s="3"/>
      <c r="K54" s="3">
        <v>3448</v>
      </c>
      <c r="L54" s="3"/>
      <c r="M54" s="3">
        <v>89971465</v>
      </c>
      <c r="N54" s="3"/>
      <c r="O54" s="3">
        <v>100939450</v>
      </c>
      <c r="P54" s="3"/>
      <c r="Q54" s="3">
        <v>-10968002</v>
      </c>
    </row>
    <row r="55" spans="1:17" ht="18.75" thickBot="1" x14ac:dyDescent="0.45">
      <c r="C55" s="3"/>
      <c r="D55" s="3"/>
      <c r="E55" s="6">
        <f>SUM(E8:E54)</f>
        <v>2628148510341</v>
      </c>
      <c r="F55" s="3"/>
      <c r="G55" s="6">
        <f>SUM(G8:G54)</f>
        <v>2733056210174</v>
      </c>
      <c r="H55" s="3"/>
      <c r="I55" s="6">
        <f>SUM(I8:I54)</f>
        <v>-104907699833</v>
      </c>
      <c r="J55" s="3"/>
      <c r="K55" s="3"/>
      <c r="L55" s="3"/>
      <c r="M55" s="6">
        <f>SUM(M8:M54)</f>
        <v>2628148510341</v>
      </c>
      <c r="N55" s="3"/>
      <c r="O55" s="6">
        <f>SUM(O8:O54)</f>
        <v>2662317436796</v>
      </c>
      <c r="P55" s="3"/>
      <c r="Q55" s="6">
        <f>SUM(Q8:Q54)</f>
        <v>-34168926455</v>
      </c>
    </row>
    <row r="56" spans="1:17" ht="19.5" thickTop="1" x14ac:dyDescent="0.45">
      <c r="C56" s="3"/>
      <c r="D56" s="3"/>
      <c r="E56" s="2"/>
      <c r="F56" s="3"/>
      <c r="G56" s="3"/>
      <c r="H56" s="3"/>
      <c r="I56" s="3"/>
      <c r="J56" s="3"/>
      <c r="K56" s="2"/>
      <c r="L56" s="3"/>
      <c r="M56" s="13"/>
      <c r="N56" s="3"/>
      <c r="O56" s="3"/>
      <c r="P56" s="3"/>
      <c r="Q56" s="3"/>
    </row>
    <row r="57" spans="1:17" ht="18.75" x14ac:dyDescent="0.45">
      <c r="C57" s="3"/>
      <c r="D57" s="3"/>
      <c r="E57" s="2"/>
      <c r="F57" s="3"/>
      <c r="G57" s="3"/>
      <c r="H57" s="3"/>
      <c r="I57" s="3"/>
      <c r="L57" s="3"/>
      <c r="M57" s="13"/>
      <c r="N57" s="3"/>
      <c r="O57" s="3"/>
      <c r="P57" s="3"/>
      <c r="Q57" s="3"/>
    </row>
    <row r="58" spans="1:17" x14ac:dyDescent="0.4">
      <c r="C58" s="3"/>
      <c r="D58" s="3"/>
      <c r="E58" s="3"/>
      <c r="F58" s="3"/>
      <c r="G58" s="3"/>
      <c r="H58" s="3"/>
      <c r="I58" s="3"/>
      <c r="L58" s="3"/>
      <c r="M58" s="13"/>
      <c r="N58" s="3"/>
      <c r="O58" s="3"/>
      <c r="P58" s="3"/>
      <c r="Q58" s="3"/>
    </row>
    <row r="59" spans="1:17" x14ac:dyDescent="0.4">
      <c r="C59" s="3"/>
      <c r="D59" s="3"/>
      <c r="E59" s="3"/>
      <c r="F59" s="3"/>
      <c r="G59" s="3"/>
      <c r="H59" s="3"/>
      <c r="L59" s="3"/>
      <c r="M59" s="3"/>
      <c r="N59" s="3"/>
      <c r="O59" s="3"/>
      <c r="P59" s="3"/>
      <c r="Q59" s="3"/>
    </row>
    <row r="60" spans="1:17" x14ac:dyDescent="0.4">
      <c r="C60" s="3"/>
      <c r="D60" s="3"/>
      <c r="E60" s="3"/>
      <c r="F60" s="3"/>
      <c r="G60" s="3"/>
      <c r="H60" s="3"/>
      <c r="L60" s="3"/>
      <c r="M60" s="3"/>
      <c r="N60" s="3"/>
      <c r="O60" s="3"/>
      <c r="P60" s="3"/>
      <c r="Q60" s="3"/>
    </row>
    <row r="61" spans="1:17" x14ac:dyDescent="0.4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4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4">
      <c r="G63" s="14"/>
      <c r="I63" s="14"/>
    </row>
    <row r="64" spans="1:17" x14ac:dyDescent="0.4">
      <c r="Q64" s="14"/>
    </row>
    <row r="65" spans="7:7" x14ac:dyDescent="0.4">
      <c r="G65" s="14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42"/>
  <sheetViews>
    <sheetView rightToLeft="1" view="pageBreakPreview" zoomScale="60" zoomScaleNormal="100" workbookViewId="0">
      <selection activeCell="I22" sqref="I22"/>
    </sheetView>
  </sheetViews>
  <sheetFormatPr defaultRowHeight="18" x14ac:dyDescent="0.4"/>
  <cols>
    <col min="1" max="1" width="28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5.5703125" style="1" bestFit="1" customWidth="1"/>
    <col min="12" max="12" width="1" style="1" customWidth="1"/>
    <col min="13" max="13" width="19.2851562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15.85546875" style="1" bestFit="1" customWidth="1"/>
    <col min="20" max="20" width="14.28515625" style="1" bestFit="1" customWidth="1"/>
    <col min="21" max="16384" width="9.140625" style="1"/>
  </cols>
  <sheetData>
    <row r="2" spans="1:20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20" ht="27.75" x14ac:dyDescent="0.4">
      <c r="A3" s="16" t="s">
        <v>69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20" ht="27.75" x14ac:dyDescent="0.4">
      <c r="A4" s="16" t="str">
        <f>'درآمد ناشی از تغییر قیمت اوراق'!A4:Q4</f>
        <v>برای ماه منتهی به 1403/03/31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20" ht="27.75" x14ac:dyDescent="0.4">
      <c r="A6" s="16" t="s">
        <v>2</v>
      </c>
      <c r="C6" s="15" t="s">
        <v>71</v>
      </c>
      <c r="D6" s="15" t="s">
        <v>71</v>
      </c>
      <c r="E6" s="15" t="s">
        <v>71</v>
      </c>
      <c r="F6" s="15" t="s">
        <v>71</v>
      </c>
      <c r="G6" s="15" t="s">
        <v>71</v>
      </c>
      <c r="H6" s="15" t="s">
        <v>71</v>
      </c>
      <c r="I6" s="15" t="s">
        <v>71</v>
      </c>
      <c r="K6" s="15" t="s">
        <v>72</v>
      </c>
      <c r="L6" s="15" t="s">
        <v>72</v>
      </c>
      <c r="M6" s="15" t="s">
        <v>72</v>
      </c>
      <c r="N6" s="15" t="s">
        <v>72</v>
      </c>
      <c r="O6" s="15" t="s">
        <v>72</v>
      </c>
      <c r="P6" s="15" t="s">
        <v>72</v>
      </c>
      <c r="Q6" s="15" t="s">
        <v>72</v>
      </c>
    </row>
    <row r="7" spans="1:20" ht="27.75" x14ac:dyDescent="0.4">
      <c r="A7" s="15" t="s">
        <v>2</v>
      </c>
      <c r="C7" s="15" t="s">
        <v>6</v>
      </c>
      <c r="E7" s="15" t="s">
        <v>87</v>
      </c>
      <c r="G7" s="15" t="s">
        <v>88</v>
      </c>
      <c r="I7" s="15" t="s">
        <v>90</v>
      </c>
      <c r="K7" s="15" t="s">
        <v>6</v>
      </c>
      <c r="M7" s="15" t="s">
        <v>87</v>
      </c>
      <c r="O7" s="15" t="s">
        <v>88</v>
      </c>
      <c r="Q7" s="15" t="s">
        <v>90</v>
      </c>
    </row>
    <row r="8" spans="1:20" ht="18.75" x14ac:dyDescent="0.45">
      <c r="A8" s="2" t="s">
        <v>31</v>
      </c>
      <c r="C8" s="3">
        <v>1271935</v>
      </c>
      <c r="D8" s="3"/>
      <c r="E8" s="3">
        <v>19159742049</v>
      </c>
      <c r="F8" s="3"/>
      <c r="G8" s="3">
        <v>19066654199</v>
      </c>
      <c r="H8" s="3"/>
      <c r="I8" s="3">
        <v>93087850</v>
      </c>
      <c r="J8" s="3"/>
      <c r="K8" s="3">
        <v>1989981</v>
      </c>
      <c r="L8" s="3"/>
      <c r="M8" s="3">
        <v>30569096504</v>
      </c>
      <c r="N8" s="3"/>
      <c r="O8" s="3">
        <v>29830360449</v>
      </c>
      <c r="P8" s="3"/>
      <c r="Q8" s="3">
        <v>738736055</v>
      </c>
      <c r="S8" s="13"/>
      <c r="T8" s="13"/>
    </row>
    <row r="9" spans="1:20" ht="18.75" x14ac:dyDescent="0.45">
      <c r="A9" s="2" t="s">
        <v>35</v>
      </c>
      <c r="C9" s="3">
        <v>5363</v>
      </c>
      <c r="D9" s="3"/>
      <c r="E9" s="3">
        <v>142192314</v>
      </c>
      <c r="F9" s="3"/>
      <c r="G9" s="3">
        <v>157000648</v>
      </c>
      <c r="H9" s="3"/>
      <c r="I9" s="3">
        <v>-14808334</v>
      </c>
      <c r="J9" s="3"/>
      <c r="K9" s="3">
        <v>996552</v>
      </c>
      <c r="L9" s="3"/>
      <c r="M9" s="3">
        <v>26965950630</v>
      </c>
      <c r="N9" s="3"/>
      <c r="O9" s="3">
        <v>29173833050</v>
      </c>
      <c r="P9" s="3"/>
      <c r="Q9" s="3">
        <v>-2207882420</v>
      </c>
    </row>
    <row r="10" spans="1:20" ht="18.75" x14ac:dyDescent="0.45">
      <c r="A10" s="2" t="s">
        <v>48</v>
      </c>
      <c r="C10" s="3">
        <v>0</v>
      </c>
      <c r="D10" s="3"/>
      <c r="E10" s="3">
        <v>0</v>
      </c>
      <c r="F10" s="3"/>
      <c r="G10" s="3">
        <v>0</v>
      </c>
      <c r="H10" s="3"/>
      <c r="I10" s="3">
        <v>0</v>
      </c>
      <c r="J10" s="3"/>
      <c r="K10" s="3">
        <v>156594</v>
      </c>
      <c r="L10" s="3"/>
      <c r="M10" s="3">
        <v>10593129570</v>
      </c>
      <c r="N10" s="3"/>
      <c r="O10" s="3">
        <v>9034637901</v>
      </c>
      <c r="P10" s="3"/>
      <c r="Q10" s="3">
        <v>1558491669</v>
      </c>
      <c r="T10" s="3"/>
    </row>
    <row r="11" spans="1:20" ht="18.75" x14ac:dyDescent="0.45">
      <c r="A11" s="2" t="s">
        <v>29</v>
      </c>
      <c r="C11" s="3">
        <v>0</v>
      </c>
      <c r="D11" s="3"/>
      <c r="E11" s="3">
        <v>0</v>
      </c>
      <c r="F11" s="3"/>
      <c r="G11" s="3">
        <v>0</v>
      </c>
      <c r="H11" s="3"/>
      <c r="I11" s="3">
        <v>0</v>
      </c>
      <c r="J11" s="3"/>
      <c r="K11" s="3">
        <v>1957130</v>
      </c>
      <c r="L11" s="3"/>
      <c r="M11" s="3">
        <v>54704153582</v>
      </c>
      <c r="N11" s="3"/>
      <c r="O11" s="3">
        <v>46960712776</v>
      </c>
      <c r="P11" s="3"/>
      <c r="Q11" s="3">
        <v>7743440806</v>
      </c>
      <c r="T11" s="3"/>
    </row>
    <row r="12" spans="1:20" ht="18.75" x14ac:dyDescent="0.45">
      <c r="A12" s="2" t="s">
        <v>23</v>
      </c>
      <c r="C12" s="3">
        <v>0</v>
      </c>
      <c r="D12" s="3"/>
      <c r="E12" s="3">
        <v>0</v>
      </c>
      <c r="F12" s="3"/>
      <c r="G12" s="3">
        <v>0</v>
      </c>
      <c r="H12" s="3"/>
      <c r="I12" s="3">
        <v>0</v>
      </c>
      <c r="J12" s="3"/>
      <c r="K12" s="3">
        <v>260064</v>
      </c>
      <c r="L12" s="3"/>
      <c r="M12" s="3">
        <v>47025346028</v>
      </c>
      <c r="N12" s="3"/>
      <c r="O12" s="3">
        <v>47515354153</v>
      </c>
      <c r="P12" s="3"/>
      <c r="Q12" s="3">
        <v>-490008125</v>
      </c>
    </row>
    <row r="13" spans="1:20" ht="18.75" x14ac:dyDescent="0.45">
      <c r="A13" s="2" t="s">
        <v>91</v>
      </c>
      <c r="C13" s="3">
        <v>0</v>
      </c>
      <c r="D13" s="3"/>
      <c r="E13" s="3">
        <v>0</v>
      </c>
      <c r="F13" s="3"/>
      <c r="G13" s="3">
        <v>0</v>
      </c>
      <c r="H13" s="3"/>
      <c r="I13" s="3">
        <v>0</v>
      </c>
      <c r="J13" s="3"/>
      <c r="K13" s="3">
        <v>2000000</v>
      </c>
      <c r="L13" s="3"/>
      <c r="M13" s="3">
        <v>12029962553</v>
      </c>
      <c r="N13" s="3"/>
      <c r="O13" s="3">
        <v>13598604000</v>
      </c>
      <c r="P13" s="3"/>
      <c r="Q13" s="3">
        <v>-1568641447</v>
      </c>
    </row>
    <row r="14" spans="1:20" ht="18.75" x14ac:dyDescent="0.45">
      <c r="A14" s="2" t="s">
        <v>92</v>
      </c>
      <c r="C14" s="3">
        <v>0</v>
      </c>
      <c r="D14" s="3"/>
      <c r="E14" s="3">
        <v>0</v>
      </c>
      <c r="F14" s="3"/>
      <c r="G14" s="3">
        <v>0</v>
      </c>
      <c r="H14" s="3"/>
      <c r="I14" s="3">
        <v>0</v>
      </c>
      <c r="J14" s="3"/>
      <c r="K14" s="3">
        <v>1500000</v>
      </c>
      <c r="L14" s="3"/>
      <c r="M14" s="3">
        <v>10208812997</v>
      </c>
      <c r="N14" s="3"/>
      <c r="O14" s="3">
        <v>9736719750</v>
      </c>
      <c r="P14" s="3"/>
      <c r="Q14" s="3">
        <v>472093247</v>
      </c>
    </row>
    <row r="15" spans="1:20" ht="18.75" x14ac:dyDescent="0.45">
      <c r="A15" s="2" t="s">
        <v>93</v>
      </c>
      <c r="C15" s="3">
        <v>0</v>
      </c>
      <c r="D15" s="3"/>
      <c r="E15" s="3">
        <v>0</v>
      </c>
      <c r="F15" s="3"/>
      <c r="G15" s="3">
        <v>0</v>
      </c>
      <c r="H15" s="3"/>
      <c r="I15" s="3">
        <v>0</v>
      </c>
      <c r="J15" s="3"/>
      <c r="K15" s="3">
        <v>885000</v>
      </c>
      <c r="L15" s="3"/>
      <c r="M15" s="3">
        <v>7032804504</v>
      </c>
      <c r="N15" s="3"/>
      <c r="O15" s="3">
        <v>3576994963</v>
      </c>
      <c r="P15" s="3"/>
      <c r="Q15" s="3">
        <v>3455809541</v>
      </c>
    </row>
    <row r="16" spans="1:20" ht="18.75" x14ac:dyDescent="0.45">
      <c r="A16" s="2" t="s">
        <v>47</v>
      </c>
      <c r="C16" s="3">
        <v>0</v>
      </c>
      <c r="D16" s="3"/>
      <c r="E16" s="3">
        <v>0</v>
      </c>
      <c r="F16" s="3"/>
      <c r="G16" s="3">
        <v>0</v>
      </c>
      <c r="H16" s="3"/>
      <c r="I16" s="3">
        <v>0</v>
      </c>
      <c r="J16" s="3"/>
      <c r="K16" s="3">
        <v>1210576</v>
      </c>
      <c r="L16" s="3"/>
      <c r="M16" s="3">
        <v>5574989858</v>
      </c>
      <c r="N16" s="3"/>
      <c r="O16" s="3">
        <v>5238579921</v>
      </c>
      <c r="P16" s="3"/>
      <c r="Q16" s="3">
        <v>336409937</v>
      </c>
    </row>
    <row r="17" spans="1:17" ht="18.75" x14ac:dyDescent="0.45">
      <c r="A17" s="2" t="s">
        <v>42</v>
      </c>
      <c r="C17" s="3">
        <v>0</v>
      </c>
      <c r="D17" s="3"/>
      <c r="E17" s="3">
        <v>0</v>
      </c>
      <c r="F17" s="3"/>
      <c r="G17" s="3">
        <v>0</v>
      </c>
      <c r="H17" s="3"/>
      <c r="I17" s="3">
        <v>0</v>
      </c>
      <c r="J17" s="3"/>
      <c r="K17" s="3">
        <v>1800000</v>
      </c>
      <c r="L17" s="3"/>
      <c r="M17" s="3">
        <v>16476740049</v>
      </c>
      <c r="N17" s="3"/>
      <c r="O17" s="3">
        <v>14904785700</v>
      </c>
      <c r="P17" s="3"/>
      <c r="Q17" s="3">
        <v>1571954349</v>
      </c>
    </row>
    <row r="18" spans="1:17" ht="18.75" x14ac:dyDescent="0.45">
      <c r="A18" s="2" t="s">
        <v>38</v>
      </c>
      <c r="C18" s="3">
        <v>0</v>
      </c>
      <c r="D18" s="3"/>
      <c r="E18" s="3">
        <v>0</v>
      </c>
      <c r="F18" s="3"/>
      <c r="G18" s="3">
        <v>0</v>
      </c>
      <c r="H18" s="3"/>
      <c r="I18" s="3">
        <v>0</v>
      </c>
      <c r="J18" s="3"/>
      <c r="K18" s="3">
        <v>3200000</v>
      </c>
      <c r="L18" s="3"/>
      <c r="M18" s="3">
        <v>42603988224</v>
      </c>
      <c r="N18" s="3"/>
      <c r="O18" s="3">
        <v>29264831953</v>
      </c>
      <c r="P18" s="3"/>
      <c r="Q18" s="3">
        <v>13339156271</v>
      </c>
    </row>
    <row r="19" spans="1:17" ht="18.75" x14ac:dyDescent="0.45">
      <c r="A19" s="2" t="s">
        <v>15</v>
      </c>
      <c r="C19" s="3">
        <v>0</v>
      </c>
      <c r="D19" s="3"/>
      <c r="E19" s="3">
        <v>0</v>
      </c>
      <c r="F19" s="3"/>
      <c r="G19" s="3">
        <v>0</v>
      </c>
      <c r="H19" s="3"/>
      <c r="I19" s="3">
        <v>0</v>
      </c>
      <c r="J19" s="3"/>
      <c r="K19" s="3">
        <v>22577533</v>
      </c>
      <c r="L19" s="3"/>
      <c r="M19" s="3">
        <v>71471409970</v>
      </c>
      <c r="N19" s="3"/>
      <c r="O19" s="3">
        <v>56292552834</v>
      </c>
      <c r="P19" s="3"/>
      <c r="Q19" s="3">
        <v>15178857136</v>
      </c>
    </row>
    <row r="20" spans="1:17" ht="18.75" x14ac:dyDescent="0.45">
      <c r="A20" s="2" t="s">
        <v>109</v>
      </c>
      <c r="C20" s="3">
        <v>0</v>
      </c>
      <c r="D20" s="3"/>
      <c r="E20" s="3">
        <v>0</v>
      </c>
      <c r="F20" s="3"/>
      <c r="G20" s="3">
        <v>0</v>
      </c>
      <c r="H20" s="3"/>
      <c r="I20" s="3">
        <v>0</v>
      </c>
      <c r="J20" s="3"/>
      <c r="K20" s="3">
        <v>220000</v>
      </c>
      <c r="L20" s="3"/>
      <c r="M20" s="3">
        <v>5545069916</v>
      </c>
      <c r="N20" s="3"/>
      <c r="O20" s="3">
        <v>4481065116</v>
      </c>
      <c r="P20" s="3"/>
      <c r="Q20" s="3">
        <v>1064004800</v>
      </c>
    </row>
    <row r="21" spans="1:17" ht="18.75" x14ac:dyDescent="0.45">
      <c r="A21" s="2" t="s">
        <v>108</v>
      </c>
      <c r="C21" s="3">
        <v>0</v>
      </c>
      <c r="D21" s="3"/>
      <c r="E21" s="3">
        <v>0</v>
      </c>
      <c r="F21" s="3"/>
      <c r="G21" s="3">
        <v>0</v>
      </c>
      <c r="H21" s="3"/>
      <c r="I21" s="3">
        <v>0</v>
      </c>
      <c r="J21" s="3"/>
      <c r="K21" s="3">
        <v>387000</v>
      </c>
      <c r="L21" s="3"/>
      <c r="M21" s="3">
        <v>10599609158</v>
      </c>
      <c r="N21" s="3"/>
      <c r="O21" s="3">
        <v>8160202739</v>
      </c>
      <c r="P21" s="3"/>
      <c r="Q21" s="3">
        <v>2439406419</v>
      </c>
    </row>
    <row r="22" spans="1:17" ht="18.75" x14ac:dyDescent="0.45">
      <c r="A22" s="2" t="s">
        <v>36</v>
      </c>
      <c r="C22" s="3">
        <v>0</v>
      </c>
      <c r="D22" s="3"/>
      <c r="E22" s="3">
        <v>0</v>
      </c>
      <c r="F22" s="3"/>
      <c r="G22" s="3">
        <v>0</v>
      </c>
      <c r="H22" s="3"/>
      <c r="I22" s="3">
        <v>0</v>
      </c>
      <c r="J22" s="3"/>
      <c r="K22" s="3">
        <v>6631606</v>
      </c>
      <c r="L22" s="3"/>
      <c r="M22" s="3">
        <v>16423772332</v>
      </c>
      <c r="N22" s="3"/>
      <c r="O22" s="3">
        <v>15320151822</v>
      </c>
      <c r="P22" s="3"/>
      <c r="Q22" s="3">
        <v>1103620510</v>
      </c>
    </row>
    <row r="23" spans="1:17" ht="18.75" x14ac:dyDescent="0.45">
      <c r="A23" s="2" t="s">
        <v>39</v>
      </c>
      <c r="C23" s="3">
        <v>0</v>
      </c>
      <c r="D23" s="3"/>
      <c r="E23" s="3">
        <v>0</v>
      </c>
      <c r="F23" s="3"/>
      <c r="G23" s="3">
        <v>0</v>
      </c>
      <c r="H23" s="3"/>
      <c r="I23" s="3">
        <v>0</v>
      </c>
      <c r="J23" s="3"/>
      <c r="K23" s="3">
        <v>3211111</v>
      </c>
      <c r="L23" s="3"/>
      <c r="M23" s="3">
        <v>27929423551</v>
      </c>
      <c r="N23" s="3"/>
      <c r="O23" s="3">
        <v>22610661300</v>
      </c>
      <c r="P23" s="3"/>
      <c r="Q23" s="3">
        <v>5318762251</v>
      </c>
    </row>
    <row r="24" spans="1:17" ht="18.75" x14ac:dyDescent="0.45">
      <c r="A24" s="2" t="s">
        <v>27</v>
      </c>
      <c r="C24" s="3">
        <v>0</v>
      </c>
      <c r="D24" s="3"/>
      <c r="E24" s="3">
        <v>0</v>
      </c>
      <c r="F24" s="3"/>
      <c r="G24" s="3">
        <v>0</v>
      </c>
      <c r="H24" s="3"/>
      <c r="I24" s="3">
        <v>0</v>
      </c>
      <c r="J24" s="3"/>
      <c r="K24" s="3">
        <v>1411034</v>
      </c>
      <c r="L24" s="3"/>
      <c r="M24" s="3">
        <v>7714590505</v>
      </c>
      <c r="N24" s="3"/>
      <c r="O24" s="3">
        <v>7184313616</v>
      </c>
      <c r="P24" s="3"/>
      <c r="Q24" s="3">
        <v>530276889</v>
      </c>
    </row>
    <row r="25" spans="1:17" ht="18.75" x14ac:dyDescent="0.45">
      <c r="A25" s="2" t="s">
        <v>110</v>
      </c>
      <c r="C25" s="3">
        <v>0</v>
      </c>
      <c r="D25" s="3"/>
      <c r="E25" s="3">
        <v>0</v>
      </c>
      <c r="F25" s="3"/>
      <c r="G25" s="3">
        <v>0</v>
      </c>
      <c r="H25" s="3"/>
      <c r="I25" s="3">
        <v>0</v>
      </c>
      <c r="J25" s="3"/>
      <c r="K25" s="3">
        <v>1200000</v>
      </c>
      <c r="L25" s="3"/>
      <c r="M25" s="3">
        <v>14635434614</v>
      </c>
      <c r="N25" s="3"/>
      <c r="O25" s="3">
        <v>10561581216</v>
      </c>
      <c r="P25" s="3"/>
      <c r="Q25" s="3">
        <v>4073853398</v>
      </c>
    </row>
    <row r="26" spans="1:17" ht="18.75" x14ac:dyDescent="0.45">
      <c r="A26" s="2" t="s">
        <v>51</v>
      </c>
      <c r="C26" s="3">
        <v>0</v>
      </c>
      <c r="D26" s="3"/>
      <c r="E26" s="3">
        <v>0</v>
      </c>
      <c r="F26" s="3"/>
      <c r="G26" s="3">
        <v>0</v>
      </c>
      <c r="H26" s="3"/>
      <c r="I26" s="3">
        <v>0</v>
      </c>
      <c r="J26" s="3"/>
      <c r="K26" s="3">
        <v>11800000</v>
      </c>
      <c r="L26" s="3"/>
      <c r="M26" s="3">
        <v>60917049806</v>
      </c>
      <c r="N26" s="3"/>
      <c r="O26" s="3">
        <v>49426375004</v>
      </c>
      <c r="P26" s="3"/>
      <c r="Q26" s="3">
        <v>11490674802</v>
      </c>
    </row>
    <row r="27" spans="1:17" ht="18.75" x14ac:dyDescent="0.45">
      <c r="A27" s="2" t="s">
        <v>32</v>
      </c>
      <c r="C27" s="3">
        <v>0</v>
      </c>
      <c r="D27" s="3"/>
      <c r="E27" s="3">
        <v>0</v>
      </c>
      <c r="F27" s="3"/>
      <c r="G27" s="3">
        <v>0</v>
      </c>
      <c r="H27" s="3"/>
      <c r="I27" s="3">
        <v>0</v>
      </c>
      <c r="J27" s="3"/>
      <c r="K27" s="3">
        <v>1900000</v>
      </c>
      <c r="L27" s="3"/>
      <c r="M27" s="3">
        <v>36865582601</v>
      </c>
      <c r="N27" s="3"/>
      <c r="O27" s="3">
        <v>32334458400</v>
      </c>
      <c r="P27" s="3"/>
      <c r="Q27" s="3">
        <v>4531124201</v>
      </c>
    </row>
    <row r="28" spans="1:17" ht="18.75" x14ac:dyDescent="0.45">
      <c r="A28" s="2" t="s">
        <v>62</v>
      </c>
      <c r="C28" s="3">
        <v>0</v>
      </c>
      <c r="D28" s="3"/>
      <c r="E28" s="3">
        <v>0</v>
      </c>
      <c r="F28" s="3"/>
      <c r="G28" s="3">
        <v>0</v>
      </c>
      <c r="H28" s="3"/>
      <c r="I28" s="3">
        <v>0</v>
      </c>
      <c r="J28" s="3"/>
      <c r="K28" s="3">
        <v>180000</v>
      </c>
      <c r="L28" s="3"/>
      <c r="M28" s="3">
        <v>17751903565</v>
      </c>
      <c r="N28" s="3"/>
      <c r="O28" s="3">
        <v>11710623600</v>
      </c>
      <c r="P28" s="3"/>
      <c r="Q28" s="3">
        <v>6041279965</v>
      </c>
    </row>
    <row r="29" spans="1:17" ht="18.75" x14ac:dyDescent="0.45">
      <c r="A29" s="2" t="s">
        <v>57</v>
      </c>
      <c r="C29" s="3">
        <v>0</v>
      </c>
      <c r="D29" s="3"/>
      <c r="E29" s="3">
        <v>0</v>
      </c>
      <c r="F29" s="3"/>
      <c r="G29" s="3">
        <v>0</v>
      </c>
      <c r="H29" s="3"/>
      <c r="I29" s="3">
        <v>0</v>
      </c>
      <c r="J29" s="3"/>
      <c r="K29" s="3">
        <v>8000000</v>
      </c>
      <c r="L29" s="3"/>
      <c r="M29" s="3">
        <v>54994142515</v>
      </c>
      <c r="N29" s="3"/>
      <c r="O29" s="3">
        <v>55666799901</v>
      </c>
      <c r="P29" s="3"/>
      <c r="Q29" s="3">
        <v>-672657386</v>
      </c>
    </row>
    <row r="30" spans="1:17" ht="18.75" x14ac:dyDescent="0.45">
      <c r="A30" s="2" t="s">
        <v>45</v>
      </c>
      <c r="C30" s="3">
        <v>0</v>
      </c>
      <c r="D30" s="3"/>
      <c r="E30" s="3">
        <v>0</v>
      </c>
      <c r="F30" s="3"/>
      <c r="G30" s="3">
        <v>0</v>
      </c>
      <c r="H30" s="3"/>
      <c r="I30" s="3">
        <v>0</v>
      </c>
      <c r="J30" s="3"/>
      <c r="K30" s="3">
        <v>2773845</v>
      </c>
      <c r="L30" s="3"/>
      <c r="M30" s="3">
        <v>59811471847</v>
      </c>
      <c r="N30" s="3"/>
      <c r="O30" s="3">
        <v>56415188830</v>
      </c>
      <c r="P30" s="3"/>
      <c r="Q30" s="3">
        <v>3396285682</v>
      </c>
    </row>
    <row r="31" spans="1:17" ht="18.75" x14ac:dyDescent="0.45">
      <c r="A31" s="2" t="s">
        <v>28</v>
      </c>
      <c r="C31" s="3">
        <v>0</v>
      </c>
      <c r="D31" s="3"/>
      <c r="E31" s="3">
        <v>0</v>
      </c>
      <c r="F31" s="3"/>
      <c r="G31" s="3">
        <v>0</v>
      </c>
      <c r="H31" s="3"/>
      <c r="I31" s="3">
        <v>0</v>
      </c>
      <c r="J31" s="3"/>
      <c r="K31" s="3">
        <v>716253</v>
      </c>
      <c r="L31" s="3"/>
      <c r="M31" s="3">
        <v>46207430012</v>
      </c>
      <c r="N31" s="3"/>
      <c r="O31" s="3">
        <v>45247046486</v>
      </c>
      <c r="P31" s="3"/>
      <c r="Q31" s="3">
        <v>960383526</v>
      </c>
    </row>
    <row r="32" spans="1:17" ht="18.75" x14ac:dyDescent="0.45">
      <c r="A32" s="2" t="s">
        <v>15</v>
      </c>
      <c r="C32" s="3">
        <v>0</v>
      </c>
      <c r="D32" s="3"/>
      <c r="E32" s="3">
        <v>0</v>
      </c>
      <c r="F32" s="3"/>
      <c r="G32" s="3">
        <v>0</v>
      </c>
      <c r="H32" s="3"/>
      <c r="I32" s="3">
        <v>0</v>
      </c>
      <c r="J32" s="3"/>
      <c r="K32" s="3">
        <v>70178287</v>
      </c>
      <c r="L32" s="3"/>
      <c r="M32" s="3">
        <v>182674895129</v>
      </c>
      <c r="N32" s="3"/>
      <c r="O32" s="3">
        <v>219397483874</v>
      </c>
      <c r="P32" s="3"/>
      <c r="Q32" s="3">
        <v>-36722588744</v>
      </c>
    </row>
    <row r="33" spans="1:17" ht="18.75" x14ac:dyDescent="0.45">
      <c r="A33" s="2" t="s">
        <v>37</v>
      </c>
      <c r="C33" s="3">
        <v>0</v>
      </c>
      <c r="D33" s="3"/>
      <c r="E33" s="3">
        <v>0</v>
      </c>
      <c r="F33" s="3"/>
      <c r="G33" s="3">
        <v>0</v>
      </c>
      <c r="H33" s="3"/>
      <c r="I33" s="3">
        <v>0</v>
      </c>
      <c r="J33" s="3"/>
      <c r="K33" s="3">
        <v>11436402</v>
      </c>
      <c r="L33" s="3"/>
      <c r="M33" s="3">
        <v>97792917441</v>
      </c>
      <c r="N33" s="3"/>
      <c r="O33" s="3">
        <v>89014222803</v>
      </c>
      <c r="P33" s="3"/>
      <c r="Q33" s="3">
        <v>8778694638</v>
      </c>
    </row>
    <row r="34" spans="1:17" ht="18.75" thickBot="1" x14ac:dyDescent="0.45">
      <c r="E34" s="6">
        <f>SUM(E8:E33)</f>
        <v>19301934363</v>
      </c>
      <c r="F34" s="3"/>
      <c r="G34" s="6">
        <f>SUM(G8:G33)</f>
        <v>19223654847</v>
      </c>
      <c r="H34" s="3"/>
      <c r="I34" s="6">
        <f>SUM(I8:I33)</f>
        <v>78279516</v>
      </c>
      <c r="J34" s="3"/>
      <c r="K34" s="3"/>
      <c r="L34" s="3"/>
      <c r="M34" s="6">
        <f>SUM(M8:M33)</f>
        <v>975119677461</v>
      </c>
      <c r="N34" s="3"/>
      <c r="O34" s="6">
        <f>SUM(O8:O33)</f>
        <v>922658142157</v>
      </c>
      <c r="P34" s="3"/>
      <c r="Q34" s="6">
        <f>SUM(Q8:Q33)</f>
        <v>52461537970</v>
      </c>
    </row>
    <row r="35" spans="1:17" ht="19.5" thickTop="1" x14ac:dyDescent="0.45">
      <c r="G35" s="3"/>
      <c r="H35" s="3"/>
      <c r="I35" s="3"/>
      <c r="M35" s="2"/>
      <c r="Q35" s="13"/>
    </row>
    <row r="36" spans="1:17" ht="18.75" x14ac:dyDescent="0.45">
      <c r="G36" s="3"/>
      <c r="H36" s="3"/>
      <c r="I36" s="3"/>
      <c r="M36" s="2"/>
      <c r="Q36" s="14"/>
    </row>
    <row r="37" spans="1:17" x14ac:dyDescent="0.4">
      <c r="G37" s="3"/>
      <c r="H37" s="3"/>
      <c r="I37" s="3"/>
      <c r="O37" s="3"/>
      <c r="Q37" s="13"/>
    </row>
    <row r="38" spans="1:17" x14ac:dyDescent="0.4">
      <c r="G38" s="3"/>
      <c r="H38" s="3"/>
      <c r="I38" s="3"/>
      <c r="O38" s="3"/>
      <c r="Q38" s="13"/>
    </row>
    <row r="39" spans="1:17" x14ac:dyDescent="0.4">
      <c r="G39" s="3"/>
      <c r="I39" s="14"/>
      <c r="O39" s="3"/>
      <c r="Q39" s="14"/>
    </row>
    <row r="40" spans="1:17" x14ac:dyDescent="0.4">
      <c r="G40" s="3"/>
      <c r="I40" s="14"/>
      <c r="O40" s="3"/>
      <c r="Q40" s="14"/>
    </row>
    <row r="41" spans="1:17" x14ac:dyDescent="0.4">
      <c r="G41" s="3"/>
      <c r="I41" s="14"/>
      <c r="O41" s="3"/>
      <c r="Q41" s="14"/>
    </row>
    <row r="42" spans="1:17" x14ac:dyDescent="0.4">
      <c r="O42" s="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73"/>
  <sheetViews>
    <sheetView rightToLeft="1" view="pageBreakPreview" topLeftCell="A34" zoomScale="60" zoomScaleNormal="100" workbookViewId="0">
      <selection activeCell="K7" sqref="C6:W7"/>
    </sheetView>
  </sheetViews>
  <sheetFormatPr defaultRowHeight="18" x14ac:dyDescent="0.4"/>
  <cols>
    <col min="1" max="1" width="28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30.28515625" style="1" bestFit="1" customWidth="1"/>
    <col min="16" max="16" width="1" style="1" customWidth="1"/>
    <col min="17" max="17" width="19.28515625" style="1" bestFit="1" customWidth="1"/>
    <col min="18" max="18" width="1" style="1" customWidth="1"/>
    <col min="19" max="19" width="18.5703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18.7109375" style="1" bestFit="1" customWidth="1"/>
    <col min="24" max="16384" width="9.140625" style="1"/>
  </cols>
  <sheetData>
    <row r="2" spans="1:23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3" ht="27.75" x14ac:dyDescent="0.4">
      <c r="A3" s="16" t="s">
        <v>69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3" ht="27.75" x14ac:dyDescent="0.4">
      <c r="A4" s="16" t="str">
        <f>'درآمد ناشی از فروش'!A4:Q4</f>
        <v>برای ماه منتهی به 1403/03/31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3" ht="27.75" x14ac:dyDescent="0.4">
      <c r="A6" s="16" t="s">
        <v>2</v>
      </c>
      <c r="C6" s="24" t="s">
        <v>71</v>
      </c>
      <c r="D6" s="24" t="s">
        <v>71</v>
      </c>
      <c r="E6" s="24" t="s">
        <v>71</v>
      </c>
      <c r="F6" s="24" t="s">
        <v>71</v>
      </c>
      <c r="G6" s="24" t="s">
        <v>71</v>
      </c>
      <c r="H6" s="24" t="s">
        <v>71</v>
      </c>
      <c r="I6" s="24" t="s">
        <v>71</v>
      </c>
      <c r="J6" s="24" t="s">
        <v>71</v>
      </c>
      <c r="K6" s="24" t="s">
        <v>71</v>
      </c>
      <c r="L6" s="25"/>
      <c r="M6" s="24" t="s">
        <v>72</v>
      </c>
      <c r="N6" s="24" t="s">
        <v>72</v>
      </c>
      <c r="O6" s="24" t="s">
        <v>72</v>
      </c>
      <c r="P6" s="24" t="s">
        <v>72</v>
      </c>
      <c r="Q6" s="24" t="s">
        <v>72</v>
      </c>
      <c r="R6" s="24" t="s">
        <v>72</v>
      </c>
      <c r="S6" s="24" t="s">
        <v>72</v>
      </c>
      <c r="T6" s="24" t="s">
        <v>72</v>
      </c>
      <c r="U6" s="24" t="s">
        <v>72</v>
      </c>
      <c r="V6" s="25"/>
      <c r="W6" s="26"/>
    </row>
    <row r="7" spans="1:23" ht="27.75" x14ac:dyDescent="0.4">
      <c r="A7" s="15" t="s">
        <v>2</v>
      </c>
      <c r="C7" s="24" t="s">
        <v>94</v>
      </c>
      <c r="D7" s="25"/>
      <c r="E7" s="24" t="s">
        <v>95</v>
      </c>
      <c r="F7" s="25"/>
      <c r="G7" s="24" t="s">
        <v>96</v>
      </c>
      <c r="H7" s="25"/>
      <c r="I7" s="24" t="s">
        <v>66</v>
      </c>
      <c r="J7" s="25"/>
      <c r="K7" s="24" t="s">
        <v>97</v>
      </c>
      <c r="L7" s="25"/>
      <c r="M7" s="24" t="s">
        <v>94</v>
      </c>
      <c r="N7" s="25"/>
      <c r="O7" s="24" t="s">
        <v>95</v>
      </c>
      <c r="P7" s="25"/>
      <c r="Q7" s="24" t="s">
        <v>96</v>
      </c>
      <c r="R7" s="25"/>
      <c r="S7" s="24" t="s">
        <v>66</v>
      </c>
      <c r="T7" s="25"/>
      <c r="U7" s="24" t="s">
        <v>97</v>
      </c>
      <c r="V7" s="25"/>
      <c r="W7" s="26"/>
    </row>
    <row r="8" spans="1:23" ht="18.75" x14ac:dyDescent="0.45">
      <c r="A8" s="2" t="s">
        <v>31</v>
      </c>
      <c r="C8" s="3">
        <v>0</v>
      </c>
      <c r="D8" s="3"/>
      <c r="E8" s="3">
        <v>-791077933</v>
      </c>
      <c r="F8" s="3"/>
      <c r="G8" s="3">
        <v>93087850</v>
      </c>
      <c r="H8" s="3"/>
      <c r="I8" s="3">
        <f>C8+E8+G8</f>
        <v>-697990083</v>
      </c>
      <c r="K8" s="4">
        <f>I8/-64823916784</f>
        <v>1.076747777098652E-2</v>
      </c>
      <c r="M8" s="3">
        <v>0</v>
      </c>
      <c r="N8" s="3"/>
      <c r="O8" s="3">
        <v>2933366</v>
      </c>
      <c r="P8" s="3"/>
      <c r="Q8" s="3">
        <v>738736055</v>
      </c>
      <c r="R8" s="3"/>
      <c r="S8" s="3">
        <f>M8+O8+Q8</f>
        <v>741669421</v>
      </c>
      <c r="U8" s="4">
        <f>S8/83001772780</f>
        <v>8.9355853032901927E-3</v>
      </c>
      <c r="W8" s="5"/>
    </row>
    <row r="9" spans="1:23" ht="18.75" x14ac:dyDescent="0.45">
      <c r="A9" s="2" t="s">
        <v>35</v>
      </c>
      <c r="C9" s="3">
        <v>0</v>
      </c>
      <c r="D9" s="3"/>
      <c r="E9" s="3">
        <v>8914057</v>
      </c>
      <c r="F9" s="3"/>
      <c r="G9" s="3">
        <v>-14808334</v>
      </c>
      <c r="H9" s="3"/>
      <c r="I9" s="3">
        <f t="shared" ref="I9:I70" si="0">C9+E9+G9</f>
        <v>-5894277</v>
      </c>
      <c r="K9" s="4">
        <f t="shared" ref="K9:K70" si="1">I9/-64823916784</f>
        <v>9.0927504730088147E-5</v>
      </c>
      <c r="M9" s="3">
        <v>0</v>
      </c>
      <c r="N9" s="3"/>
      <c r="O9" s="3">
        <v>-10967984</v>
      </c>
      <c r="P9" s="3"/>
      <c r="Q9" s="3">
        <v>-2207882420</v>
      </c>
      <c r="R9" s="3"/>
      <c r="S9" s="3">
        <f t="shared" ref="S9:S70" si="2">M9+O9+Q9</f>
        <v>-2218850404</v>
      </c>
      <c r="U9" s="4">
        <f t="shared" ref="U9:U70" si="3">S9/83001772780</f>
        <v>-2.6732566422179495E-2</v>
      </c>
      <c r="W9" s="5"/>
    </row>
    <row r="10" spans="1:23" ht="18.75" x14ac:dyDescent="0.45">
      <c r="A10" s="2" t="s">
        <v>48</v>
      </c>
      <c r="C10" s="3">
        <v>0</v>
      </c>
      <c r="D10" s="3"/>
      <c r="E10" s="3">
        <v>0</v>
      </c>
      <c r="F10" s="3"/>
      <c r="G10" s="3">
        <v>0</v>
      </c>
      <c r="H10" s="3"/>
      <c r="I10" s="3">
        <f t="shared" si="0"/>
        <v>0</v>
      </c>
      <c r="K10" s="4">
        <f t="shared" si="1"/>
        <v>0</v>
      </c>
      <c r="M10" s="3">
        <v>0</v>
      </c>
      <c r="N10" s="3"/>
      <c r="O10" s="3">
        <v>0</v>
      </c>
      <c r="P10" s="3"/>
      <c r="Q10" s="3">
        <v>1558491669</v>
      </c>
      <c r="R10" s="3"/>
      <c r="S10" s="3">
        <f t="shared" si="2"/>
        <v>1558491669</v>
      </c>
      <c r="U10" s="4">
        <f t="shared" si="3"/>
        <v>1.8776607014537552E-2</v>
      </c>
      <c r="W10" s="5"/>
    </row>
    <row r="11" spans="1:23" ht="18.75" x14ac:dyDescent="0.45">
      <c r="A11" s="2" t="s">
        <v>29</v>
      </c>
      <c r="C11" s="3">
        <v>10414469236</v>
      </c>
      <c r="D11" s="3"/>
      <c r="E11" s="3">
        <v>-18290520000</v>
      </c>
      <c r="F11" s="3"/>
      <c r="G11" s="3">
        <v>0</v>
      </c>
      <c r="H11" s="3"/>
      <c r="I11" s="3">
        <f t="shared" si="0"/>
        <v>-7876050764</v>
      </c>
      <c r="K11" s="4">
        <f t="shared" si="1"/>
        <v>0.12149914961547011</v>
      </c>
      <c r="M11" s="3">
        <v>10414469236</v>
      </c>
      <c r="N11" s="3"/>
      <c r="O11" s="3">
        <v>-9045855005</v>
      </c>
      <c r="P11" s="3"/>
      <c r="Q11" s="3">
        <v>7743440806</v>
      </c>
      <c r="R11" s="3"/>
      <c r="S11" s="3">
        <f t="shared" si="2"/>
        <v>9112055037</v>
      </c>
      <c r="U11" s="4">
        <f t="shared" si="3"/>
        <v>0.10978145082698317</v>
      </c>
      <c r="W11" s="5"/>
    </row>
    <row r="12" spans="1:23" ht="18.75" x14ac:dyDescent="0.45">
      <c r="A12" s="2" t="s">
        <v>23</v>
      </c>
      <c r="C12" s="3">
        <v>0</v>
      </c>
      <c r="D12" s="3"/>
      <c r="E12" s="3">
        <v>-1508225463</v>
      </c>
      <c r="F12" s="3"/>
      <c r="G12" s="3">
        <v>0</v>
      </c>
      <c r="H12" s="3"/>
      <c r="I12" s="3">
        <f t="shared" si="0"/>
        <v>-1508225463</v>
      </c>
      <c r="K12" s="4">
        <f t="shared" si="1"/>
        <v>2.3266496963236013E-2</v>
      </c>
      <c r="M12" s="3">
        <v>6802444800</v>
      </c>
      <c r="N12" s="3"/>
      <c r="O12" s="3">
        <v>-6074642868</v>
      </c>
      <c r="P12" s="3"/>
      <c r="Q12" s="3">
        <v>-490008125</v>
      </c>
      <c r="R12" s="3"/>
      <c r="S12" s="3">
        <f t="shared" si="2"/>
        <v>237793807</v>
      </c>
      <c r="U12" s="4">
        <f t="shared" si="3"/>
        <v>2.8649244351718049E-3</v>
      </c>
      <c r="W12" s="5"/>
    </row>
    <row r="13" spans="1:23" ht="18.75" x14ac:dyDescent="0.45">
      <c r="A13" s="2" t="s">
        <v>91</v>
      </c>
      <c r="C13" s="3">
        <v>0</v>
      </c>
      <c r="D13" s="3"/>
      <c r="E13" s="3">
        <v>0</v>
      </c>
      <c r="F13" s="3"/>
      <c r="G13" s="3">
        <v>0</v>
      </c>
      <c r="H13" s="3"/>
      <c r="I13" s="3">
        <f t="shared" si="0"/>
        <v>0</v>
      </c>
      <c r="K13" s="4">
        <f t="shared" si="1"/>
        <v>0</v>
      </c>
      <c r="M13" s="3">
        <v>0</v>
      </c>
      <c r="N13" s="3"/>
      <c r="O13" s="3">
        <v>0</v>
      </c>
      <c r="P13" s="3"/>
      <c r="Q13" s="3">
        <v>-1568641447</v>
      </c>
      <c r="R13" s="3"/>
      <c r="S13" s="3">
        <f t="shared" si="2"/>
        <v>-1568641447</v>
      </c>
      <c r="U13" s="4">
        <f t="shared" si="3"/>
        <v>-1.8898890884629128E-2</v>
      </c>
      <c r="W13" s="5"/>
    </row>
    <row r="14" spans="1:23" ht="18.75" x14ac:dyDescent="0.45">
      <c r="A14" s="2" t="s">
        <v>92</v>
      </c>
      <c r="C14" s="3">
        <v>0</v>
      </c>
      <c r="D14" s="3"/>
      <c r="E14" s="3">
        <v>0</v>
      </c>
      <c r="F14" s="3"/>
      <c r="G14" s="3">
        <v>0</v>
      </c>
      <c r="H14" s="3"/>
      <c r="I14" s="3">
        <f t="shared" si="0"/>
        <v>0</v>
      </c>
      <c r="K14" s="4">
        <f t="shared" si="1"/>
        <v>0</v>
      </c>
      <c r="M14" s="3">
        <v>0</v>
      </c>
      <c r="N14" s="3"/>
      <c r="O14" s="3">
        <v>0</v>
      </c>
      <c r="P14" s="3"/>
      <c r="Q14" s="3">
        <v>472093247</v>
      </c>
      <c r="R14" s="3"/>
      <c r="S14" s="3">
        <f t="shared" si="2"/>
        <v>472093247</v>
      </c>
      <c r="U14" s="4">
        <f t="shared" si="3"/>
        <v>5.6877489623180068E-3</v>
      </c>
      <c r="W14" s="5"/>
    </row>
    <row r="15" spans="1:23" ht="18.75" x14ac:dyDescent="0.45">
      <c r="A15" s="2" t="s">
        <v>93</v>
      </c>
      <c r="C15" s="3">
        <v>0</v>
      </c>
      <c r="D15" s="3"/>
      <c r="E15" s="3">
        <v>0</v>
      </c>
      <c r="F15" s="3"/>
      <c r="G15" s="3">
        <v>0</v>
      </c>
      <c r="H15" s="3"/>
      <c r="I15" s="3">
        <f t="shared" si="0"/>
        <v>0</v>
      </c>
      <c r="K15" s="4">
        <f t="shared" si="1"/>
        <v>0</v>
      </c>
      <c r="M15" s="3">
        <v>0</v>
      </c>
      <c r="N15" s="3"/>
      <c r="O15" s="3">
        <v>0</v>
      </c>
      <c r="P15" s="3"/>
      <c r="Q15" s="3">
        <v>3455809541</v>
      </c>
      <c r="R15" s="3"/>
      <c r="S15" s="3">
        <f t="shared" si="2"/>
        <v>3455809541</v>
      </c>
      <c r="U15" s="4">
        <f t="shared" si="3"/>
        <v>4.1635370248775068E-2</v>
      </c>
      <c r="W15" s="5"/>
    </row>
    <row r="16" spans="1:23" ht="18.75" x14ac:dyDescent="0.45">
      <c r="A16" s="2" t="s">
        <v>47</v>
      </c>
      <c r="C16" s="3">
        <v>0</v>
      </c>
      <c r="D16" s="3"/>
      <c r="E16" s="3">
        <v>-1882869389</v>
      </c>
      <c r="F16" s="3"/>
      <c r="G16" s="3">
        <v>0</v>
      </c>
      <c r="H16" s="3"/>
      <c r="I16" s="3">
        <f t="shared" si="0"/>
        <v>-1882869389</v>
      </c>
      <c r="K16" s="4">
        <f t="shared" si="1"/>
        <v>2.9045905931199986E-2</v>
      </c>
      <c r="M16" s="3">
        <v>0</v>
      </c>
      <c r="N16" s="3"/>
      <c r="O16" s="3">
        <v>-11176116515</v>
      </c>
      <c r="P16" s="3"/>
      <c r="Q16" s="3">
        <v>336409937</v>
      </c>
      <c r="R16" s="3"/>
      <c r="S16" s="3">
        <f t="shared" si="2"/>
        <v>-10839706578</v>
      </c>
      <c r="U16" s="4">
        <f t="shared" si="3"/>
        <v>-0.13059608505870277</v>
      </c>
      <c r="W16" s="5"/>
    </row>
    <row r="17" spans="1:23" ht="18.75" x14ac:dyDescent="0.45">
      <c r="A17" s="2" t="s">
        <v>42</v>
      </c>
      <c r="C17" s="3">
        <v>0</v>
      </c>
      <c r="D17" s="3"/>
      <c r="E17" s="3">
        <v>0</v>
      </c>
      <c r="F17" s="3"/>
      <c r="G17" s="3">
        <v>0</v>
      </c>
      <c r="H17" s="3"/>
      <c r="I17" s="3">
        <f t="shared" si="0"/>
        <v>0</v>
      </c>
      <c r="K17" s="4">
        <f t="shared" si="1"/>
        <v>0</v>
      </c>
      <c r="M17" s="3">
        <v>0</v>
      </c>
      <c r="N17" s="3"/>
      <c r="O17" s="3">
        <v>0</v>
      </c>
      <c r="P17" s="3"/>
      <c r="Q17" s="3">
        <v>1571954349</v>
      </c>
      <c r="R17" s="3"/>
      <c r="S17" s="3">
        <f t="shared" si="2"/>
        <v>1571954349</v>
      </c>
      <c r="U17" s="4">
        <f t="shared" si="3"/>
        <v>1.8938804514049803E-2</v>
      </c>
      <c r="W17" s="5"/>
    </row>
    <row r="18" spans="1:23" ht="18.75" x14ac:dyDescent="0.45">
      <c r="A18" s="2" t="s">
        <v>38</v>
      </c>
      <c r="C18" s="3">
        <v>0</v>
      </c>
      <c r="D18" s="3"/>
      <c r="E18" s="3">
        <v>1212741000</v>
      </c>
      <c r="F18" s="3"/>
      <c r="G18" s="3">
        <v>0</v>
      </c>
      <c r="H18" s="3"/>
      <c r="I18" s="3">
        <f t="shared" si="0"/>
        <v>1212741000</v>
      </c>
      <c r="K18" s="4">
        <f t="shared" si="1"/>
        <v>-1.8708233938423968E-2</v>
      </c>
      <c r="M18" s="3">
        <v>0</v>
      </c>
      <c r="N18" s="3"/>
      <c r="O18" s="3">
        <v>7375850953</v>
      </c>
      <c r="P18" s="3"/>
      <c r="Q18" s="3">
        <v>13339156271</v>
      </c>
      <c r="R18" s="3"/>
      <c r="S18" s="3">
        <f t="shared" si="2"/>
        <v>20715007224</v>
      </c>
      <c r="U18" s="4">
        <f t="shared" si="3"/>
        <v>0.24957306970907808</v>
      </c>
      <c r="W18" s="5"/>
    </row>
    <row r="19" spans="1:23" ht="18.75" x14ac:dyDescent="0.45">
      <c r="A19" s="2" t="s">
        <v>15</v>
      </c>
      <c r="C19" s="3">
        <v>0</v>
      </c>
      <c r="D19" s="3"/>
      <c r="E19" s="3">
        <v>-1999729365</v>
      </c>
      <c r="F19" s="3"/>
      <c r="G19" s="3">
        <v>0</v>
      </c>
      <c r="H19" s="3"/>
      <c r="I19" s="3">
        <f t="shared" si="0"/>
        <v>-1999729365</v>
      </c>
      <c r="K19" s="4">
        <f t="shared" si="1"/>
        <v>3.0848635260089345E-2</v>
      </c>
      <c r="M19" s="3">
        <v>0</v>
      </c>
      <c r="N19" s="3"/>
      <c r="O19" s="3">
        <v>6559663297</v>
      </c>
      <c r="P19" s="3"/>
      <c r="Q19" s="3">
        <v>15178857136</v>
      </c>
      <c r="R19" s="3"/>
      <c r="S19" s="3">
        <f t="shared" si="2"/>
        <v>21738520433</v>
      </c>
      <c r="U19" s="4">
        <f t="shared" si="3"/>
        <v>0.26190429077483612</v>
      </c>
      <c r="W19" s="5"/>
    </row>
    <row r="20" spans="1:23" ht="18.75" x14ac:dyDescent="0.45">
      <c r="A20" s="2" t="s">
        <v>109</v>
      </c>
      <c r="C20" s="3">
        <v>0</v>
      </c>
      <c r="D20" s="3"/>
      <c r="E20" s="3">
        <v>0</v>
      </c>
      <c r="F20" s="3"/>
      <c r="G20" s="3">
        <v>0</v>
      </c>
      <c r="H20" s="3"/>
      <c r="I20" s="3">
        <f t="shared" si="0"/>
        <v>0</v>
      </c>
      <c r="K20" s="4">
        <f t="shared" si="1"/>
        <v>0</v>
      </c>
      <c r="M20" s="3">
        <v>0</v>
      </c>
      <c r="N20" s="3"/>
      <c r="O20" s="3">
        <v>0</v>
      </c>
      <c r="P20" s="3"/>
      <c r="Q20" s="3">
        <v>1064004800</v>
      </c>
      <c r="R20" s="3"/>
      <c r="S20" s="3">
        <f t="shared" si="2"/>
        <v>1064004800</v>
      </c>
      <c r="U20" s="4">
        <f t="shared" si="3"/>
        <v>1.2819061140057736E-2</v>
      </c>
      <c r="W20" s="5"/>
    </row>
    <row r="21" spans="1:23" ht="18.75" x14ac:dyDescent="0.45">
      <c r="A21" s="2" t="s">
        <v>108</v>
      </c>
      <c r="C21" s="3">
        <v>0</v>
      </c>
      <c r="D21" s="3"/>
      <c r="E21" s="3">
        <v>0</v>
      </c>
      <c r="F21" s="3"/>
      <c r="G21" s="3">
        <v>0</v>
      </c>
      <c r="H21" s="3"/>
      <c r="I21" s="3">
        <f t="shared" si="0"/>
        <v>0</v>
      </c>
      <c r="K21" s="4">
        <f t="shared" si="1"/>
        <v>0</v>
      </c>
      <c r="M21" s="3">
        <v>0</v>
      </c>
      <c r="N21" s="3"/>
      <c r="O21" s="3">
        <v>0</v>
      </c>
      <c r="P21" s="3"/>
      <c r="Q21" s="3">
        <v>2439406419</v>
      </c>
      <c r="R21" s="3"/>
      <c r="S21" s="3">
        <f t="shared" si="2"/>
        <v>2439406419</v>
      </c>
      <c r="U21" s="4">
        <f t="shared" si="3"/>
        <v>2.9389811052177868E-2</v>
      </c>
      <c r="W21" s="5"/>
    </row>
    <row r="22" spans="1:23" ht="18.75" x14ac:dyDescent="0.45">
      <c r="A22" s="2" t="s">
        <v>36</v>
      </c>
      <c r="C22" s="3">
        <v>0</v>
      </c>
      <c r="D22" s="3"/>
      <c r="E22" s="3">
        <v>-6307248371</v>
      </c>
      <c r="F22" s="3"/>
      <c r="G22" s="3">
        <v>0</v>
      </c>
      <c r="H22" s="3"/>
      <c r="I22" s="3">
        <f t="shared" si="0"/>
        <v>-6307248371</v>
      </c>
      <c r="K22" s="4">
        <f t="shared" si="1"/>
        <v>9.729816839078706E-2</v>
      </c>
      <c r="M22" s="3">
        <v>0</v>
      </c>
      <c r="N22" s="3"/>
      <c r="O22" s="3">
        <v>-4911790597</v>
      </c>
      <c r="P22" s="3"/>
      <c r="Q22" s="3">
        <v>1103620510</v>
      </c>
      <c r="R22" s="3"/>
      <c r="S22" s="3">
        <f t="shared" si="2"/>
        <v>-3808170087</v>
      </c>
      <c r="U22" s="4">
        <f t="shared" si="3"/>
        <v>-4.5880587359184835E-2</v>
      </c>
      <c r="W22" s="5"/>
    </row>
    <row r="23" spans="1:23" ht="18.75" x14ac:dyDescent="0.45">
      <c r="A23" s="2" t="s">
        <v>39</v>
      </c>
      <c r="C23" s="3">
        <v>0</v>
      </c>
      <c r="D23" s="3"/>
      <c r="E23" s="3">
        <v>0</v>
      </c>
      <c r="F23" s="3"/>
      <c r="G23" s="3">
        <v>0</v>
      </c>
      <c r="H23" s="3"/>
      <c r="I23" s="3">
        <f t="shared" si="0"/>
        <v>0</v>
      </c>
      <c r="K23" s="4">
        <f t="shared" si="1"/>
        <v>0</v>
      </c>
      <c r="M23" s="3">
        <v>0</v>
      </c>
      <c r="N23" s="3"/>
      <c r="O23" s="3">
        <v>0</v>
      </c>
      <c r="P23" s="3"/>
      <c r="Q23" s="3">
        <v>5318762251</v>
      </c>
      <c r="R23" s="3"/>
      <c r="S23" s="3">
        <f t="shared" si="2"/>
        <v>5318762251</v>
      </c>
      <c r="U23" s="4">
        <f t="shared" si="3"/>
        <v>6.4080104229793058E-2</v>
      </c>
      <c r="W23" s="5"/>
    </row>
    <row r="24" spans="1:23" ht="18.75" x14ac:dyDescent="0.45">
      <c r="A24" s="2" t="s">
        <v>27</v>
      </c>
      <c r="C24" s="3">
        <v>0</v>
      </c>
      <c r="D24" s="3"/>
      <c r="E24" s="3">
        <v>0</v>
      </c>
      <c r="F24" s="3"/>
      <c r="G24" s="3">
        <v>0</v>
      </c>
      <c r="H24" s="3"/>
      <c r="I24" s="3">
        <f t="shared" si="0"/>
        <v>0</v>
      </c>
      <c r="K24" s="4">
        <f t="shared" si="1"/>
        <v>0</v>
      </c>
      <c r="M24" s="3">
        <v>0</v>
      </c>
      <c r="N24" s="3"/>
      <c r="O24" s="3">
        <v>0</v>
      </c>
      <c r="P24" s="3"/>
      <c r="Q24" s="3">
        <v>530276889</v>
      </c>
      <c r="R24" s="3"/>
      <c r="S24" s="3">
        <f t="shared" si="2"/>
        <v>530276889</v>
      </c>
      <c r="U24" s="4">
        <f t="shared" si="3"/>
        <v>6.3887417248969271E-3</v>
      </c>
      <c r="W24" s="5"/>
    </row>
    <row r="25" spans="1:23" ht="18.75" x14ac:dyDescent="0.45">
      <c r="A25" s="2" t="s">
        <v>110</v>
      </c>
      <c r="C25" s="3">
        <v>0</v>
      </c>
      <c r="D25" s="3"/>
      <c r="E25" s="3">
        <v>0</v>
      </c>
      <c r="F25" s="3"/>
      <c r="G25" s="3">
        <v>0</v>
      </c>
      <c r="H25" s="3"/>
      <c r="I25" s="3">
        <f t="shared" si="0"/>
        <v>0</v>
      </c>
      <c r="K25" s="4">
        <f t="shared" si="1"/>
        <v>0</v>
      </c>
      <c r="M25" s="3">
        <v>0</v>
      </c>
      <c r="N25" s="3"/>
      <c r="O25" s="3">
        <v>0</v>
      </c>
      <c r="P25" s="3"/>
      <c r="Q25" s="3">
        <v>4073853398</v>
      </c>
      <c r="R25" s="3"/>
      <c r="S25" s="3">
        <f t="shared" si="2"/>
        <v>4073853398</v>
      </c>
      <c r="U25" s="4">
        <f t="shared" si="3"/>
        <v>4.9081522738049645E-2</v>
      </c>
      <c r="W25" s="5"/>
    </row>
    <row r="26" spans="1:23" ht="18.75" x14ac:dyDescent="0.45">
      <c r="A26" s="2" t="s">
        <v>51</v>
      </c>
      <c r="C26" s="3">
        <v>0</v>
      </c>
      <c r="D26" s="3"/>
      <c r="E26" s="3">
        <v>-7763530500</v>
      </c>
      <c r="F26" s="3"/>
      <c r="G26" s="3">
        <v>0</v>
      </c>
      <c r="H26" s="3"/>
      <c r="I26" s="3">
        <f t="shared" si="0"/>
        <v>-7763530500</v>
      </c>
      <c r="K26" s="4">
        <f t="shared" si="1"/>
        <v>0.11976336644187803</v>
      </c>
      <c r="M26" s="3">
        <v>0</v>
      </c>
      <c r="N26" s="3"/>
      <c r="O26" s="3">
        <v>39376529504</v>
      </c>
      <c r="P26" s="3"/>
      <c r="Q26" s="3">
        <v>11490674802</v>
      </c>
      <c r="R26" s="3"/>
      <c r="S26" s="3">
        <f t="shared" si="2"/>
        <v>50867204306</v>
      </c>
      <c r="U26" s="4">
        <f t="shared" si="3"/>
        <v>0.61284479357839572</v>
      </c>
      <c r="W26" s="5"/>
    </row>
    <row r="27" spans="1:23" ht="18.75" x14ac:dyDescent="0.45">
      <c r="A27" s="2" t="s">
        <v>32</v>
      </c>
      <c r="C27" s="3">
        <v>0</v>
      </c>
      <c r="D27" s="3"/>
      <c r="E27" s="3">
        <v>0</v>
      </c>
      <c r="F27" s="3"/>
      <c r="G27" s="3">
        <v>0</v>
      </c>
      <c r="H27" s="3"/>
      <c r="I27" s="3">
        <f t="shared" si="0"/>
        <v>0</v>
      </c>
      <c r="K27" s="4">
        <f t="shared" si="1"/>
        <v>0</v>
      </c>
      <c r="M27" s="3">
        <v>0</v>
      </c>
      <c r="N27" s="3"/>
      <c r="O27" s="3">
        <v>0</v>
      </c>
      <c r="P27" s="3"/>
      <c r="Q27" s="3">
        <v>4531124201</v>
      </c>
      <c r="R27" s="3"/>
      <c r="S27" s="3">
        <f t="shared" si="2"/>
        <v>4531124201</v>
      </c>
      <c r="U27" s="4">
        <f t="shared" si="3"/>
        <v>5.4590691851967452E-2</v>
      </c>
      <c r="W27" s="5"/>
    </row>
    <row r="28" spans="1:23" ht="18.75" x14ac:dyDescent="0.45">
      <c r="A28" s="2" t="s">
        <v>62</v>
      </c>
      <c r="C28" s="3">
        <v>0</v>
      </c>
      <c r="D28" s="3"/>
      <c r="E28" s="3">
        <v>0</v>
      </c>
      <c r="F28" s="3"/>
      <c r="G28" s="3">
        <v>0</v>
      </c>
      <c r="H28" s="3"/>
      <c r="I28" s="3">
        <f t="shared" si="0"/>
        <v>0</v>
      </c>
      <c r="K28" s="4">
        <f t="shared" si="1"/>
        <v>0</v>
      </c>
      <c r="M28" s="3">
        <v>0</v>
      </c>
      <c r="N28" s="3"/>
      <c r="O28" s="3">
        <v>0</v>
      </c>
      <c r="P28" s="3"/>
      <c r="Q28" s="3">
        <v>6041279965</v>
      </c>
      <c r="R28" s="3"/>
      <c r="S28" s="3">
        <f t="shared" si="2"/>
        <v>6041279965</v>
      </c>
      <c r="U28" s="4">
        <f t="shared" si="3"/>
        <v>7.2784951003548912E-2</v>
      </c>
      <c r="W28" s="5"/>
    </row>
    <row r="29" spans="1:23" ht="18.75" x14ac:dyDescent="0.45">
      <c r="A29" s="2" t="s">
        <v>57</v>
      </c>
      <c r="C29" s="3">
        <v>0</v>
      </c>
      <c r="D29" s="3"/>
      <c r="E29" s="3">
        <v>-1033812000</v>
      </c>
      <c r="F29" s="3"/>
      <c r="G29" s="3">
        <v>0</v>
      </c>
      <c r="H29" s="3"/>
      <c r="I29" s="3">
        <f t="shared" si="0"/>
        <v>-1033812000</v>
      </c>
      <c r="K29" s="4">
        <f t="shared" si="1"/>
        <v>1.594800270160732E-2</v>
      </c>
      <c r="M29" s="3">
        <v>0</v>
      </c>
      <c r="N29" s="3"/>
      <c r="O29" s="3">
        <v>38131757901</v>
      </c>
      <c r="P29" s="3"/>
      <c r="Q29" s="3">
        <v>-672657386</v>
      </c>
      <c r="R29" s="3"/>
      <c r="S29" s="3">
        <f t="shared" si="2"/>
        <v>37459100515</v>
      </c>
      <c r="U29" s="4">
        <f t="shared" si="3"/>
        <v>0.45130482470882954</v>
      </c>
      <c r="W29" s="5"/>
    </row>
    <row r="30" spans="1:23" ht="18.75" x14ac:dyDescent="0.45">
      <c r="A30" s="2" t="s">
        <v>45</v>
      </c>
      <c r="C30" s="3">
        <v>0</v>
      </c>
      <c r="D30" s="3"/>
      <c r="E30" s="3">
        <v>653504176</v>
      </c>
      <c r="F30" s="3"/>
      <c r="G30" s="3">
        <v>0</v>
      </c>
      <c r="H30" s="3"/>
      <c r="I30" s="3">
        <f t="shared" si="0"/>
        <v>653504176</v>
      </c>
      <c r="K30" s="4">
        <f t="shared" si="1"/>
        <v>-1.0081220148692088E-2</v>
      </c>
      <c r="M30" s="3">
        <v>8478048000</v>
      </c>
      <c r="N30" s="3"/>
      <c r="O30" s="3">
        <v>-1488537590</v>
      </c>
      <c r="P30" s="3"/>
      <c r="Q30" s="3">
        <v>3396283017</v>
      </c>
      <c r="R30" s="3"/>
      <c r="S30" s="3">
        <f t="shared" si="2"/>
        <v>10385793427</v>
      </c>
      <c r="U30" s="4">
        <f t="shared" si="3"/>
        <v>0.12512736871931665</v>
      </c>
      <c r="W30" s="5"/>
    </row>
    <row r="31" spans="1:23" ht="18.75" x14ac:dyDescent="0.45">
      <c r="A31" s="2" t="s">
        <v>28</v>
      </c>
      <c r="C31" s="3">
        <v>0</v>
      </c>
      <c r="D31" s="3"/>
      <c r="E31" s="3">
        <v>-6024181572</v>
      </c>
      <c r="F31" s="3"/>
      <c r="G31" s="3">
        <v>0</v>
      </c>
      <c r="H31" s="3"/>
      <c r="I31" s="3">
        <f t="shared" si="0"/>
        <v>-6024181572</v>
      </c>
      <c r="K31" s="4">
        <f t="shared" si="1"/>
        <v>9.2931465281143016E-2</v>
      </c>
      <c r="M31" s="3">
        <v>3420000000</v>
      </c>
      <c r="N31" s="3"/>
      <c r="O31" s="3">
        <v>-8348827429</v>
      </c>
      <c r="P31" s="3"/>
      <c r="Q31" s="3">
        <v>960383526</v>
      </c>
      <c r="R31" s="3"/>
      <c r="S31" s="3">
        <f t="shared" si="2"/>
        <v>-3968443903</v>
      </c>
      <c r="U31" s="4">
        <f t="shared" si="3"/>
        <v>-4.781155594734756E-2</v>
      </c>
      <c r="W31" s="5"/>
    </row>
    <row r="32" spans="1:23" ht="18.75" x14ac:dyDescent="0.45">
      <c r="A32" s="2" t="s">
        <v>15</v>
      </c>
      <c r="C32" s="3">
        <v>0</v>
      </c>
      <c r="D32" s="3"/>
      <c r="E32" s="3">
        <v>0</v>
      </c>
      <c r="F32" s="3"/>
      <c r="G32" s="3">
        <v>0</v>
      </c>
      <c r="H32" s="3"/>
      <c r="I32" s="3">
        <f t="shared" si="0"/>
        <v>0</v>
      </c>
      <c r="K32" s="4">
        <f t="shared" si="1"/>
        <v>0</v>
      </c>
      <c r="M32" s="3">
        <v>0</v>
      </c>
      <c r="N32" s="3"/>
      <c r="O32" s="3">
        <v>0</v>
      </c>
      <c r="P32" s="3"/>
      <c r="Q32" s="3">
        <v>-36722588744</v>
      </c>
      <c r="R32" s="3"/>
      <c r="S32" s="3">
        <f t="shared" si="2"/>
        <v>-36722588744</v>
      </c>
      <c r="U32" s="4">
        <f t="shared" si="3"/>
        <v>-0.44243137843977026</v>
      </c>
      <c r="W32" s="5"/>
    </row>
    <row r="33" spans="1:23" ht="18.75" x14ac:dyDescent="0.45">
      <c r="A33" s="2" t="s">
        <v>37</v>
      </c>
      <c r="C33" s="3">
        <v>0</v>
      </c>
      <c r="D33" s="3"/>
      <c r="E33" s="3">
        <v>2582760193</v>
      </c>
      <c r="F33" s="3"/>
      <c r="G33" s="3">
        <v>0</v>
      </c>
      <c r="H33" s="3"/>
      <c r="I33" s="3">
        <f t="shared" si="0"/>
        <v>2582760193</v>
      </c>
      <c r="K33" s="4">
        <f t="shared" si="1"/>
        <v>-3.9842704994300551E-2</v>
      </c>
      <c r="M33" s="3">
        <v>0</v>
      </c>
      <c r="N33" s="3"/>
      <c r="O33" s="3">
        <v>5940348402</v>
      </c>
      <c r="P33" s="3"/>
      <c r="Q33" s="3">
        <v>8778697303</v>
      </c>
      <c r="R33" s="3"/>
      <c r="S33" s="3">
        <f t="shared" si="2"/>
        <v>14719045705</v>
      </c>
      <c r="U33" s="4">
        <f t="shared" si="3"/>
        <v>0.1773341124172553</v>
      </c>
      <c r="W33" s="5"/>
    </row>
    <row r="34" spans="1:23" ht="18.75" x14ac:dyDescent="0.45">
      <c r="A34" s="2" t="s">
        <v>43</v>
      </c>
      <c r="C34" s="3">
        <v>1949141767</v>
      </c>
      <c r="D34" s="3"/>
      <c r="E34" s="3">
        <v>403584300</v>
      </c>
      <c r="F34" s="3"/>
      <c r="G34" s="3">
        <v>0</v>
      </c>
      <c r="H34" s="3"/>
      <c r="I34" s="3">
        <f t="shared" si="0"/>
        <v>2352726067</v>
      </c>
      <c r="K34" s="4">
        <f t="shared" si="1"/>
        <v>-3.6294105381498729E-2</v>
      </c>
      <c r="M34" s="3">
        <v>1949141767</v>
      </c>
      <c r="N34" s="3"/>
      <c r="O34" s="3">
        <v>-9310832776</v>
      </c>
      <c r="P34" s="3"/>
      <c r="Q34" s="3">
        <v>0</v>
      </c>
      <c r="R34" s="3"/>
      <c r="S34" s="3">
        <f t="shared" si="2"/>
        <v>-7361691009</v>
      </c>
      <c r="U34" s="4">
        <f t="shared" si="3"/>
        <v>-8.8693178018167146E-2</v>
      </c>
      <c r="W34" s="5"/>
    </row>
    <row r="35" spans="1:23" ht="18.75" x14ac:dyDescent="0.45">
      <c r="A35" s="2" t="s">
        <v>41</v>
      </c>
      <c r="C35" s="3">
        <v>0</v>
      </c>
      <c r="D35" s="3"/>
      <c r="E35" s="3">
        <v>-636192000</v>
      </c>
      <c r="F35" s="3"/>
      <c r="G35" s="3">
        <v>0</v>
      </c>
      <c r="H35" s="3"/>
      <c r="I35" s="3">
        <f t="shared" si="0"/>
        <v>-636192000</v>
      </c>
      <c r="K35" s="4">
        <f t="shared" si="1"/>
        <v>9.8141555086814266E-3</v>
      </c>
      <c r="M35" s="3">
        <v>2192000000</v>
      </c>
      <c r="N35" s="3"/>
      <c r="O35" s="3">
        <v>127238400</v>
      </c>
      <c r="P35" s="3"/>
      <c r="Q35" s="3">
        <v>0</v>
      </c>
      <c r="R35" s="3"/>
      <c r="S35" s="3">
        <f t="shared" si="2"/>
        <v>2319238400</v>
      </c>
      <c r="U35" s="4">
        <f t="shared" si="3"/>
        <v>2.794203451710902E-2</v>
      </c>
      <c r="W35" s="5"/>
    </row>
    <row r="36" spans="1:23" ht="18.75" x14ac:dyDescent="0.45">
      <c r="A36" s="2" t="s">
        <v>30</v>
      </c>
      <c r="C36" s="3">
        <v>6951747085</v>
      </c>
      <c r="D36" s="3"/>
      <c r="E36" s="3">
        <v>-7401174383</v>
      </c>
      <c r="F36" s="3"/>
      <c r="G36" s="3">
        <v>0</v>
      </c>
      <c r="H36" s="3"/>
      <c r="I36" s="3">
        <f t="shared" si="0"/>
        <v>-449427298</v>
      </c>
      <c r="K36" s="4">
        <f t="shared" si="1"/>
        <v>6.9330475586277555E-3</v>
      </c>
      <c r="M36" s="3">
        <v>6951747085</v>
      </c>
      <c r="N36" s="3"/>
      <c r="O36" s="3">
        <v>-15859659393</v>
      </c>
      <c r="P36" s="3"/>
      <c r="Q36" s="3">
        <v>0</v>
      </c>
      <c r="R36" s="3"/>
      <c r="S36" s="3">
        <f t="shared" si="2"/>
        <v>-8907912308</v>
      </c>
      <c r="U36" s="4">
        <f t="shared" si="3"/>
        <v>-0.10732195240709894</v>
      </c>
      <c r="W36" s="5"/>
    </row>
    <row r="37" spans="1:23" ht="18.75" x14ac:dyDescent="0.45">
      <c r="A37" s="2" t="s">
        <v>49</v>
      </c>
      <c r="C37" s="3">
        <v>0</v>
      </c>
      <c r="D37" s="3"/>
      <c r="E37" s="3">
        <v>-1111642217</v>
      </c>
      <c r="F37" s="3"/>
      <c r="G37" s="3">
        <v>0</v>
      </c>
      <c r="H37" s="3"/>
      <c r="I37" s="3">
        <f t="shared" si="0"/>
        <v>-1111642217</v>
      </c>
      <c r="K37" s="4">
        <f t="shared" si="1"/>
        <v>1.7148643157495511E-2</v>
      </c>
      <c r="M37" s="3">
        <v>899720010</v>
      </c>
      <c r="N37" s="3"/>
      <c r="O37" s="3">
        <v>-2072418284</v>
      </c>
      <c r="P37" s="3"/>
      <c r="Q37" s="3">
        <v>0</v>
      </c>
      <c r="R37" s="3"/>
      <c r="S37" s="3">
        <f t="shared" si="2"/>
        <v>-1172698274</v>
      </c>
      <c r="U37" s="4">
        <f t="shared" si="3"/>
        <v>-1.4128593097743712E-2</v>
      </c>
      <c r="W37" s="5"/>
    </row>
    <row r="38" spans="1:23" ht="18.75" x14ac:dyDescent="0.45">
      <c r="A38" s="2" t="s">
        <v>52</v>
      </c>
      <c r="C38" s="3">
        <v>0</v>
      </c>
      <c r="D38" s="3"/>
      <c r="E38" s="3">
        <v>-556668000</v>
      </c>
      <c r="F38" s="3"/>
      <c r="G38" s="3">
        <v>0</v>
      </c>
      <c r="H38" s="3"/>
      <c r="I38" s="3">
        <f t="shared" si="0"/>
        <v>-556668000</v>
      </c>
      <c r="K38" s="4">
        <f t="shared" si="1"/>
        <v>8.5873860700962489E-3</v>
      </c>
      <c r="M38" s="3">
        <v>960000000</v>
      </c>
      <c r="N38" s="3"/>
      <c r="O38" s="3">
        <v>-2831054400</v>
      </c>
      <c r="P38" s="3"/>
      <c r="Q38" s="3">
        <v>0</v>
      </c>
      <c r="R38" s="3"/>
      <c r="S38" s="3">
        <f t="shared" si="2"/>
        <v>-1871054400</v>
      </c>
      <c r="U38" s="4">
        <f t="shared" si="3"/>
        <v>-2.2542342619106648E-2</v>
      </c>
      <c r="W38" s="5"/>
    </row>
    <row r="39" spans="1:23" ht="18.75" x14ac:dyDescent="0.45">
      <c r="A39" s="2" t="s">
        <v>46</v>
      </c>
      <c r="C39" s="3">
        <v>0</v>
      </c>
      <c r="D39" s="3"/>
      <c r="E39" s="3">
        <v>298215000</v>
      </c>
      <c r="F39" s="3"/>
      <c r="G39" s="3">
        <v>0</v>
      </c>
      <c r="H39" s="3"/>
      <c r="I39" s="3">
        <f t="shared" si="0"/>
        <v>298215000</v>
      </c>
      <c r="K39" s="4">
        <f t="shared" si="1"/>
        <v>-4.6003853946944189E-3</v>
      </c>
      <c r="M39" s="3">
        <v>5600000000</v>
      </c>
      <c r="N39" s="3"/>
      <c r="O39" s="3">
        <v>732468920</v>
      </c>
      <c r="P39" s="3"/>
      <c r="Q39" s="3">
        <v>0</v>
      </c>
      <c r="R39" s="3"/>
      <c r="S39" s="3">
        <f t="shared" si="2"/>
        <v>6332468920</v>
      </c>
      <c r="U39" s="4">
        <f t="shared" si="3"/>
        <v>7.6293176734724674E-2</v>
      </c>
      <c r="W39" s="5"/>
    </row>
    <row r="40" spans="1:23" ht="18.75" x14ac:dyDescent="0.45">
      <c r="A40" s="2" t="s">
        <v>55</v>
      </c>
      <c r="C40" s="3">
        <v>0</v>
      </c>
      <c r="D40" s="3"/>
      <c r="E40" s="3">
        <v>-2262066203</v>
      </c>
      <c r="F40" s="3"/>
      <c r="G40" s="3">
        <v>0</v>
      </c>
      <c r="H40" s="3"/>
      <c r="I40" s="3">
        <f t="shared" si="0"/>
        <v>-2262066203</v>
      </c>
      <c r="K40" s="4">
        <f t="shared" si="1"/>
        <v>3.4895549593793269E-2</v>
      </c>
      <c r="M40" s="3">
        <v>4710932077</v>
      </c>
      <c r="N40" s="3"/>
      <c r="O40" s="3">
        <v>3977259260</v>
      </c>
      <c r="P40" s="3"/>
      <c r="Q40" s="3">
        <v>0</v>
      </c>
      <c r="R40" s="3"/>
      <c r="S40" s="3">
        <f t="shared" si="2"/>
        <v>8688191337</v>
      </c>
      <c r="U40" s="4">
        <f t="shared" si="3"/>
        <v>0.10467476833330354</v>
      </c>
      <c r="W40" s="5"/>
    </row>
    <row r="41" spans="1:23" ht="18.75" x14ac:dyDescent="0.45">
      <c r="A41" s="2" t="s">
        <v>59</v>
      </c>
      <c r="C41" s="3">
        <v>3082222426</v>
      </c>
      <c r="D41" s="3"/>
      <c r="E41" s="3">
        <v>-3041186859</v>
      </c>
      <c r="F41" s="3"/>
      <c r="G41" s="3">
        <v>0</v>
      </c>
      <c r="H41" s="3"/>
      <c r="I41" s="3">
        <f t="shared" si="0"/>
        <v>41035567</v>
      </c>
      <c r="K41" s="4">
        <f t="shared" si="1"/>
        <v>-6.3303127974717664E-4</v>
      </c>
      <c r="M41" s="3">
        <v>3082222426</v>
      </c>
      <c r="N41" s="3"/>
      <c r="O41" s="3">
        <v>-1255895867</v>
      </c>
      <c r="P41" s="3"/>
      <c r="Q41" s="3">
        <v>0</v>
      </c>
      <c r="R41" s="3"/>
      <c r="S41" s="3">
        <f t="shared" si="2"/>
        <v>1826326559</v>
      </c>
      <c r="U41" s="4">
        <f t="shared" si="3"/>
        <v>2.2003464478292073E-2</v>
      </c>
      <c r="W41" s="5"/>
    </row>
    <row r="42" spans="1:23" ht="18.75" x14ac:dyDescent="0.45">
      <c r="A42" s="2" t="s">
        <v>63</v>
      </c>
      <c r="C42" s="3">
        <v>807500319</v>
      </c>
      <c r="D42" s="3"/>
      <c r="E42" s="3">
        <v>199936398</v>
      </c>
      <c r="F42" s="3"/>
      <c r="G42" s="3">
        <v>0</v>
      </c>
      <c r="H42" s="3"/>
      <c r="I42" s="3">
        <f t="shared" si="0"/>
        <v>1007436717</v>
      </c>
      <c r="K42" s="4">
        <f t="shared" si="1"/>
        <v>-1.5541126901616936E-2</v>
      </c>
      <c r="M42" s="3">
        <v>807500319</v>
      </c>
      <c r="N42" s="3"/>
      <c r="O42" s="3">
        <v>-2269191917</v>
      </c>
      <c r="P42" s="3"/>
      <c r="Q42" s="3">
        <v>0</v>
      </c>
      <c r="R42" s="3"/>
      <c r="S42" s="3">
        <f t="shared" si="2"/>
        <v>-1461691598</v>
      </c>
      <c r="U42" s="4">
        <f t="shared" si="3"/>
        <v>-1.7610366008377683E-2</v>
      </c>
      <c r="W42" s="5"/>
    </row>
    <row r="43" spans="1:23" ht="18.75" x14ac:dyDescent="0.45">
      <c r="A43" s="2" t="s">
        <v>21</v>
      </c>
      <c r="C43" s="3">
        <v>0</v>
      </c>
      <c r="D43" s="3"/>
      <c r="E43" s="3">
        <v>-5435863020</v>
      </c>
      <c r="F43" s="3"/>
      <c r="G43" s="3">
        <v>0</v>
      </c>
      <c r="H43" s="3"/>
      <c r="I43" s="3">
        <f t="shared" si="0"/>
        <v>-5435863020</v>
      </c>
      <c r="K43" s="4">
        <f t="shared" si="1"/>
        <v>8.3855824974489859E-2</v>
      </c>
      <c r="M43" s="3">
        <v>15125000000</v>
      </c>
      <c r="N43" s="3"/>
      <c r="O43" s="3">
        <v>-16169022438</v>
      </c>
      <c r="P43" s="3"/>
      <c r="Q43" s="3">
        <v>0</v>
      </c>
      <c r="R43" s="3"/>
      <c r="S43" s="3">
        <f t="shared" si="2"/>
        <v>-1044022438</v>
      </c>
      <c r="U43" s="4">
        <f t="shared" si="3"/>
        <v>-1.257831493270908E-2</v>
      </c>
      <c r="W43" s="5"/>
    </row>
    <row r="44" spans="1:23" ht="18.75" x14ac:dyDescent="0.45">
      <c r="A44" s="2" t="s">
        <v>61</v>
      </c>
      <c r="C44" s="3">
        <v>0</v>
      </c>
      <c r="D44" s="3"/>
      <c r="E44" s="3">
        <v>1350632163</v>
      </c>
      <c r="F44" s="3"/>
      <c r="G44" s="3">
        <v>0</v>
      </c>
      <c r="H44" s="3"/>
      <c r="I44" s="3">
        <f t="shared" si="0"/>
        <v>1350632163</v>
      </c>
      <c r="K44" s="4">
        <f t="shared" si="1"/>
        <v>-2.0835398877553885E-2</v>
      </c>
      <c r="M44" s="3">
        <v>1883164000</v>
      </c>
      <c r="N44" s="3"/>
      <c r="O44" s="3">
        <v>2003467934</v>
      </c>
      <c r="P44" s="3"/>
      <c r="Q44" s="3">
        <v>0</v>
      </c>
      <c r="R44" s="3"/>
      <c r="S44" s="3">
        <f t="shared" si="2"/>
        <v>3886631934</v>
      </c>
      <c r="U44" s="4">
        <f t="shared" si="3"/>
        <v>4.6825890626477289E-2</v>
      </c>
      <c r="W44" s="5"/>
    </row>
    <row r="45" spans="1:23" ht="18.75" x14ac:dyDescent="0.45">
      <c r="A45" s="2" t="s">
        <v>16</v>
      </c>
      <c r="C45" s="3">
        <v>3644946885</v>
      </c>
      <c r="D45" s="3"/>
      <c r="E45" s="3">
        <v>-1740557481</v>
      </c>
      <c r="F45" s="3"/>
      <c r="G45" s="3">
        <v>0</v>
      </c>
      <c r="H45" s="3"/>
      <c r="I45" s="3">
        <f t="shared" si="0"/>
        <v>1904389404</v>
      </c>
      <c r="K45" s="4">
        <f t="shared" si="1"/>
        <v>-2.9377882400189157E-2</v>
      </c>
      <c r="M45" s="3">
        <v>3644946885</v>
      </c>
      <c r="N45" s="3"/>
      <c r="O45" s="3">
        <v>-10826020650</v>
      </c>
      <c r="P45" s="3"/>
      <c r="Q45" s="3">
        <v>0</v>
      </c>
      <c r="R45" s="3"/>
      <c r="S45" s="3">
        <f t="shared" si="2"/>
        <v>-7181073765</v>
      </c>
      <c r="U45" s="4">
        <f t="shared" si="3"/>
        <v>-8.651711312279757E-2</v>
      </c>
      <c r="W45" s="5"/>
    </row>
    <row r="46" spans="1:23" ht="18.75" x14ac:dyDescent="0.45">
      <c r="A46" s="2" t="s">
        <v>22</v>
      </c>
      <c r="C46" s="3">
        <v>9492897063</v>
      </c>
      <c r="D46" s="3"/>
      <c r="E46" s="3">
        <v>-17231287159</v>
      </c>
      <c r="F46" s="3"/>
      <c r="G46" s="3">
        <v>0</v>
      </c>
      <c r="H46" s="3"/>
      <c r="I46" s="3">
        <f t="shared" si="0"/>
        <v>-7738390096</v>
      </c>
      <c r="K46" s="4">
        <f t="shared" si="1"/>
        <v>0.11937554038558201</v>
      </c>
      <c r="M46" s="3">
        <v>9492897063</v>
      </c>
      <c r="N46" s="3"/>
      <c r="O46" s="3">
        <v>-19674594198</v>
      </c>
      <c r="P46" s="3"/>
      <c r="Q46" s="3">
        <v>0</v>
      </c>
      <c r="R46" s="3"/>
      <c r="S46" s="3">
        <f t="shared" si="2"/>
        <v>-10181697135</v>
      </c>
      <c r="U46" s="4">
        <f t="shared" si="3"/>
        <v>-0.12266842976941052</v>
      </c>
      <c r="W46" s="5"/>
    </row>
    <row r="47" spans="1:23" ht="18.75" x14ac:dyDescent="0.45">
      <c r="A47" s="2" t="s">
        <v>34</v>
      </c>
      <c r="C47" s="3">
        <v>1786850978</v>
      </c>
      <c r="D47" s="3"/>
      <c r="E47" s="3">
        <v>-2066629950</v>
      </c>
      <c r="F47" s="3"/>
      <c r="G47" s="3">
        <v>0</v>
      </c>
      <c r="H47" s="3"/>
      <c r="I47" s="3">
        <f t="shared" si="0"/>
        <v>-279778972</v>
      </c>
      <c r="K47" s="4">
        <f t="shared" si="1"/>
        <v>4.3159837584676114E-3</v>
      </c>
      <c r="M47" s="3">
        <v>1786850978</v>
      </c>
      <c r="N47" s="3"/>
      <c r="O47" s="3">
        <v>-8015025150</v>
      </c>
      <c r="P47" s="3"/>
      <c r="Q47" s="3">
        <v>0</v>
      </c>
      <c r="R47" s="3"/>
      <c r="S47" s="3">
        <f t="shared" si="2"/>
        <v>-6228174172</v>
      </c>
      <c r="U47" s="4">
        <f t="shared" si="3"/>
        <v>-7.5036640343912428E-2</v>
      </c>
      <c r="W47" s="5"/>
    </row>
    <row r="48" spans="1:23" ht="18.75" x14ac:dyDescent="0.45">
      <c r="A48" s="2" t="s">
        <v>25</v>
      </c>
      <c r="C48" s="3">
        <v>0</v>
      </c>
      <c r="D48" s="3"/>
      <c r="E48" s="3">
        <v>-55861583</v>
      </c>
      <c r="F48" s="3"/>
      <c r="G48" s="3">
        <v>0</v>
      </c>
      <c r="H48" s="3"/>
      <c r="I48" s="3">
        <f t="shared" si="0"/>
        <v>-55861583</v>
      </c>
      <c r="K48" s="4">
        <f t="shared" si="1"/>
        <v>8.6174340847277979E-4</v>
      </c>
      <c r="M48" s="3">
        <v>8114695180</v>
      </c>
      <c r="N48" s="3"/>
      <c r="O48" s="3">
        <v>6424082171</v>
      </c>
      <c r="P48" s="3"/>
      <c r="Q48" s="3">
        <v>0</v>
      </c>
      <c r="R48" s="3"/>
      <c r="S48" s="3">
        <f t="shared" si="2"/>
        <v>14538777351</v>
      </c>
      <c r="U48" s="4">
        <f t="shared" si="3"/>
        <v>0.17516225092608198</v>
      </c>
      <c r="W48" s="5"/>
    </row>
    <row r="49" spans="1:23" ht="18.75" x14ac:dyDescent="0.45">
      <c r="A49" s="2" t="s">
        <v>53</v>
      </c>
      <c r="C49" s="3">
        <v>0</v>
      </c>
      <c r="D49" s="3"/>
      <c r="E49" s="3">
        <v>-3877074360</v>
      </c>
      <c r="F49" s="3"/>
      <c r="G49" s="3">
        <v>0</v>
      </c>
      <c r="H49" s="3"/>
      <c r="I49" s="3">
        <f t="shared" si="0"/>
        <v>-3877074360</v>
      </c>
      <c r="K49" s="4">
        <f t="shared" si="1"/>
        <v>5.9809319651554116E-2</v>
      </c>
      <c r="M49" s="3">
        <v>3756284000</v>
      </c>
      <c r="N49" s="3"/>
      <c r="O49" s="3">
        <v>-6593485286</v>
      </c>
      <c r="P49" s="3"/>
      <c r="Q49" s="3">
        <v>0</v>
      </c>
      <c r="R49" s="3"/>
      <c r="S49" s="3">
        <f t="shared" si="2"/>
        <v>-2837201286</v>
      </c>
      <c r="U49" s="4">
        <f t="shared" si="3"/>
        <v>-3.4182417928833059E-2</v>
      </c>
      <c r="W49" s="5"/>
    </row>
    <row r="50" spans="1:23" ht="18.75" x14ac:dyDescent="0.45">
      <c r="A50" s="2" t="s">
        <v>56</v>
      </c>
      <c r="C50" s="3">
        <v>0</v>
      </c>
      <c r="D50" s="3"/>
      <c r="E50" s="3">
        <v>-2186910000</v>
      </c>
      <c r="F50" s="3"/>
      <c r="G50" s="3">
        <v>0</v>
      </c>
      <c r="H50" s="3"/>
      <c r="I50" s="3">
        <f t="shared" si="0"/>
        <v>-2186910000</v>
      </c>
      <c r="K50" s="4">
        <f t="shared" si="1"/>
        <v>3.3736159561092403E-2</v>
      </c>
      <c r="M50" s="3">
        <v>2700000000</v>
      </c>
      <c r="N50" s="3"/>
      <c r="O50" s="3">
        <v>-9351703800</v>
      </c>
      <c r="P50" s="3"/>
      <c r="Q50" s="3">
        <v>0</v>
      </c>
      <c r="R50" s="3"/>
      <c r="S50" s="3">
        <f t="shared" si="2"/>
        <v>-6651703800</v>
      </c>
      <c r="U50" s="4">
        <f t="shared" si="3"/>
        <v>-8.0139297959703162E-2</v>
      </c>
      <c r="W50" s="5"/>
    </row>
    <row r="51" spans="1:23" ht="18.75" x14ac:dyDescent="0.45">
      <c r="A51" s="2" t="s">
        <v>18</v>
      </c>
      <c r="C51" s="3">
        <v>0</v>
      </c>
      <c r="D51" s="3"/>
      <c r="E51" s="3">
        <v>-3381758100</v>
      </c>
      <c r="F51" s="3"/>
      <c r="G51" s="3">
        <v>0</v>
      </c>
      <c r="H51" s="3"/>
      <c r="I51" s="3">
        <f t="shared" si="0"/>
        <v>-3381758100</v>
      </c>
      <c r="K51" s="4">
        <f t="shared" si="1"/>
        <v>5.2168370375834709E-2</v>
      </c>
      <c r="M51" s="3">
        <v>440000000</v>
      </c>
      <c r="N51" s="3"/>
      <c r="O51" s="3">
        <v>-5020389363</v>
      </c>
      <c r="P51" s="3"/>
      <c r="Q51" s="3">
        <v>0</v>
      </c>
      <c r="R51" s="3"/>
      <c r="S51" s="3">
        <f t="shared" si="2"/>
        <v>-4580389363</v>
      </c>
      <c r="U51" s="4">
        <f t="shared" si="3"/>
        <v>-5.5184235343268294E-2</v>
      </c>
      <c r="W51" s="5"/>
    </row>
    <row r="52" spans="1:23" ht="18.75" x14ac:dyDescent="0.45">
      <c r="A52" s="2" t="s">
        <v>19</v>
      </c>
      <c r="C52" s="3">
        <v>0</v>
      </c>
      <c r="D52" s="3"/>
      <c r="E52" s="3">
        <v>-2087505000</v>
      </c>
      <c r="F52" s="3"/>
      <c r="G52" s="3">
        <v>0</v>
      </c>
      <c r="H52" s="3"/>
      <c r="I52" s="3">
        <f t="shared" si="0"/>
        <v>-2087505000</v>
      </c>
      <c r="K52" s="4">
        <f t="shared" si="1"/>
        <v>3.220269776286093E-2</v>
      </c>
      <c r="M52" s="3">
        <v>6474112211</v>
      </c>
      <c r="N52" s="3"/>
      <c r="O52" s="3">
        <v>-5765490000</v>
      </c>
      <c r="P52" s="3"/>
      <c r="Q52" s="3">
        <v>0</v>
      </c>
      <c r="R52" s="3"/>
      <c r="S52" s="3">
        <f t="shared" si="2"/>
        <v>708622211</v>
      </c>
      <c r="U52" s="4">
        <f t="shared" si="3"/>
        <v>8.5374346506819267E-3</v>
      </c>
      <c r="W52" s="5"/>
    </row>
    <row r="53" spans="1:23" ht="18.75" x14ac:dyDescent="0.45">
      <c r="A53" s="2" t="s">
        <v>119</v>
      </c>
      <c r="C53" s="3">
        <v>1769553975</v>
      </c>
      <c r="D53" s="3"/>
      <c r="E53" s="3">
        <v>-559153124</v>
      </c>
      <c r="F53" s="3"/>
      <c r="G53" s="3">
        <v>0</v>
      </c>
      <c r="H53" s="3"/>
      <c r="I53" s="3">
        <f t="shared" si="0"/>
        <v>1210400851</v>
      </c>
      <c r="K53" s="4">
        <f t="shared" si="1"/>
        <v>-1.8672133851972889E-2</v>
      </c>
      <c r="M53" s="3">
        <v>1769553975</v>
      </c>
      <c r="N53" s="3"/>
      <c r="O53" s="3">
        <v>-42474487</v>
      </c>
      <c r="P53" s="3"/>
      <c r="Q53" s="3">
        <v>0</v>
      </c>
      <c r="R53" s="3"/>
      <c r="S53" s="3">
        <f t="shared" si="2"/>
        <v>1727079488</v>
      </c>
      <c r="U53" s="4">
        <f t="shared" si="3"/>
        <v>2.0807742174106369E-2</v>
      </c>
      <c r="W53" s="5"/>
    </row>
    <row r="54" spans="1:23" ht="18.75" x14ac:dyDescent="0.45">
      <c r="A54" s="2" t="s">
        <v>44</v>
      </c>
      <c r="C54" s="3">
        <v>0</v>
      </c>
      <c r="D54" s="3"/>
      <c r="E54" s="3">
        <v>-2591273635</v>
      </c>
      <c r="F54" s="3"/>
      <c r="G54" s="3">
        <v>0</v>
      </c>
      <c r="H54" s="3"/>
      <c r="I54" s="3">
        <f t="shared" si="0"/>
        <v>-2591273635</v>
      </c>
      <c r="K54" s="4">
        <f t="shared" si="1"/>
        <v>3.9974036799325041E-2</v>
      </c>
      <c r="M54" s="3">
        <v>0</v>
      </c>
      <c r="N54" s="3"/>
      <c r="O54" s="3">
        <v>14036065524</v>
      </c>
      <c r="P54" s="3"/>
      <c r="Q54" s="3">
        <v>0</v>
      </c>
      <c r="R54" s="3"/>
      <c r="S54" s="3">
        <f t="shared" si="2"/>
        <v>14036065524</v>
      </c>
      <c r="U54" s="4">
        <f t="shared" si="3"/>
        <v>0.16910561128860746</v>
      </c>
      <c r="W54" s="5"/>
    </row>
    <row r="55" spans="1:23" ht="18.75" x14ac:dyDescent="0.45">
      <c r="A55" s="2" t="s">
        <v>20</v>
      </c>
      <c r="C55" s="3">
        <v>0</v>
      </c>
      <c r="D55" s="3"/>
      <c r="E55" s="3">
        <v>-6680016000</v>
      </c>
      <c r="F55" s="3"/>
      <c r="G55" s="3">
        <v>0</v>
      </c>
      <c r="H55" s="3"/>
      <c r="I55" s="3">
        <f t="shared" si="0"/>
        <v>-6680016000</v>
      </c>
      <c r="K55" s="4">
        <f t="shared" si="1"/>
        <v>0.10304863284115498</v>
      </c>
      <c r="M55" s="3">
        <v>0</v>
      </c>
      <c r="N55" s="3"/>
      <c r="O55" s="3">
        <v>-4793644680</v>
      </c>
      <c r="P55" s="3"/>
      <c r="Q55" s="3">
        <v>0</v>
      </c>
      <c r="R55" s="3"/>
      <c r="S55" s="3">
        <f t="shared" si="2"/>
        <v>-4793644680</v>
      </c>
      <c r="U55" s="4">
        <f t="shared" si="3"/>
        <v>-5.7753521635083321E-2</v>
      </c>
      <c r="W55" s="5"/>
    </row>
    <row r="56" spans="1:23" ht="18.75" x14ac:dyDescent="0.45">
      <c r="A56" s="2" t="s">
        <v>125</v>
      </c>
      <c r="C56" s="3">
        <v>0</v>
      </c>
      <c r="D56" s="3"/>
      <c r="E56" s="3">
        <v>-3724365760</v>
      </c>
      <c r="F56" s="3"/>
      <c r="G56" s="3">
        <v>0</v>
      </c>
      <c r="H56" s="3"/>
      <c r="I56" s="3">
        <f t="shared" si="0"/>
        <v>-3724365760</v>
      </c>
      <c r="K56" s="4">
        <f t="shared" si="1"/>
        <v>5.7453574926827893E-2</v>
      </c>
      <c r="M56" s="3">
        <v>0</v>
      </c>
      <c r="N56" s="3"/>
      <c r="O56" s="3">
        <v>-3724365760</v>
      </c>
      <c r="P56" s="3"/>
      <c r="Q56" s="3">
        <v>0</v>
      </c>
      <c r="R56" s="3"/>
      <c r="S56" s="3">
        <f t="shared" si="2"/>
        <v>-3724365760</v>
      </c>
      <c r="U56" s="4">
        <f t="shared" si="3"/>
        <v>-4.4870918237753812E-2</v>
      </c>
      <c r="W56" s="5"/>
    </row>
    <row r="57" spans="1:23" ht="18.75" x14ac:dyDescent="0.45">
      <c r="A57" s="2" t="s">
        <v>14</v>
      </c>
      <c r="C57" s="3">
        <v>0</v>
      </c>
      <c r="D57" s="3"/>
      <c r="E57" s="3">
        <v>-1325086201</v>
      </c>
      <c r="F57" s="3"/>
      <c r="G57" s="3">
        <v>0</v>
      </c>
      <c r="H57" s="3"/>
      <c r="I57" s="3">
        <f t="shared" si="0"/>
        <v>-1325086201</v>
      </c>
      <c r="K57" s="4">
        <f t="shared" si="1"/>
        <v>2.0441316519261316E-2</v>
      </c>
      <c r="M57" s="3">
        <v>0</v>
      </c>
      <c r="N57" s="3"/>
      <c r="O57" s="3">
        <v>-7730339776</v>
      </c>
      <c r="P57" s="3"/>
      <c r="Q57" s="3">
        <v>0</v>
      </c>
      <c r="R57" s="3"/>
      <c r="S57" s="3">
        <f t="shared" si="2"/>
        <v>-7730339776</v>
      </c>
      <c r="U57" s="4">
        <f t="shared" si="3"/>
        <v>-9.3134634563645041E-2</v>
      </c>
      <c r="W57" s="5"/>
    </row>
    <row r="58" spans="1:23" ht="18.75" x14ac:dyDescent="0.45">
      <c r="A58" s="2" t="s">
        <v>124</v>
      </c>
      <c r="C58" s="3">
        <v>0</v>
      </c>
      <c r="D58" s="3"/>
      <c r="E58" s="3">
        <v>-413223700</v>
      </c>
      <c r="F58" s="3"/>
      <c r="G58" s="3">
        <v>0</v>
      </c>
      <c r="H58" s="3"/>
      <c r="I58" s="3">
        <f t="shared" si="0"/>
        <v>-413223700</v>
      </c>
      <c r="K58" s="4">
        <f t="shared" si="1"/>
        <v>6.3745561900695408E-3</v>
      </c>
      <c r="M58" s="3">
        <v>0</v>
      </c>
      <c r="N58" s="3"/>
      <c r="O58" s="3">
        <v>-413223700</v>
      </c>
      <c r="P58" s="3"/>
      <c r="Q58" s="3">
        <v>0</v>
      </c>
      <c r="R58" s="3"/>
      <c r="S58" s="3">
        <f t="shared" si="2"/>
        <v>-413223700</v>
      </c>
      <c r="U58" s="4">
        <f t="shared" si="3"/>
        <v>-4.9784924605799485E-3</v>
      </c>
      <c r="W58" s="5"/>
    </row>
    <row r="59" spans="1:23" ht="18.75" x14ac:dyDescent="0.45">
      <c r="A59" s="2" t="s">
        <v>40</v>
      </c>
      <c r="C59" s="3">
        <v>0</v>
      </c>
      <c r="D59" s="3"/>
      <c r="E59" s="3">
        <v>-2436416550</v>
      </c>
      <c r="F59" s="3"/>
      <c r="G59" s="3">
        <v>0</v>
      </c>
      <c r="H59" s="3"/>
      <c r="I59" s="3">
        <f t="shared" si="0"/>
        <v>-2436416550</v>
      </c>
      <c r="K59" s="4">
        <f t="shared" si="1"/>
        <v>3.7585148674653401E-2</v>
      </c>
      <c r="M59" s="3">
        <v>0</v>
      </c>
      <c r="N59" s="3"/>
      <c r="O59" s="3">
        <v>10765471722</v>
      </c>
      <c r="P59" s="3"/>
      <c r="Q59" s="3">
        <v>0</v>
      </c>
      <c r="R59" s="3"/>
      <c r="S59" s="3">
        <f t="shared" si="2"/>
        <v>10765471722</v>
      </c>
      <c r="U59" s="4">
        <f t="shared" si="3"/>
        <v>0.12970170830609096</v>
      </c>
      <c r="W59" s="5"/>
    </row>
    <row r="60" spans="1:23" ht="18.75" x14ac:dyDescent="0.45">
      <c r="A60" s="2" t="s">
        <v>24</v>
      </c>
      <c r="C60" s="3">
        <v>0</v>
      </c>
      <c r="D60" s="3"/>
      <c r="E60" s="3">
        <v>413325990</v>
      </c>
      <c r="F60" s="3"/>
      <c r="G60" s="3">
        <v>0</v>
      </c>
      <c r="H60" s="3"/>
      <c r="I60" s="3">
        <f t="shared" si="0"/>
        <v>413325990</v>
      </c>
      <c r="K60" s="4">
        <f t="shared" si="1"/>
        <v>-6.3761341570464647E-3</v>
      </c>
      <c r="M60" s="3">
        <v>0</v>
      </c>
      <c r="N60" s="3"/>
      <c r="O60" s="3">
        <v>-1254292290</v>
      </c>
      <c r="P60" s="3"/>
      <c r="Q60" s="3">
        <v>0</v>
      </c>
      <c r="R60" s="3"/>
      <c r="S60" s="3">
        <f t="shared" si="2"/>
        <v>-1254292290</v>
      </c>
      <c r="U60" s="4">
        <f t="shared" si="3"/>
        <v>-1.5111632534940659E-2</v>
      </c>
      <c r="W60" s="5"/>
    </row>
    <row r="61" spans="1:23" ht="18.75" x14ac:dyDescent="0.45">
      <c r="A61" s="2" t="s">
        <v>50</v>
      </c>
      <c r="C61" s="3">
        <v>0</v>
      </c>
      <c r="D61" s="3"/>
      <c r="E61" s="3">
        <v>2977246289</v>
      </c>
      <c r="F61" s="3"/>
      <c r="G61" s="3">
        <v>0</v>
      </c>
      <c r="H61" s="3"/>
      <c r="I61" s="3">
        <f t="shared" si="0"/>
        <v>2977246289</v>
      </c>
      <c r="K61" s="4">
        <f t="shared" si="1"/>
        <v>-4.5928207314601073E-2</v>
      </c>
      <c r="M61" s="3">
        <v>0</v>
      </c>
      <c r="N61" s="3"/>
      <c r="O61" s="3">
        <v>11133300514</v>
      </c>
      <c r="P61" s="3"/>
      <c r="Q61" s="3">
        <v>0</v>
      </c>
      <c r="R61" s="3"/>
      <c r="S61" s="3">
        <f t="shared" si="2"/>
        <v>11133300514</v>
      </c>
      <c r="U61" s="4">
        <f t="shared" si="3"/>
        <v>0.13413328584570505</v>
      </c>
      <c r="W61" s="5"/>
    </row>
    <row r="62" spans="1:23" ht="18.75" x14ac:dyDescent="0.45">
      <c r="A62" s="2" t="s">
        <v>145</v>
      </c>
      <c r="C62" s="3">
        <v>0</v>
      </c>
      <c r="D62" s="3"/>
      <c r="E62" s="3">
        <v>0</v>
      </c>
      <c r="F62" s="3"/>
      <c r="G62" s="3">
        <v>0</v>
      </c>
      <c r="H62" s="3"/>
      <c r="I62" s="3">
        <f t="shared" si="0"/>
        <v>0</v>
      </c>
      <c r="K62" s="4">
        <f t="shared" si="1"/>
        <v>0</v>
      </c>
      <c r="M62" s="3">
        <v>-55897983000</v>
      </c>
      <c r="N62" s="3"/>
      <c r="O62" s="3">
        <v>0</v>
      </c>
      <c r="P62" s="3"/>
      <c r="Q62" s="3">
        <v>0</v>
      </c>
      <c r="R62" s="3"/>
      <c r="S62" s="3">
        <f t="shared" si="2"/>
        <v>-55897983000</v>
      </c>
      <c r="U62" s="4">
        <f t="shared" si="3"/>
        <v>-0.67345529050518194</v>
      </c>
      <c r="W62" s="5"/>
    </row>
    <row r="63" spans="1:23" ht="18.75" x14ac:dyDescent="0.45">
      <c r="A63" s="2" t="s">
        <v>146</v>
      </c>
      <c r="C63" s="3">
        <v>0</v>
      </c>
      <c r="D63" s="3"/>
      <c r="E63" s="3">
        <v>0</v>
      </c>
      <c r="F63" s="3"/>
      <c r="G63" s="3">
        <v>0</v>
      </c>
      <c r="H63" s="3"/>
      <c r="I63" s="3">
        <f t="shared" si="0"/>
        <v>0</v>
      </c>
      <c r="K63" s="4">
        <f t="shared" si="1"/>
        <v>0</v>
      </c>
      <c r="M63" s="3">
        <v>-1500000000</v>
      </c>
      <c r="N63" s="3"/>
      <c r="O63" s="3">
        <v>0</v>
      </c>
      <c r="P63" s="3"/>
      <c r="Q63" s="3">
        <v>0</v>
      </c>
      <c r="R63" s="3"/>
      <c r="S63" s="3">
        <f t="shared" si="2"/>
        <v>-1500000000</v>
      </c>
      <c r="U63" s="4">
        <f t="shared" si="3"/>
        <v>-1.8071903162548333E-2</v>
      </c>
      <c r="W63" s="5"/>
    </row>
    <row r="64" spans="1:23" ht="18.75" x14ac:dyDescent="0.45">
      <c r="A64" s="2" t="s">
        <v>147</v>
      </c>
      <c r="C64" s="3">
        <v>0</v>
      </c>
      <c r="D64" s="3"/>
      <c r="E64" s="3">
        <v>0</v>
      </c>
      <c r="F64" s="3"/>
      <c r="G64" s="3">
        <v>0</v>
      </c>
      <c r="H64" s="3"/>
      <c r="I64" s="3">
        <f t="shared" si="0"/>
        <v>0</v>
      </c>
      <c r="K64" s="4">
        <f t="shared" si="1"/>
        <v>0</v>
      </c>
      <c r="M64" s="3">
        <v>-1717865600</v>
      </c>
      <c r="N64" s="3"/>
      <c r="O64" s="3">
        <v>0</v>
      </c>
      <c r="P64" s="3"/>
      <c r="Q64" s="3">
        <v>0</v>
      </c>
      <c r="R64" s="3"/>
      <c r="S64" s="3">
        <f t="shared" si="2"/>
        <v>-1717865600</v>
      </c>
      <c r="U64" s="4">
        <f t="shared" si="3"/>
        <v>-2.0696733846315325E-2</v>
      </c>
      <c r="W64" s="5"/>
    </row>
    <row r="65" spans="1:23" ht="18.75" x14ac:dyDescent="0.45">
      <c r="A65" s="2" t="s">
        <v>58</v>
      </c>
      <c r="C65" s="3">
        <v>0</v>
      </c>
      <c r="D65" s="3"/>
      <c r="E65" s="3">
        <v>-3720226100</v>
      </c>
      <c r="F65" s="3"/>
      <c r="G65" s="3">
        <v>0</v>
      </c>
      <c r="H65" s="3"/>
      <c r="I65" s="3">
        <f t="shared" si="0"/>
        <v>-3720226100</v>
      </c>
      <c r="K65" s="4">
        <f t="shared" si="1"/>
        <v>5.738971485472219E-2</v>
      </c>
      <c r="M65" s="3">
        <v>0</v>
      </c>
      <c r="N65" s="3"/>
      <c r="O65" s="3">
        <v>-8512407461</v>
      </c>
      <c r="P65" s="3"/>
      <c r="Q65" s="3">
        <v>0</v>
      </c>
      <c r="R65" s="3"/>
      <c r="S65" s="3">
        <f t="shared" si="2"/>
        <v>-8512407461</v>
      </c>
      <c r="U65" s="4">
        <f t="shared" si="3"/>
        <v>-0.10255693554356395</v>
      </c>
      <c r="W65" s="5"/>
    </row>
    <row r="66" spans="1:23" ht="18.75" x14ac:dyDescent="0.45">
      <c r="A66" s="2" t="s">
        <v>60</v>
      </c>
      <c r="C66" s="3">
        <v>0</v>
      </c>
      <c r="D66" s="3"/>
      <c r="E66" s="3">
        <v>3535637040</v>
      </c>
      <c r="F66" s="3"/>
      <c r="G66" s="3">
        <v>0</v>
      </c>
      <c r="H66" s="3"/>
      <c r="I66" s="3">
        <f t="shared" si="0"/>
        <v>3535637040</v>
      </c>
      <c r="K66" s="4">
        <f t="shared" si="1"/>
        <v>-5.4542169239497028E-2</v>
      </c>
      <c r="M66" s="3">
        <v>0</v>
      </c>
      <c r="N66" s="3"/>
      <c r="O66" s="3">
        <v>20804432688</v>
      </c>
      <c r="P66" s="3"/>
      <c r="Q66" s="3">
        <v>0</v>
      </c>
      <c r="R66" s="3"/>
      <c r="S66" s="3">
        <f t="shared" si="2"/>
        <v>20804432688</v>
      </c>
      <c r="U66" s="4">
        <f t="shared" si="3"/>
        <v>0.25065046192619406</v>
      </c>
    </row>
    <row r="67" spans="1:23" ht="18.75" x14ac:dyDescent="0.45">
      <c r="A67" s="2" t="s">
        <v>54</v>
      </c>
      <c r="C67" s="3">
        <v>0</v>
      </c>
      <c r="D67" s="3"/>
      <c r="E67" s="3">
        <v>-438201415</v>
      </c>
      <c r="F67" s="3"/>
      <c r="G67" s="3">
        <v>0</v>
      </c>
      <c r="H67" s="3"/>
      <c r="I67" s="3">
        <f t="shared" si="0"/>
        <v>-438201415</v>
      </c>
      <c r="K67" s="4">
        <f t="shared" si="1"/>
        <v>6.7598725399474471E-3</v>
      </c>
      <c r="M67" s="3">
        <v>0</v>
      </c>
      <c r="N67" s="3"/>
      <c r="O67" s="3">
        <v>-6459413190</v>
      </c>
      <c r="P67" s="3"/>
      <c r="Q67" s="3">
        <v>0</v>
      </c>
      <c r="R67" s="3"/>
      <c r="S67" s="3">
        <f>M67+O67+Q67</f>
        <v>-6459413190</v>
      </c>
      <c r="U67" s="4">
        <f>S67/83001772780</f>
        <v>-7.7822593104378265E-2</v>
      </c>
    </row>
    <row r="68" spans="1:23" ht="18.75" x14ac:dyDescent="0.45">
      <c r="A68" s="2" t="s">
        <v>26</v>
      </c>
      <c r="C68" s="3">
        <v>0</v>
      </c>
      <c r="D68" s="3"/>
      <c r="E68" s="3">
        <v>1908741661</v>
      </c>
      <c r="F68" s="3"/>
      <c r="G68" s="3">
        <v>0</v>
      </c>
      <c r="H68" s="3"/>
      <c r="I68" s="3">
        <f t="shared" si="0"/>
        <v>1908741661</v>
      </c>
      <c r="K68" s="4">
        <f t="shared" si="1"/>
        <v>-2.9445022079738328E-2</v>
      </c>
      <c r="M68" s="3">
        <v>0</v>
      </c>
      <c r="N68" s="3"/>
      <c r="O68" s="3">
        <v>-3573740704</v>
      </c>
      <c r="P68" s="3"/>
      <c r="Q68" s="3">
        <v>0</v>
      </c>
      <c r="R68" s="3"/>
      <c r="S68" s="3">
        <f t="shared" si="2"/>
        <v>-3573740704</v>
      </c>
      <c r="U68" s="4">
        <f t="shared" si="3"/>
        <v>-4.3056197287163533E-2</v>
      </c>
    </row>
    <row r="69" spans="1:23" ht="18.75" x14ac:dyDescent="0.45">
      <c r="A69" s="2" t="s">
        <v>33</v>
      </c>
      <c r="C69" s="3">
        <v>0</v>
      </c>
      <c r="D69" s="3"/>
      <c r="E69" s="3">
        <v>1572797422</v>
      </c>
      <c r="F69" s="3"/>
      <c r="G69" s="3">
        <v>0</v>
      </c>
      <c r="H69" s="3"/>
      <c r="I69" s="3">
        <f t="shared" si="0"/>
        <v>1572797422</v>
      </c>
      <c r="K69" s="4">
        <f t="shared" si="1"/>
        <v>-2.4262610160393792E-2</v>
      </c>
      <c r="M69" s="3">
        <v>0</v>
      </c>
      <c r="N69" s="3"/>
      <c r="O69" s="3">
        <v>1916281916</v>
      </c>
      <c r="P69" s="3"/>
      <c r="Q69" s="3">
        <v>0</v>
      </c>
      <c r="R69" s="3"/>
      <c r="S69" s="3">
        <f t="shared" si="2"/>
        <v>1916281916</v>
      </c>
      <c r="U69" s="4">
        <f t="shared" si="3"/>
        <v>2.3087240812063051E-2</v>
      </c>
    </row>
    <row r="70" spans="1:23" ht="18.75" x14ac:dyDescent="0.45">
      <c r="A70" s="2" t="s">
        <v>17</v>
      </c>
      <c r="C70" s="3">
        <v>0</v>
      </c>
      <c r="D70" s="3"/>
      <c r="E70" s="3">
        <v>-1464202129</v>
      </c>
      <c r="F70" s="3"/>
      <c r="G70" s="3">
        <v>0</v>
      </c>
      <c r="H70" s="3"/>
      <c r="I70" s="3">
        <f t="shared" si="0"/>
        <v>-1464202129</v>
      </c>
      <c r="K70" s="4">
        <f t="shared" si="1"/>
        <v>2.2587375179424485E-2</v>
      </c>
      <c r="M70" s="3">
        <v>0</v>
      </c>
      <c r="N70" s="3"/>
      <c r="O70" s="3">
        <v>-10900655369</v>
      </c>
      <c r="P70" s="3"/>
      <c r="Q70" s="3">
        <v>0</v>
      </c>
      <c r="R70" s="3"/>
      <c r="S70" s="3">
        <f t="shared" si="2"/>
        <v>-10900655369</v>
      </c>
      <c r="U70" s="4">
        <f t="shared" si="3"/>
        <v>-0.13133039215792036</v>
      </c>
    </row>
    <row r="71" spans="1:23" ht="18.75" thickBot="1" x14ac:dyDescent="0.45">
      <c r="C71" s="6">
        <f>SUM(C8:C70)</f>
        <v>39899329734</v>
      </c>
      <c r="D71" s="3"/>
      <c r="E71" s="6">
        <f>SUM(E8:E70)</f>
        <v>-104907699833</v>
      </c>
      <c r="F71" s="3"/>
      <c r="G71" s="6">
        <f>SUM(G8:G70)</f>
        <v>78279516</v>
      </c>
      <c r="H71" s="3"/>
      <c r="I71" s="6">
        <f>SUM(I8:I70)</f>
        <v>-64930090583</v>
      </c>
      <c r="K71" s="7">
        <f>SUM(K8:K70)</f>
        <v>1.0016378800335959</v>
      </c>
      <c r="M71" s="6">
        <f>SUM(M8:M70)</f>
        <v>52339881412</v>
      </c>
      <c r="N71" s="3"/>
      <c r="O71" s="6">
        <f>SUM(O8:O70)</f>
        <v>-34168926455</v>
      </c>
      <c r="P71" s="3"/>
      <c r="Q71" s="6">
        <f>SUM(Q8:Q70)</f>
        <v>52461537970</v>
      </c>
      <c r="R71" s="3"/>
      <c r="S71" s="6">
        <f>SUM(S8:S70)</f>
        <v>70632492927</v>
      </c>
      <c r="U71" s="7">
        <f>SUM(U8:U70)</f>
        <v>0.85097571487074974</v>
      </c>
    </row>
    <row r="72" spans="1:23" ht="18.75" thickTop="1" x14ac:dyDescent="0.4">
      <c r="E72" s="13"/>
      <c r="I72" s="14"/>
      <c r="M72" s="3"/>
      <c r="N72" s="3"/>
      <c r="O72" s="3"/>
      <c r="P72" s="3"/>
      <c r="Q72" s="3"/>
      <c r="R72" s="3"/>
      <c r="S72" s="3"/>
      <c r="T72" s="3"/>
      <c r="U72" s="3"/>
    </row>
    <row r="73" spans="1:23" x14ac:dyDescent="0.4">
      <c r="E73" s="13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31"/>
  <sheetViews>
    <sheetView rightToLeft="1" view="pageBreakPreview" zoomScale="60" zoomScaleNormal="100" workbookViewId="0">
      <selection activeCell="E26" sqref="E26"/>
    </sheetView>
  </sheetViews>
  <sheetFormatPr defaultRowHeight="18" x14ac:dyDescent="0.4"/>
  <cols>
    <col min="1" max="1" width="55.7109375" style="1" bestFit="1" customWidth="1"/>
    <col min="2" max="2" width="1" style="1" customWidth="1"/>
    <col min="3" max="3" width="41.28515625" style="1" bestFit="1" customWidth="1"/>
    <col min="4" max="4" width="1" style="1" customWidth="1"/>
    <col min="5" max="5" width="36" style="1" bestFit="1" customWidth="1"/>
    <col min="6" max="6" width="1" style="1" customWidth="1"/>
    <col min="7" max="7" width="41.28515625" style="1" bestFit="1" customWidth="1"/>
    <col min="8" max="8" width="1" style="1" customWidth="1"/>
    <col min="9" max="9" width="36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9" ht="27.75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</row>
    <row r="3" spans="1:9" ht="27.75" x14ac:dyDescent="0.4">
      <c r="A3" s="16" t="s">
        <v>69</v>
      </c>
      <c r="B3" s="16"/>
      <c r="C3" s="16"/>
      <c r="D3" s="16"/>
      <c r="E3" s="16"/>
      <c r="F3" s="16"/>
      <c r="G3" s="16"/>
      <c r="H3" s="16"/>
      <c r="I3" s="16"/>
    </row>
    <row r="4" spans="1:9" ht="27.75" x14ac:dyDescent="0.4">
      <c r="A4" s="16" t="str">
        <f>'سرمایه‌گذاری در سهام'!A4:U4</f>
        <v>برای ماه منتهی به 1403/03/31</v>
      </c>
      <c r="B4" s="16"/>
      <c r="C4" s="16"/>
      <c r="D4" s="16"/>
      <c r="E4" s="16"/>
      <c r="F4" s="16"/>
      <c r="G4" s="16"/>
      <c r="H4" s="16"/>
      <c r="I4" s="16"/>
    </row>
    <row r="6" spans="1:9" ht="27.75" x14ac:dyDescent="0.4">
      <c r="A6" s="15" t="s">
        <v>98</v>
      </c>
      <c r="B6" s="15" t="s">
        <v>98</v>
      </c>
      <c r="C6" s="15" t="s">
        <v>71</v>
      </c>
      <c r="D6" s="15" t="s">
        <v>71</v>
      </c>
      <c r="E6" s="15" t="s">
        <v>71</v>
      </c>
      <c r="G6" s="15" t="s">
        <v>72</v>
      </c>
      <c r="H6" s="15" t="s">
        <v>72</v>
      </c>
      <c r="I6" s="15" t="s">
        <v>72</v>
      </c>
    </row>
    <row r="7" spans="1:9" ht="27.75" x14ac:dyDescent="0.4">
      <c r="A7" s="15" t="s">
        <v>99</v>
      </c>
      <c r="C7" s="15" t="s">
        <v>100</v>
      </c>
      <c r="E7" s="15" t="s">
        <v>101</v>
      </c>
      <c r="G7" s="15" t="s">
        <v>100</v>
      </c>
      <c r="I7" s="15" t="s">
        <v>101</v>
      </c>
    </row>
    <row r="8" spans="1:9" ht="18.75" x14ac:dyDescent="0.45">
      <c r="A8" s="2" t="s">
        <v>127</v>
      </c>
      <c r="C8" s="3">
        <v>127579</v>
      </c>
      <c r="E8" s="17">
        <f>C8/$C$14</f>
        <v>1.2016053037717902E-3</v>
      </c>
      <c r="G8" s="18">
        <v>16440577</v>
      </c>
      <c r="I8" s="17">
        <f>G8/$G$14</f>
        <v>6.0869678704161122E-2</v>
      </c>
    </row>
    <row r="9" spans="1:9" ht="18.75" x14ac:dyDescent="0.45">
      <c r="A9" s="2" t="s">
        <v>135</v>
      </c>
      <c r="C9" s="3">
        <v>23466</v>
      </c>
      <c r="E9" s="17">
        <f t="shared" ref="E9:E13" si="0">C9/$C$14</f>
        <v>2.2101497941125756E-4</v>
      </c>
      <c r="G9" s="18">
        <v>179878</v>
      </c>
      <c r="I9" s="17">
        <f t="shared" ref="I9:I13" si="1">G9/$G$14</f>
        <v>6.6598125272288771E-4</v>
      </c>
    </row>
    <row r="10" spans="1:9" ht="18.75" x14ac:dyDescent="0.45">
      <c r="A10" s="2" t="s">
        <v>136</v>
      </c>
      <c r="C10" s="3">
        <v>11917</v>
      </c>
      <c r="E10" s="17">
        <f t="shared" si="0"/>
        <v>1.122404973000919E-4</v>
      </c>
      <c r="G10" s="18">
        <v>124004</v>
      </c>
      <c r="I10" s="17">
        <f t="shared" si="1"/>
        <v>4.5911306142301428E-4</v>
      </c>
    </row>
    <row r="11" spans="1:9" ht="18.75" x14ac:dyDescent="0.45">
      <c r="A11" s="2" t="s">
        <v>137</v>
      </c>
      <c r="C11" s="3">
        <v>105993919</v>
      </c>
      <c r="E11" s="17">
        <f t="shared" si="0"/>
        <v>0.9983057967060216</v>
      </c>
      <c r="G11" s="18">
        <v>244493557</v>
      </c>
      <c r="I11" s="17">
        <f t="shared" si="1"/>
        <v>0.90521423060927264</v>
      </c>
    </row>
    <row r="12" spans="1:9" ht="18.75" x14ac:dyDescent="0.45">
      <c r="A12" s="2" t="s">
        <v>138</v>
      </c>
      <c r="C12" s="3">
        <v>12765</v>
      </c>
      <c r="E12" s="17">
        <f t="shared" si="0"/>
        <v>1.2022740186587842E-4</v>
      </c>
      <c r="G12" s="18">
        <v>100088</v>
      </c>
      <c r="I12" s="17">
        <f t="shared" si="1"/>
        <v>3.7056633730933402E-4</v>
      </c>
    </row>
    <row r="13" spans="1:9" ht="18.75" x14ac:dyDescent="0.45">
      <c r="A13" s="2" t="s">
        <v>148</v>
      </c>
      <c r="C13" s="3">
        <v>4153</v>
      </c>
      <c r="E13" s="17">
        <f t="shared" si="0"/>
        <v>3.9115111629376662E-5</v>
      </c>
      <c r="G13" s="18">
        <v>8756586</v>
      </c>
      <c r="I13" s="17">
        <f t="shared" si="1"/>
        <v>3.2420430035111018E-2</v>
      </c>
    </row>
    <row r="14" spans="1:9" ht="18.75" thickBot="1" x14ac:dyDescent="0.45">
      <c r="C14" s="6">
        <f>SUM(C8:C13)</f>
        <v>106173799</v>
      </c>
      <c r="E14" s="7">
        <f>SUM(E8:E13)</f>
        <v>1</v>
      </c>
      <c r="G14" s="6">
        <f>SUM(G8:G13)</f>
        <v>270094690</v>
      </c>
      <c r="I14" s="7">
        <f>SUM(I8:I13)</f>
        <v>1</v>
      </c>
    </row>
    <row r="15" spans="1:9" ht="18.75" thickTop="1" x14ac:dyDescent="0.4">
      <c r="C15" s="3"/>
    </row>
    <row r="16" spans="1:9" x14ac:dyDescent="0.4">
      <c r="C16" s="14"/>
      <c r="G16" s="3"/>
    </row>
    <row r="31" spans="5:5" x14ac:dyDescent="0.4">
      <c r="E31" s="18"/>
    </row>
  </sheetData>
  <mergeCells count="11">
    <mergeCell ref="A2:I2"/>
    <mergeCell ref="A3:I3"/>
    <mergeCell ref="A4:I4"/>
    <mergeCell ref="G7"/>
    <mergeCell ref="I7"/>
    <mergeCell ref="G6:I6"/>
    <mergeCell ref="A7"/>
    <mergeCell ref="A6:B6"/>
    <mergeCell ref="C7"/>
    <mergeCell ref="E7"/>
    <mergeCell ref="C6:E6"/>
  </mergeCells>
  <pageMargins left="0.7" right="0.7" top="0.75" bottom="0.75" header="0.3" footer="0.3"/>
  <pageSetup scale="4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view="pageBreakPreview" zoomScale="60" zoomScaleNormal="100" workbookViewId="0">
      <selection sqref="A1:XFD1048576"/>
    </sheetView>
  </sheetViews>
  <sheetFormatPr defaultRowHeight="18" x14ac:dyDescent="0.4"/>
  <cols>
    <col min="1" max="1" width="34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16" t="s">
        <v>0</v>
      </c>
      <c r="B2" s="16"/>
      <c r="C2" s="16"/>
      <c r="D2" s="16"/>
      <c r="E2" s="16"/>
    </row>
    <row r="3" spans="1:5" ht="27.75" x14ac:dyDescent="0.4">
      <c r="A3" s="16" t="s">
        <v>69</v>
      </c>
      <c r="B3" s="16"/>
      <c r="C3" s="16"/>
      <c r="D3" s="16"/>
      <c r="E3" s="16"/>
    </row>
    <row r="4" spans="1:5" ht="27.75" x14ac:dyDescent="0.4">
      <c r="A4" s="16" t="str">
        <f>'درآمد سپرده بانکی'!A4:I4</f>
        <v>برای ماه منتهی به 1403/03/31</v>
      </c>
      <c r="B4" s="16"/>
      <c r="C4" s="16"/>
      <c r="D4" s="16"/>
      <c r="E4" s="16"/>
    </row>
    <row r="6" spans="1:5" ht="27.75" x14ac:dyDescent="0.4">
      <c r="A6" s="21" t="s">
        <v>102</v>
      </c>
      <c r="C6" s="22" t="s">
        <v>71</v>
      </c>
      <c r="E6" s="22" t="s">
        <v>123</v>
      </c>
    </row>
    <row r="7" spans="1:5" ht="27.75" x14ac:dyDescent="0.4">
      <c r="A7" s="15" t="s">
        <v>102</v>
      </c>
      <c r="C7" s="15" t="s">
        <v>66</v>
      </c>
      <c r="E7" s="15" t="s">
        <v>66</v>
      </c>
    </row>
    <row r="8" spans="1:5" ht="18.75" x14ac:dyDescent="0.45">
      <c r="A8" s="2" t="s">
        <v>102</v>
      </c>
      <c r="C8" s="18">
        <v>2024</v>
      </c>
      <c r="D8" s="18"/>
      <c r="E8" s="18">
        <v>12002525711</v>
      </c>
    </row>
    <row r="9" spans="1:5" ht="18.75" x14ac:dyDescent="0.45">
      <c r="A9" s="2" t="s">
        <v>107</v>
      </c>
      <c r="C9" s="18">
        <v>0</v>
      </c>
      <c r="D9" s="18"/>
      <c r="E9" s="18">
        <v>0</v>
      </c>
    </row>
    <row r="10" spans="1:5" ht="18.75" x14ac:dyDescent="0.45">
      <c r="A10" s="2" t="s">
        <v>103</v>
      </c>
      <c r="C10" s="18">
        <v>1378191</v>
      </c>
      <c r="D10" s="18"/>
      <c r="E10" s="18">
        <v>96659452</v>
      </c>
    </row>
    <row r="11" spans="1:5" ht="19.5" thickBot="1" x14ac:dyDescent="0.5">
      <c r="A11" s="2" t="s">
        <v>77</v>
      </c>
      <c r="C11" s="23">
        <f>SUM(C8:C10)</f>
        <v>1380215</v>
      </c>
      <c r="D11" s="18"/>
      <c r="E11" s="23">
        <f>SUM(E8:E10)</f>
        <v>12099185163</v>
      </c>
    </row>
    <row r="12" spans="1:5" ht="18.75" thickTop="1" x14ac:dyDescent="0.4"/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'درآمد ناشی از تغییر قیمت اوراق'!Print_Area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Ghazaleh Khademian</cp:lastModifiedBy>
  <dcterms:created xsi:type="dcterms:W3CDTF">2024-01-21T09:09:18Z</dcterms:created>
  <dcterms:modified xsi:type="dcterms:W3CDTF">2024-06-24T05:19:34Z</dcterms:modified>
</cp:coreProperties>
</file>