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2\"/>
    </mc:Choice>
  </mc:AlternateContent>
  <xr:revisionPtr revIDLastSave="0" documentId="13_ncr:1_{983590A9-EAFC-48FC-8206-C4B3776875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</workbook>
</file>

<file path=xl/calcChain.xml><?xml version="1.0" encoding="utf-8"?>
<calcChain xmlns="http://schemas.openxmlformats.org/spreadsheetml/2006/main">
  <c r="S9" i="11" l="1"/>
  <c r="S10" i="11"/>
  <c r="S11" i="11"/>
  <c r="S12" i="11"/>
  <c r="S13" i="11"/>
  <c r="S14" i="11"/>
  <c r="S57" i="11" s="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8" i="11"/>
  <c r="I9" i="11"/>
  <c r="I10" i="11"/>
  <c r="I11" i="11"/>
  <c r="I12" i="11"/>
  <c r="I13" i="11"/>
  <c r="I14" i="11"/>
  <c r="I15" i="11"/>
  <c r="I16" i="11"/>
  <c r="I17" i="11"/>
  <c r="I18" i="11"/>
  <c r="I57" i="11" s="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8" i="11"/>
  <c r="C57" i="11"/>
  <c r="S11" i="8"/>
  <c r="Q11" i="8"/>
  <c r="O11" i="8"/>
  <c r="M11" i="8"/>
  <c r="K11" i="8"/>
  <c r="I11" i="8"/>
  <c r="M10" i="8"/>
  <c r="M9" i="8"/>
  <c r="C9" i="15"/>
  <c r="G9" i="15"/>
  <c r="E9" i="15"/>
  <c r="E10" i="14"/>
  <c r="C10" i="14"/>
  <c r="G14" i="13"/>
  <c r="K14" i="13"/>
  <c r="K9" i="13"/>
  <c r="K10" i="13"/>
  <c r="K11" i="13"/>
  <c r="K12" i="13"/>
  <c r="K13" i="13"/>
  <c r="K8" i="13"/>
  <c r="E14" i="13"/>
  <c r="I14" i="13"/>
  <c r="Q17" i="11"/>
  <c r="Q57" i="11" s="1"/>
  <c r="G17" i="11"/>
  <c r="G57" i="11" s="1"/>
  <c r="O17" i="10"/>
  <c r="Q17" i="10"/>
  <c r="O17" i="11"/>
  <c r="E17" i="11"/>
  <c r="E57" i="11" s="1"/>
  <c r="Q51" i="9"/>
  <c r="K57" i="11"/>
  <c r="M57" i="11"/>
  <c r="O57" i="11"/>
  <c r="U57" i="11"/>
  <c r="Q18" i="10"/>
  <c r="O18" i="10"/>
  <c r="I17" i="10"/>
  <c r="I18" i="10" s="1"/>
  <c r="G17" i="10"/>
  <c r="G18" i="10" s="1"/>
  <c r="E18" i="10"/>
  <c r="M18" i="10"/>
  <c r="O51" i="9"/>
  <c r="O54" i="9" s="1"/>
  <c r="G49" i="9"/>
  <c r="I49" i="9"/>
  <c r="I54" i="9" s="1"/>
  <c r="G54" i="9"/>
  <c r="E54" i="9"/>
  <c r="M54" i="9"/>
  <c r="Q54" i="9"/>
  <c r="H14" i="7"/>
  <c r="J14" i="7"/>
  <c r="L14" i="7"/>
  <c r="N14" i="7"/>
  <c r="P14" i="7"/>
  <c r="R14" i="7"/>
  <c r="K16" i="6"/>
  <c r="M16" i="6"/>
  <c r="O16" i="6"/>
  <c r="Q16" i="6"/>
  <c r="S16" i="6"/>
  <c r="W56" i="1"/>
  <c r="W57" i="1" s="1"/>
  <c r="S57" i="1"/>
  <c r="E57" i="1"/>
  <c r="G57" i="1"/>
  <c r="K57" i="1"/>
  <c r="O57" i="1"/>
  <c r="U57" i="1"/>
  <c r="Y57" i="1"/>
</calcChain>
</file>

<file path=xl/sharedStrings.xml><?xml version="1.0" encoding="utf-8"?>
<sst xmlns="http://schemas.openxmlformats.org/spreadsheetml/2006/main" count="467" uniqueCount="125">
  <si>
    <t>صندوق رشد سامان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</si>
  <si>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</si>
  <si>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</si>
  <si>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</si>
  <si>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</si>
  <si>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</si>
  <si>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</si>
  <si>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</si>
  <si>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</si>
  <si>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</si>
  <si>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</si>
  <si>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</si>
  <si>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</si>
  <si>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</si>
  <si>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</si>
  <si>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</si>
  <si>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بانک سامان</t>
  </si>
  <si>
    <t>بهمن  دیزل</t>
  </si>
  <si>
    <t>بیمه کوثر</t>
  </si>
  <si>
    <t>بین المللی ساروج بوشهر</t>
  </si>
  <si>
    <t>پالایش نفت تبریز</t>
  </si>
  <si>
    <t>پتروشیمی پردیس</t>
  </si>
  <si>
    <t>پتروشیمی تندگویان</t>
  </si>
  <si>
    <t>پرتو بار فرابر خلیج فارس</t>
  </si>
  <si>
    <t>پلی پروپیلن جم - جم پیلن</t>
  </si>
  <si>
    <t>پویا زرکان آق دره</t>
  </si>
  <si>
    <t>تایدواترخاورمیانه</t>
  </si>
  <si>
    <t>توسعه حمل و نقل ریلی پارسیان</t>
  </si>
  <si>
    <t>تولیدات پتروشیمی قائد بصیر</t>
  </si>
  <si>
    <t>داروسازی‌ اکسیر</t>
  </si>
  <si>
    <t>داروسازی‌ سینا</t>
  </si>
  <si>
    <t>س. نفت و گاز و پتروشیمی تأمین</t>
  </si>
  <si>
    <t>سایپا</t>
  </si>
  <si>
    <t>سپید ماکیان</t>
  </si>
  <si>
    <t>سرمایه گذاری دارویی تامین</t>
  </si>
  <si>
    <t>سرمایه گذاری سبحان</t>
  </si>
  <si>
    <t>سرمایه گذاری صبا تامین</t>
  </si>
  <si>
    <t>سرمایه گذاری صدرتامین</t>
  </si>
  <si>
    <t>سرمایه گذاری گروه توسعه ملی</t>
  </si>
  <si>
    <t>سرمایه‌ گذاری‌ آتیه‌ دماوند</t>
  </si>
  <si>
    <t>سرمایه‌گذاری‌ ملی‌ایران‌</t>
  </si>
  <si>
    <t>سرمایه‌گذاری‌توسعه‌آذربایجان‌</t>
  </si>
  <si>
    <t>سرمایه‌گذاری‌صندوق‌بازنشستگی‌</t>
  </si>
  <si>
    <t>سرمایه‌گذاری‌غدیر(هلدینگ‌</t>
  </si>
  <si>
    <t>صنایع شیمیایی کیمیاگران امروز</t>
  </si>
  <si>
    <t>صنایع‌ لاستیکی‌  سهند</t>
  </si>
  <si>
    <t>صنعتی‌ بهشهر</t>
  </si>
  <si>
    <t>غلتک سازان سپاهان</t>
  </si>
  <si>
    <t>فجر انرژی خلیج فارس</t>
  </si>
  <si>
    <t>فولاد مبارکه اصفهان</t>
  </si>
  <si>
    <t>فولاد هرمزگان جنوب</t>
  </si>
  <si>
    <t>قند لرستان‌</t>
  </si>
  <si>
    <t>گروه انتخاب الکترونیک آرمان</t>
  </si>
  <si>
    <t>معدنی‌ املاح‌  ایران‌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</si>
  <si>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</si>
  <si>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</si>
  <si>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</si>
  <si>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</si>
  <si>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</si>
  <si>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توسعه معادن کرومیت کاوندگان</t>
  </si>
  <si>
    <t>سیمان‌ صوفیان‌</t>
  </si>
  <si>
    <t>ملی شیمی کشاورز</t>
  </si>
  <si>
    <t>سرمایه‌گذاری صنایع پتروشیمی‌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</si>
  <si>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</si>
  <si>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</si>
  <si>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</si>
  <si>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</si>
  <si>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</si>
  <si>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</si>
  <si>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</si>
  <si>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</si>
  <si>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</si>
  <si>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</si>
  <si>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جام جم</t>
  </si>
  <si>
    <t>821-819-1792880-1</t>
  </si>
  <si>
    <t>سپرده کوتاه مدت</t>
  </si>
  <si>
    <t>1402/03/31</t>
  </si>
  <si>
    <t>821-810-1792880-1</t>
  </si>
  <si>
    <t>بانک سامان ملاصدرا</t>
  </si>
  <si>
    <t>829-810-1792880-1</t>
  </si>
  <si>
    <t>بانک تجارت مطهری مهرداد</t>
  </si>
  <si>
    <t>279928792</t>
  </si>
  <si>
    <t>بانک صادرات فردوسی</t>
  </si>
  <si>
    <t>0217334540004</t>
  </si>
  <si>
    <t>بانک سامان سرو</t>
  </si>
  <si>
    <t>849-810-1792880-1</t>
  </si>
  <si>
    <t>821-40-1792880-1</t>
  </si>
  <si>
    <t>حساب جاری</t>
  </si>
  <si>
    <t>849-40-1792880-1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</si>
  <si>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</si>
  <si>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</si>
  <si>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</si>
  <si>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</si>
  <si>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</si>
  <si>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</si>
  <si>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</si>
  <si>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</si>
  <si>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</si>
  <si>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</si>
  <si>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</si>
  <si>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</si>
  <si>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</si>
  <si>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</si>
  <si>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</si>
  <si>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</si>
  <si>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1402/08/28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</si>
  <si>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</si>
  <si>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</si>
  <si>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</si>
  <si>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</si>
  <si>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</si>
  <si>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</si>
  <si>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</si>
  <si>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</si>
  <si>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</si>
  <si>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</si>
  <si>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</si>
  <si>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</si>
  <si>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</si>
  <si>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</si>
  <si>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</si>
  <si>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درآمد سپرده بانکی</t>
  </si>
  <si>
    <t>صبا تامین</t>
  </si>
  <si>
    <t>1402/06/22</t>
  </si>
  <si>
    <t>1402/04/27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</si>
</sst>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\ ;\(#,##0\);\-\ ;"/>
    <numFmt numFmtId="165" formatCode="#,##0;\(#,##0\)"/>
    <numFmt numFmtId="171" formatCode="_ * #,##0_-_ ;_ * #,##0\-_ ;_ * &quot;-&quot;??_-_ ;_ @_ "/>
  </numFmts>
  <fonts count="9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/>
    <xf numFmtId="0" fontId="1" fillId="0" borderId="0" xfId="0" applyFont="1" applyFill="1" applyBorder="1"/>
    <xf numFmtId="49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 readingOrder="2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10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1" fillId="0" borderId="0" xfId="0" applyNumberFormat="1" applyFont="1"/>
    <xf numFmtId="171" fontId="1" fillId="0" borderId="0" xfId="1" applyNumberFormat="1" applyFont="1"/>
    <xf numFmtId="10" fontId="1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61"/>
  <sheetViews>
    <sheetView rightToLeft="1" tabSelected="1" zoomScale="80" zoomScaleNormal="80" workbookViewId="0">
      <selection activeCell="AA1" sqref="AA1:AA1048576"/>
    </sheetView>
  </sheetViews>
  <sheetFormatPr defaultRowHeight="15"/>
  <cols>
    <col min="1" max="1" width="26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7" ht="23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7" ht="23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7" ht="30">
      <c r="A6" s="18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7" ht="23.2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  <c r="AA7" s="3"/>
    </row>
    <row r="8" spans="1:27" ht="23.2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7" ht="18.75">
      <c r="A9" s="2" t="s">
        <v>15</v>
      </c>
      <c r="C9" s="4">
        <v>10015010</v>
      </c>
      <c r="D9" s="4"/>
      <c r="E9" s="4">
        <v>48218937256</v>
      </c>
      <c r="F9" s="4"/>
      <c r="G9" s="4">
        <v>33460168940.7705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10015010</v>
      </c>
      <c r="R9" s="4"/>
      <c r="S9" s="4">
        <v>3383</v>
      </c>
      <c r="T9" s="4"/>
      <c r="U9" s="4">
        <v>48218937256</v>
      </c>
      <c r="V9" s="4"/>
      <c r="W9" s="4">
        <v>33679188195.961498</v>
      </c>
      <c r="Y9" s="6">
        <v>1.1388966641415463E-2</v>
      </c>
      <c r="AA9" s="5"/>
    </row>
    <row r="10" spans="1:27" ht="18.75">
      <c r="A10" s="2" t="s">
        <v>16</v>
      </c>
      <c r="C10" s="4">
        <v>70178287</v>
      </c>
      <c r="D10" s="4"/>
      <c r="E10" s="4">
        <v>182674897788</v>
      </c>
      <c r="F10" s="4"/>
      <c r="G10" s="4">
        <v>219397483874.94101</v>
      </c>
      <c r="H10" s="4"/>
      <c r="I10" s="4">
        <v>70178287</v>
      </c>
      <c r="J10" s="4"/>
      <c r="K10" s="4">
        <v>182674895129.129</v>
      </c>
      <c r="L10" s="4"/>
      <c r="M10" s="4">
        <v>-88894237</v>
      </c>
      <c r="N10" s="4"/>
      <c r="O10" s="4">
        <v>244383319985.129</v>
      </c>
      <c r="P10" s="4"/>
      <c r="Q10" s="4">
        <v>51462337</v>
      </c>
      <c r="R10" s="4"/>
      <c r="S10" s="4">
        <v>3137</v>
      </c>
      <c r="T10" s="4"/>
      <c r="U10" s="4">
        <v>133957062134</v>
      </c>
      <c r="V10" s="4"/>
      <c r="W10" s="4">
        <v>160476798929.54401</v>
      </c>
      <c r="Y10" s="6">
        <v>5.4266893224845313E-2</v>
      </c>
      <c r="AA10" s="5"/>
    </row>
    <row r="11" spans="1:27" ht="18.75">
      <c r="A11" s="2" t="s">
        <v>17</v>
      </c>
      <c r="C11" s="4">
        <v>12418268</v>
      </c>
      <c r="D11" s="4"/>
      <c r="E11" s="4">
        <v>65999873362</v>
      </c>
      <c r="F11" s="4"/>
      <c r="G11" s="4">
        <v>48451688773.695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12418268</v>
      </c>
      <c r="R11" s="4"/>
      <c r="S11" s="4">
        <v>4253</v>
      </c>
      <c r="T11" s="4"/>
      <c r="U11" s="4">
        <v>65999873362</v>
      </c>
      <c r="V11" s="4"/>
      <c r="W11" s="4">
        <v>52500645185.866203</v>
      </c>
      <c r="Y11" s="6">
        <v>1.775363744504737E-2</v>
      </c>
      <c r="AA11" s="5"/>
    </row>
    <row r="12" spans="1:27" ht="18.75">
      <c r="A12" s="2" t="s">
        <v>18</v>
      </c>
      <c r="C12" s="4">
        <v>24427301</v>
      </c>
      <c r="D12" s="4"/>
      <c r="E12" s="4">
        <v>76540690376</v>
      </c>
      <c r="F12" s="4"/>
      <c r="G12" s="4">
        <v>84501215785.494003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24427301</v>
      </c>
      <c r="R12" s="4"/>
      <c r="S12" s="4">
        <v>3258</v>
      </c>
      <c r="T12" s="4"/>
      <c r="U12" s="4">
        <v>76540690376</v>
      </c>
      <c r="V12" s="4"/>
      <c r="W12" s="4">
        <v>79110620985.384903</v>
      </c>
      <c r="Y12" s="6">
        <v>2.6752076627911389E-2</v>
      </c>
      <c r="AA12" s="5"/>
    </row>
    <row r="13" spans="1:27" ht="18.75">
      <c r="A13" s="2" t="s">
        <v>19</v>
      </c>
      <c r="C13" s="4">
        <v>2000000</v>
      </c>
      <c r="D13" s="4"/>
      <c r="E13" s="4">
        <v>74747809440</v>
      </c>
      <c r="F13" s="4"/>
      <c r="G13" s="4">
        <v>71173980000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2000000</v>
      </c>
      <c r="R13" s="4"/>
      <c r="S13" s="4">
        <v>35850</v>
      </c>
      <c r="T13" s="4"/>
      <c r="U13" s="4">
        <v>74747809440</v>
      </c>
      <c r="V13" s="4"/>
      <c r="W13" s="4">
        <v>71273385000</v>
      </c>
      <c r="Y13" s="6">
        <v>2.4101834030640219E-2</v>
      </c>
      <c r="AA13" s="5"/>
    </row>
    <row r="14" spans="1:27" ht="18.75">
      <c r="A14" s="2" t="s">
        <v>20</v>
      </c>
      <c r="C14" s="4">
        <v>5200000</v>
      </c>
      <c r="D14" s="4"/>
      <c r="E14" s="4">
        <v>62968380137</v>
      </c>
      <c r="F14" s="4"/>
      <c r="G14" s="4">
        <v>61253361000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5200000</v>
      </c>
      <c r="R14" s="4"/>
      <c r="S14" s="4">
        <v>11830</v>
      </c>
      <c r="T14" s="4"/>
      <c r="U14" s="4">
        <v>62968380137</v>
      </c>
      <c r="V14" s="4"/>
      <c r="W14" s="4">
        <v>61149979800</v>
      </c>
      <c r="Y14" s="6">
        <v>2.0678499612675923E-2</v>
      </c>
      <c r="AA14" s="5"/>
    </row>
    <row r="15" spans="1:27" ht="18.75">
      <c r="A15" s="2" t="s">
        <v>21</v>
      </c>
      <c r="C15" s="4">
        <v>550000</v>
      </c>
      <c r="D15" s="4"/>
      <c r="E15" s="4">
        <v>83472448743</v>
      </c>
      <c r="F15" s="4"/>
      <c r="G15" s="4">
        <v>88537051350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550000</v>
      </c>
      <c r="R15" s="4"/>
      <c r="S15" s="4">
        <v>163630</v>
      </c>
      <c r="T15" s="4"/>
      <c r="U15" s="4">
        <v>83472448743</v>
      </c>
      <c r="V15" s="4"/>
      <c r="W15" s="4">
        <v>89461020825</v>
      </c>
      <c r="Y15" s="6">
        <v>3.0252171636520397E-2</v>
      </c>
      <c r="AA15" s="5"/>
    </row>
    <row r="16" spans="1:27" ht="18.75">
      <c r="A16" s="2" t="s">
        <v>22</v>
      </c>
      <c r="C16" s="4">
        <v>2009950</v>
      </c>
      <c r="D16" s="4"/>
      <c r="E16" s="4">
        <v>39518702994</v>
      </c>
      <c r="F16" s="4"/>
      <c r="G16" s="4">
        <v>29030806287.674999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2009950</v>
      </c>
      <c r="R16" s="4"/>
      <c r="S16" s="4">
        <v>15360</v>
      </c>
      <c r="T16" s="4"/>
      <c r="U16" s="4">
        <v>39518702994</v>
      </c>
      <c r="V16" s="4"/>
      <c r="W16" s="4">
        <v>30689138649.599998</v>
      </c>
      <c r="Y16" s="6">
        <v>1.0377850389398023E-2</v>
      </c>
      <c r="AA16" s="5"/>
    </row>
    <row r="17" spans="1:27" ht="18.75">
      <c r="A17" s="2" t="s">
        <v>23</v>
      </c>
      <c r="C17" s="4">
        <v>1800000</v>
      </c>
      <c r="D17" s="4"/>
      <c r="E17" s="4">
        <v>9368498883</v>
      </c>
      <c r="F17" s="4"/>
      <c r="G17" s="4">
        <v>9680058900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1800000</v>
      </c>
      <c r="R17" s="4"/>
      <c r="S17" s="4">
        <v>4930</v>
      </c>
      <c r="T17" s="4"/>
      <c r="U17" s="4">
        <v>9368498883</v>
      </c>
      <c r="V17" s="4"/>
      <c r="W17" s="4">
        <v>8821199700</v>
      </c>
      <c r="Y17" s="6">
        <v>2.9829801281436724E-3</v>
      </c>
      <c r="AA17" s="5"/>
    </row>
    <row r="18" spans="1:27" ht="18.75">
      <c r="A18" s="2" t="s">
        <v>24</v>
      </c>
      <c r="C18" s="4">
        <v>540000</v>
      </c>
      <c r="D18" s="4"/>
      <c r="E18" s="4">
        <v>63978197036</v>
      </c>
      <c r="F18" s="4"/>
      <c r="G18" s="4">
        <v>98661450600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540000</v>
      </c>
      <c r="R18" s="4"/>
      <c r="S18" s="4">
        <v>181860</v>
      </c>
      <c r="T18" s="4"/>
      <c r="U18" s="4">
        <v>63978197036</v>
      </c>
      <c r="V18" s="4"/>
      <c r="W18" s="4">
        <v>97620083820</v>
      </c>
      <c r="Y18" s="6">
        <v>3.3011243373481235E-2</v>
      </c>
      <c r="AA18" s="5"/>
    </row>
    <row r="19" spans="1:27" ht="18.75">
      <c r="A19" s="2" t="s">
        <v>25</v>
      </c>
      <c r="C19" s="4">
        <v>1123919</v>
      </c>
      <c r="D19" s="4"/>
      <c r="E19" s="4">
        <v>50148811589</v>
      </c>
      <c r="F19" s="4"/>
      <c r="G19" s="4">
        <v>48320270244.337502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1123919</v>
      </c>
      <c r="R19" s="4"/>
      <c r="S19" s="4">
        <v>43400</v>
      </c>
      <c r="T19" s="4"/>
      <c r="U19" s="4">
        <v>50148811589</v>
      </c>
      <c r="V19" s="4"/>
      <c r="W19" s="4">
        <v>48487854996.629997</v>
      </c>
      <c r="Y19" s="6">
        <v>1.6396670841865097E-2</v>
      </c>
      <c r="AA19" s="5"/>
    </row>
    <row r="20" spans="1:27" ht="18.75">
      <c r="A20" s="2" t="s">
        <v>26</v>
      </c>
      <c r="C20" s="4">
        <v>1411034</v>
      </c>
      <c r="D20" s="4"/>
      <c r="E20" s="4">
        <v>6022189204</v>
      </c>
      <c r="F20" s="4"/>
      <c r="G20" s="4">
        <v>7184313616.9194002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1411034</v>
      </c>
      <c r="R20" s="4"/>
      <c r="S20" s="4">
        <v>4724</v>
      </c>
      <c r="T20" s="4"/>
      <c r="U20" s="4">
        <v>6022189204</v>
      </c>
      <c r="V20" s="4"/>
      <c r="W20" s="4">
        <v>6626063554.5347996</v>
      </c>
      <c r="Y20" s="6">
        <v>2.2406720835255927E-3</v>
      </c>
      <c r="AA20" s="5"/>
    </row>
    <row r="21" spans="1:27" ht="18.75">
      <c r="A21" s="2" t="s">
        <v>27</v>
      </c>
      <c r="C21" s="4">
        <v>1316253</v>
      </c>
      <c r="D21" s="4"/>
      <c r="E21" s="4">
        <v>48581660596</v>
      </c>
      <c r="F21" s="4"/>
      <c r="G21" s="4">
        <v>83150173275.007507</v>
      </c>
      <c r="H21" s="4"/>
      <c r="I21" s="4">
        <v>0</v>
      </c>
      <c r="J21" s="4"/>
      <c r="K21" s="4">
        <v>0</v>
      </c>
      <c r="L21" s="4"/>
      <c r="M21" s="4">
        <v>-716253</v>
      </c>
      <c r="N21" s="4"/>
      <c r="O21" s="4">
        <v>46207430012</v>
      </c>
      <c r="P21" s="4"/>
      <c r="Q21" s="4">
        <v>600000</v>
      </c>
      <c r="R21" s="4"/>
      <c r="S21" s="4">
        <v>61500</v>
      </c>
      <c r="T21" s="4"/>
      <c r="U21" s="4">
        <v>22145435827</v>
      </c>
      <c r="V21" s="4"/>
      <c r="W21" s="4">
        <v>36680445000</v>
      </c>
      <c r="Y21" s="6">
        <v>1.2403872743802289E-2</v>
      </c>
      <c r="AA21" s="5"/>
    </row>
    <row r="22" spans="1:27" ht="18.75">
      <c r="A22" s="2" t="s">
        <v>28</v>
      </c>
      <c r="C22" s="4">
        <v>4557130</v>
      </c>
      <c r="D22" s="4"/>
      <c r="E22" s="4">
        <v>134750111906</v>
      </c>
      <c r="F22" s="4"/>
      <c r="G22" s="4">
        <v>120271900281.075</v>
      </c>
      <c r="H22" s="4"/>
      <c r="I22" s="4">
        <v>0</v>
      </c>
      <c r="J22" s="4"/>
      <c r="K22" s="4">
        <v>0</v>
      </c>
      <c r="L22" s="4"/>
      <c r="M22" s="4">
        <v>-257130</v>
      </c>
      <c r="N22" s="4"/>
      <c r="O22" s="4">
        <v>7414926304</v>
      </c>
      <c r="P22" s="4"/>
      <c r="Q22" s="4">
        <v>4300000</v>
      </c>
      <c r="R22" s="4"/>
      <c r="S22" s="4">
        <v>28750</v>
      </c>
      <c r="T22" s="4"/>
      <c r="U22" s="4">
        <v>127147016035</v>
      </c>
      <c r="V22" s="4"/>
      <c r="W22" s="4">
        <v>122889431250</v>
      </c>
      <c r="Y22" s="6">
        <v>4.1556335174866066E-2</v>
      </c>
      <c r="AA22" s="5"/>
    </row>
    <row r="23" spans="1:27" ht="18.75">
      <c r="A23" s="2" t="s">
        <v>29</v>
      </c>
      <c r="C23" s="4">
        <v>2417362</v>
      </c>
      <c r="D23" s="4"/>
      <c r="E23" s="4">
        <v>65780072542</v>
      </c>
      <c r="F23" s="4"/>
      <c r="G23" s="4">
        <v>72209509817.804993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2417362</v>
      </c>
      <c r="R23" s="4"/>
      <c r="S23" s="4">
        <v>31610</v>
      </c>
      <c r="T23" s="4"/>
      <c r="U23" s="4">
        <v>65780072542</v>
      </c>
      <c r="V23" s="4"/>
      <c r="W23" s="4">
        <v>75958156583.720993</v>
      </c>
      <c r="Y23" s="6">
        <v>2.5686038108814743E-2</v>
      </c>
      <c r="AA23" s="5"/>
    </row>
    <row r="24" spans="1:27" ht="18.75">
      <c r="A24" s="2" t="s">
        <v>30</v>
      </c>
      <c r="C24" s="4">
        <v>2006375</v>
      </c>
      <c r="D24" s="4"/>
      <c r="E24" s="4">
        <v>14304330533</v>
      </c>
      <c r="F24" s="4"/>
      <c r="G24" s="4">
        <v>30076110996.75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2006375</v>
      </c>
      <c r="R24" s="4"/>
      <c r="S24" s="4">
        <v>14790</v>
      </c>
      <c r="T24" s="4"/>
      <c r="U24" s="4">
        <v>14304330533</v>
      </c>
      <c r="V24" s="4"/>
      <c r="W24" s="4">
        <v>29497724246.8125</v>
      </c>
      <c r="Y24" s="6">
        <v>9.9749612576737669E-3</v>
      </c>
      <c r="AA24" s="5"/>
    </row>
    <row r="25" spans="1:27" ht="18.75">
      <c r="A25" s="2" t="s">
        <v>31</v>
      </c>
      <c r="C25" s="4">
        <v>1900000</v>
      </c>
      <c r="D25" s="4"/>
      <c r="E25" s="4">
        <v>23402358923</v>
      </c>
      <c r="F25" s="4"/>
      <c r="G25" s="4">
        <v>32334458400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1900000</v>
      </c>
      <c r="R25" s="4"/>
      <c r="S25" s="4">
        <v>16900</v>
      </c>
      <c r="T25" s="4"/>
      <c r="U25" s="4">
        <v>23402358923</v>
      </c>
      <c r="V25" s="4"/>
      <c r="W25" s="4">
        <v>31918945500</v>
      </c>
      <c r="Y25" s="6">
        <v>1.0793722325297872E-2</v>
      </c>
      <c r="AA25" s="5"/>
    </row>
    <row r="26" spans="1:27" ht="18.75">
      <c r="A26" s="2" t="s">
        <v>32</v>
      </c>
      <c r="C26" s="4">
        <v>18186340</v>
      </c>
      <c r="D26" s="4"/>
      <c r="E26" s="4">
        <v>65567987126</v>
      </c>
      <c r="F26" s="4"/>
      <c r="G26" s="4">
        <v>41814717643.700996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18186340</v>
      </c>
      <c r="R26" s="4"/>
      <c r="S26" s="4">
        <v>2438</v>
      </c>
      <c r="T26" s="4"/>
      <c r="U26" s="4">
        <v>65567987126</v>
      </c>
      <c r="V26" s="4"/>
      <c r="W26" s="4">
        <v>44074484053.325996</v>
      </c>
      <c r="Y26" s="6">
        <v>1.4904243703864523E-2</v>
      </c>
      <c r="AA26" s="5"/>
    </row>
    <row r="27" spans="1:27" ht="18.75">
      <c r="A27" s="2" t="s">
        <v>33</v>
      </c>
      <c r="C27" s="4">
        <v>1100000</v>
      </c>
      <c r="D27" s="4"/>
      <c r="E27" s="4">
        <v>31945465933</v>
      </c>
      <c r="F27" s="4"/>
      <c r="G27" s="4">
        <v>28845342900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1100000</v>
      </c>
      <c r="R27" s="4"/>
      <c r="S27" s="4">
        <v>24520</v>
      </c>
      <c r="T27" s="4"/>
      <c r="U27" s="4">
        <v>31945465933</v>
      </c>
      <c r="V27" s="4"/>
      <c r="W27" s="4">
        <v>26811516600</v>
      </c>
      <c r="Y27" s="6">
        <v>9.066592293925077E-3</v>
      </c>
      <c r="AA27" s="5"/>
    </row>
    <row r="28" spans="1:27" ht="18.75">
      <c r="A28" s="2" t="s">
        <v>34</v>
      </c>
      <c r="C28" s="4">
        <v>1000000</v>
      </c>
      <c r="D28" s="4"/>
      <c r="E28" s="4">
        <v>22041428485</v>
      </c>
      <c r="F28" s="4"/>
      <c r="G28" s="4">
        <v>29274772500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1000000</v>
      </c>
      <c r="R28" s="4"/>
      <c r="S28" s="4">
        <v>29200</v>
      </c>
      <c r="T28" s="4"/>
      <c r="U28" s="4">
        <v>22041428485</v>
      </c>
      <c r="V28" s="4"/>
      <c r="W28" s="4">
        <v>29026260000</v>
      </c>
      <c r="Y28" s="6">
        <v>9.8155307349329767E-3</v>
      </c>
      <c r="AA28" s="5"/>
    </row>
    <row r="29" spans="1:27" ht="18.75">
      <c r="A29" s="2" t="s">
        <v>35</v>
      </c>
      <c r="C29" s="4">
        <v>33931109</v>
      </c>
      <c r="D29" s="4"/>
      <c r="E29" s="4">
        <v>76894392136</v>
      </c>
      <c r="F29" s="4"/>
      <c r="G29" s="4">
        <v>78386704726.969803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33931109</v>
      </c>
      <c r="R29" s="4"/>
      <c r="S29" s="4">
        <v>2316</v>
      </c>
      <c r="T29" s="4"/>
      <c r="U29" s="4">
        <v>76894392136</v>
      </c>
      <c r="V29" s="4"/>
      <c r="W29" s="4">
        <v>78116870975.758194</v>
      </c>
      <c r="Y29" s="6">
        <v>2.6416029759925953E-2</v>
      </c>
      <c r="AA29" s="5"/>
    </row>
    <row r="30" spans="1:27" ht="18.75">
      <c r="A30" s="2" t="s">
        <v>36</v>
      </c>
      <c r="C30" s="4">
        <v>16326826</v>
      </c>
      <c r="D30" s="4"/>
      <c r="E30" s="4">
        <v>62421734950</v>
      </c>
      <c r="F30" s="4"/>
      <c r="G30" s="4">
        <v>49825121852.871002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16326826</v>
      </c>
      <c r="R30" s="4"/>
      <c r="S30" s="4">
        <v>3050</v>
      </c>
      <c r="T30" s="4"/>
      <c r="U30" s="4">
        <v>62421734950</v>
      </c>
      <c r="V30" s="4"/>
      <c r="W30" s="4">
        <v>49500528225.165001</v>
      </c>
      <c r="Y30" s="6">
        <v>1.6739116792501837E-2</v>
      </c>
      <c r="AA30" s="5"/>
    </row>
    <row r="31" spans="1:27" ht="18.75">
      <c r="A31" s="2" t="s">
        <v>37</v>
      </c>
      <c r="C31" s="4">
        <v>37418598</v>
      </c>
      <c r="D31" s="4"/>
      <c r="E31" s="4">
        <v>184980115534</v>
      </c>
      <c r="F31" s="4"/>
      <c r="G31" s="4">
        <v>291244345987.07703</v>
      </c>
      <c r="H31" s="4"/>
      <c r="I31" s="4">
        <v>0</v>
      </c>
      <c r="J31" s="4"/>
      <c r="K31" s="4">
        <v>0</v>
      </c>
      <c r="L31" s="4"/>
      <c r="M31" s="4">
        <v>-2418598</v>
      </c>
      <c r="N31" s="4"/>
      <c r="O31" s="4">
        <v>18622437866</v>
      </c>
      <c r="P31" s="4"/>
      <c r="Q31" s="4">
        <v>35000000</v>
      </c>
      <c r="R31" s="4"/>
      <c r="S31" s="4">
        <v>7710</v>
      </c>
      <c r="T31" s="4"/>
      <c r="U31" s="4">
        <v>173023693828</v>
      </c>
      <c r="V31" s="4"/>
      <c r="W31" s="4">
        <v>268244392500</v>
      </c>
      <c r="Y31" s="6">
        <v>9.0709622219919989E-2</v>
      </c>
      <c r="AA31" s="5"/>
    </row>
    <row r="32" spans="1:27" ht="18.75">
      <c r="A32" s="2" t="s">
        <v>38</v>
      </c>
      <c r="C32" s="4">
        <v>5200000</v>
      </c>
      <c r="D32" s="4"/>
      <c r="E32" s="4">
        <v>62526375395</v>
      </c>
      <c r="F32" s="4"/>
      <c r="G32" s="4">
        <v>47555352000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5200000</v>
      </c>
      <c r="R32" s="4"/>
      <c r="S32" s="4">
        <v>10240</v>
      </c>
      <c r="T32" s="4"/>
      <c r="U32" s="4">
        <v>62526375395</v>
      </c>
      <c r="V32" s="4"/>
      <c r="W32" s="4">
        <v>52931174400</v>
      </c>
      <c r="Y32" s="6">
        <v>1.7899225362113393E-2</v>
      </c>
      <c r="AA32" s="5"/>
    </row>
    <row r="33" spans="1:27" ht="18.75">
      <c r="A33" s="2" t="s">
        <v>39</v>
      </c>
      <c r="C33" s="4">
        <v>1700000</v>
      </c>
      <c r="D33" s="4"/>
      <c r="E33" s="4">
        <v>20226429657</v>
      </c>
      <c r="F33" s="4"/>
      <c r="G33" s="4">
        <v>22610661300</v>
      </c>
      <c r="H33" s="4"/>
      <c r="I33" s="4">
        <v>1511111</v>
      </c>
      <c r="J33" s="4"/>
      <c r="K33" s="4">
        <v>0</v>
      </c>
      <c r="L33" s="4"/>
      <c r="M33" s="4">
        <v>-1700000</v>
      </c>
      <c r="N33" s="4"/>
      <c r="O33" s="4">
        <v>15073774288</v>
      </c>
      <c r="P33" s="4"/>
      <c r="Q33" s="4">
        <v>1511111</v>
      </c>
      <c r="R33" s="4"/>
      <c r="S33" s="4">
        <v>8900</v>
      </c>
      <c r="T33" s="4"/>
      <c r="U33" s="4">
        <v>9518319470</v>
      </c>
      <c r="V33" s="4"/>
      <c r="W33" s="4">
        <v>13368867016.995001</v>
      </c>
      <c r="Y33" s="6">
        <v>4.5208209771615826E-3</v>
      </c>
      <c r="AA33" s="5"/>
    </row>
    <row r="34" spans="1:27" ht="18.75">
      <c r="A34" s="2" t="s">
        <v>40</v>
      </c>
      <c r="C34" s="4">
        <v>3200000</v>
      </c>
      <c r="D34" s="4"/>
      <c r="E34" s="4">
        <v>21513806456</v>
      </c>
      <c r="F34" s="4"/>
      <c r="G34" s="4">
        <v>20421763200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3200000</v>
      </c>
      <c r="R34" s="4"/>
      <c r="S34" s="4">
        <v>6370</v>
      </c>
      <c r="T34" s="4"/>
      <c r="U34" s="4">
        <v>21513806456</v>
      </c>
      <c r="V34" s="4"/>
      <c r="W34" s="4">
        <v>20262715200</v>
      </c>
      <c r="Y34" s="6">
        <v>6.8520472089340333E-3</v>
      </c>
      <c r="AA34" s="5"/>
    </row>
    <row r="35" spans="1:27" ht="18.75">
      <c r="A35" s="2" t="s">
        <v>41</v>
      </c>
      <c r="C35" s="4">
        <v>1800000</v>
      </c>
      <c r="D35" s="4"/>
      <c r="E35" s="4">
        <v>26702613978</v>
      </c>
      <c r="F35" s="4"/>
      <c r="G35" s="4">
        <v>14904785700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1800000</v>
      </c>
      <c r="R35" s="4"/>
      <c r="S35" s="4">
        <v>8070</v>
      </c>
      <c r="T35" s="4"/>
      <c r="U35" s="4">
        <v>26702613978</v>
      </c>
      <c r="V35" s="4"/>
      <c r="W35" s="4">
        <v>14439570300</v>
      </c>
      <c r="Y35" s="6">
        <v>4.8828903923163157E-3</v>
      </c>
      <c r="AA35" s="5"/>
    </row>
    <row r="36" spans="1:27" ht="18.75">
      <c r="A36" s="2" t="s">
        <v>42</v>
      </c>
      <c r="C36" s="4">
        <v>5430800</v>
      </c>
      <c r="D36" s="4"/>
      <c r="E36" s="4">
        <v>84999560207</v>
      </c>
      <c r="F36" s="4"/>
      <c r="G36" s="4">
        <v>83514589867.800003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5430800</v>
      </c>
      <c r="R36" s="4"/>
      <c r="S36" s="4">
        <v>15220</v>
      </c>
      <c r="T36" s="4"/>
      <c r="U36" s="4">
        <v>84999560207</v>
      </c>
      <c r="V36" s="4"/>
      <c r="W36" s="4">
        <v>82164968182.800003</v>
      </c>
      <c r="Y36" s="6">
        <v>2.778493579720789E-2</v>
      </c>
      <c r="AA36" s="5"/>
    </row>
    <row r="37" spans="1:27" ht="18.75">
      <c r="A37" s="2" t="s">
        <v>43</v>
      </c>
      <c r="C37" s="4">
        <v>4600000</v>
      </c>
      <c r="D37" s="4"/>
      <c r="E37" s="4">
        <v>61052619729</v>
      </c>
      <c r="F37" s="4"/>
      <c r="G37" s="4">
        <v>93556009800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4600000</v>
      </c>
      <c r="R37" s="4"/>
      <c r="S37" s="4">
        <v>20470</v>
      </c>
      <c r="T37" s="4"/>
      <c r="U37" s="4">
        <v>61052619729</v>
      </c>
      <c r="V37" s="4"/>
      <c r="W37" s="4">
        <v>93601736100</v>
      </c>
      <c r="Y37" s="6">
        <v>3.1652397433656124E-2</v>
      </c>
      <c r="AA37" s="5"/>
    </row>
    <row r="38" spans="1:27" ht="18.75">
      <c r="A38" s="2" t="s">
        <v>44</v>
      </c>
      <c r="C38" s="4">
        <v>10000000</v>
      </c>
      <c r="D38" s="4"/>
      <c r="E38" s="4">
        <v>75735106631</v>
      </c>
      <c r="F38" s="4"/>
      <c r="G38" s="4">
        <v>83301390000</v>
      </c>
      <c r="H38" s="4"/>
      <c r="I38" s="4">
        <v>9250000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19250000</v>
      </c>
      <c r="R38" s="4"/>
      <c r="S38" s="4">
        <v>4423</v>
      </c>
      <c r="T38" s="4"/>
      <c r="U38" s="4">
        <v>75735106631</v>
      </c>
      <c r="V38" s="4"/>
      <c r="W38" s="4">
        <v>84636150637.5</v>
      </c>
      <c r="Y38" s="6">
        <v>2.8620591763072419E-2</v>
      </c>
      <c r="AA38" s="5"/>
    </row>
    <row r="39" spans="1:27" ht="18.75">
      <c r="A39" s="2" t="s">
        <v>45</v>
      </c>
      <c r="C39" s="4">
        <v>156594</v>
      </c>
      <c r="D39" s="4"/>
      <c r="E39" s="4">
        <v>8761000399</v>
      </c>
      <c r="F39" s="4"/>
      <c r="G39" s="4">
        <v>9034637901.2280006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156594</v>
      </c>
      <c r="R39" s="4"/>
      <c r="S39" s="4">
        <v>55960</v>
      </c>
      <c r="T39" s="4"/>
      <c r="U39" s="4">
        <v>8761000399</v>
      </c>
      <c r="V39" s="4"/>
      <c r="W39" s="4">
        <v>8710860388.5720005</v>
      </c>
      <c r="Y39" s="6">
        <v>2.9456677460940085E-3</v>
      </c>
      <c r="AA39" s="5"/>
    </row>
    <row r="40" spans="1:27" ht="18.75">
      <c r="A40" s="2" t="s">
        <v>46</v>
      </c>
      <c r="C40" s="4">
        <v>8568762</v>
      </c>
      <c r="D40" s="4"/>
      <c r="E40" s="4">
        <v>34315755869</v>
      </c>
      <c r="F40" s="4"/>
      <c r="G40" s="4">
        <v>21081500218.5975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8568762</v>
      </c>
      <c r="R40" s="4"/>
      <c r="S40" s="4">
        <v>2570</v>
      </c>
      <c r="T40" s="4"/>
      <c r="U40" s="4">
        <v>34315755869</v>
      </c>
      <c r="V40" s="4"/>
      <c r="W40" s="4">
        <v>21890689115.876999</v>
      </c>
      <c r="Y40" s="6">
        <v>7.4025634658324378E-3</v>
      </c>
      <c r="AA40" s="5"/>
    </row>
    <row r="41" spans="1:27" ht="18.75">
      <c r="A41" s="2" t="s">
        <v>47</v>
      </c>
      <c r="C41" s="4">
        <v>1500000</v>
      </c>
      <c r="D41" s="4"/>
      <c r="E41" s="4">
        <v>11948541530</v>
      </c>
      <c r="F41" s="4"/>
      <c r="G41" s="4">
        <v>9736719750</v>
      </c>
      <c r="H41" s="4"/>
      <c r="I41" s="4">
        <v>0</v>
      </c>
      <c r="J41" s="4"/>
      <c r="K41" s="4">
        <v>0</v>
      </c>
      <c r="L41" s="4"/>
      <c r="M41" s="4">
        <v>-1500000</v>
      </c>
      <c r="N41" s="4"/>
      <c r="O41" s="4">
        <v>10208812997</v>
      </c>
      <c r="P41" s="4"/>
      <c r="Q41" s="4">
        <v>0</v>
      </c>
      <c r="R41" s="4"/>
      <c r="S41" s="4">
        <v>0</v>
      </c>
      <c r="T41" s="4"/>
      <c r="U41" s="4">
        <v>0</v>
      </c>
      <c r="V41" s="4"/>
      <c r="W41" s="4">
        <v>0</v>
      </c>
      <c r="Y41" s="6">
        <v>0</v>
      </c>
      <c r="AA41" s="5"/>
    </row>
    <row r="42" spans="1:27" ht="18.75">
      <c r="A42" s="2" t="s">
        <v>48</v>
      </c>
      <c r="C42" s="4">
        <v>3131631</v>
      </c>
      <c r="D42" s="4"/>
      <c r="E42" s="4">
        <v>73652585126</v>
      </c>
      <c r="F42" s="4"/>
      <c r="G42" s="4">
        <v>58773398379.984001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3131631</v>
      </c>
      <c r="R42" s="4"/>
      <c r="S42" s="4">
        <v>18490</v>
      </c>
      <c r="T42" s="4"/>
      <c r="U42" s="4">
        <v>73652585126</v>
      </c>
      <c r="V42" s="4"/>
      <c r="W42" s="4">
        <v>57559329239.719498</v>
      </c>
      <c r="Y42" s="6">
        <v>1.9464283901356669E-2</v>
      </c>
      <c r="AA42" s="5"/>
    </row>
    <row r="43" spans="1:27" ht="18.75">
      <c r="A43" s="2" t="s">
        <v>49</v>
      </c>
      <c r="C43" s="4">
        <v>50000000</v>
      </c>
      <c r="D43" s="4"/>
      <c r="E43" s="4">
        <v>203100205064</v>
      </c>
      <c r="F43" s="4"/>
      <c r="G43" s="4">
        <v>266902425000</v>
      </c>
      <c r="H43" s="4"/>
      <c r="I43" s="4">
        <v>0</v>
      </c>
      <c r="J43" s="4"/>
      <c r="K43" s="4">
        <v>0</v>
      </c>
      <c r="L43" s="4"/>
      <c r="M43" s="4">
        <v>-2000000</v>
      </c>
      <c r="N43" s="4"/>
      <c r="O43" s="4">
        <v>11014074081</v>
      </c>
      <c r="P43" s="4"/>
      <c r="Q43" s="4">
        <v>48000000</v>
      </c>
      <c r="R43" s="4"/>
      <c r="S43" s="4">
        <v>5330</v>
      </c>
      <c r="T43" s="4"/>
      <c r="U43" s="4">
        <v>194976196862</v>
      </c>
      <c r="V43" s="4"/>
      <c r="W43" s="4">
        <v>254317752000</v>
      </c>
      <c r="Y43" s="6">
        <v>8.6000184357029191E-2</v>
      </c>
      <c r="AA43" s="5"/>
    </row>
    <row r="44" spans="1:27" ht="18.75">
      <c r="A44" s="2" t="s">
        <v>50</v>
      </c>
      <c r="C44" s="4">
        <v>2000000</v>
      </c>
      <c r="D44" s="4"/>
      <c r="E44" s="4">
        <v>20595855615</v>
      </c>
      <c r="F44" s="4"/>
      <c r="G44" s="4">
        <v>13598604000</v>
      </c>
      <c r="H44" s="4"/>
      <c r="I44" s="4">
        <v>0</v>
      </c>
      <c r="J44" s="4"/>
      <c r="K44" s="4">
        <v>0</v>
      </c>
      <c r="L44" s="4"/>
      <c r="M44" s="4">
        <v>-2000000</v>
      </c>
      <c r="N44" s="4"/>
      <c r="O44" s="4">
        <v>12029962553</v>
      </c>
      <c r="P44" s="4"/>
      <c r="Q44" s="4">
        <v>0</v>
      </c>
      <c r="R44" s="4"/>
      <c r="S44" s="4">
        <v>0</v>
      </c>
      <c r="T44" s="4"/>
      <c r="U44" s="4">
        <v>0</v>
      </c>
      <c r="V44" s="4"/>
      <c r="W44" s="4">
        <v>0</v>
      </c>
      <c r="Y44" s="6">
        <v>0</v>
      </c>
      <c r="AA44" s="5"/>
    </row>
    <row r="45" spans="1:27" ht="18.75">
      <c r="A45" s="2" t="s">
        <v>51</v>
      </c>
      <c r="C45" s="4">
        <v>1600000</v>
      </c>
      <c r="D45" s="4"/>
      <c r="E45" s="4">
        <v>14339819423</v>
      </c>
      <c r="F45" s="4"/>
      <c r="G45" s="4">
        <v>12676125600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1600000</v>
      </c>
      <c r="R45" s="4"/>
      <c r="S45" s="4">
        <v>7400</v>
      </c>
      <c r="T45" s="4"/>
      <c r="U45" s="4">
        <v>14339819423</v>
      </c>
      <c r="V45" s="4"/>
      <c r="W45" s="4">
        <v>11769552000</v>
      </c>
      <c r="Y45" s="6">
        <v>3.979996024027618E-3</v>
      </c>
      <c r="AA45" s="5"/>
    </row>
    <row r="46" spans="1:27" ht="18.75">
      <c r="A46" s="2" t="s">
        <v>52</v>
      </c>
      <c r="C46" s="4">
        <v>1073224</v>
      </c>
      <c r="D46" s="4"/>
      <c r="E46" s="4">
        <v>36903711131</v>
      </c>
      <c r="F46" s="4"/>
      <c r="G46" s="4">
        <v>27631112415.48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1073224</v>
      </c>
      <c r="R46" s="4"/>
      <c r="S46" s="4">
        <v>25800</v>
      </c>
      <c r="T46" s="4"/>
      <c r="U46" s="4">
        <v>36903711131</v>
      </c>
      <c r="V46" s="4"/>
      <c r="W46" s="4">
        <v>27524428583.759998</v>
      </c>
      <c r="Y46" s="6">
        <v>9.307670872009139E-3</v>
      </c>
      <c r="AA46" s="5"/>
    </row>
    <row r="47" spans="1:27" ht="18.75">
      <c r="A47" s="2" t="s">
        <v>53</v>
      </c>
      <c r="C47" s="4">
        <v>2500666</v>
      </c>
      <c r="D47" s="4"/>
      <c r="E47" s="4">
        <v>49558981713</v>
      </c>
      <c r="F47" s="4"/>
      <c r="G47" s="4">
        <v>49765456486.746002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2500666</v>
      </c>
      <c r="R47" s="4"/>
      <c r="S47" s="4">
        <v>19610</v>
      </c>
      <c r="T47" s="4"/>
      <c r="U47" s="4">
        <v>49558981713</v>
      </c>
      <c r="V47" s="4"/>
      <c r="W47" s="4">
        <v>48746283801.453003</v>
      </c>
      <c r="Y47" s="6">
        <v>1.648406122135361E-2</v>
      </c>
      <c r="AA47" s="5"/>
    </row>
    <row r="48" spans="1:27" ht="18.75">
      <c r="A48" s="2" t="s">
        <v>54</v>
      </c>
      <c r="C48" s="4">
        <v>28000000</v>
      </c>
      <c r="D48" s="4"/>
      <c r="E48" s="4">
        <v>180020789541</v>
      </c>
      <c r="F48" s="4"/>
      <c r="G48" s="4">
        <v>194833800000</v>
      </c>
      <c r="H48" s="4"/>
      <c r="I48" s="4">
        <v>0</v>
      </c>
      <c r="J48" s="4"/>
      <c r="K48" s="4">
        <v>0</v>
      </c>
      <c r="L48" s="4"/>
      <c r="M48" s="4">
        <v>-8000000</v>
      </c>
      <c r="N48" s="4"/>
      <c r="O48" s="4">
        <v>54994142515</v>
      </c>
      <c r="P48" s="4"/>
      <c r="Q48" s="4">
        <v>20000000</v>
      </c>
      <c r="R48" s="4"/>
      <c r="S48" s="4">
        <v>6920</v>
      </c>
      <c r="T48" s="4"/>
      <c r="U48" s="4">
        <v>128586278251</v>
      </c>
      <c r="V48" s="4"/>
      <c r="W48" s="4">
        <v>137576520000</v>
      </c>
      <c r="Y48" s="6">
        <v>4.6522926497079585E-2</v>
      </c>
      <c r="AA48" s="5"/>
    </row>
    <row r="49" spans="1:27" ht="18.75">
      <c r="A49" s="2" t="s">
        <v>55</v>
      </c>
      <c r="C49" s="4">
        <v>3030000</v>
      </c>
      <c r="D49" s="4"/>
      <c r="E49" s="4">
        <v>47196834477</v>
      </c>
      <c r="F49" s="4"/>
      <c r="G49" s="4">
        <v>72708992010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3030000</v>
      </c>
      <c r="R49" s="4"/>
      <c r="S49" s="4">
        <v>22930</v>
      </c>
      <c r="T49" s="4"/>
      <c r="U49" s="4">
        <v>47196834477</v>
      </c>
      <c r="V49" s="4"/>
      <c r="W49" s="4">
        <v>69064506495</v>
      </c>
      <c r="Y49" s="6">
        <v>2.3354878864678075E-2</v>
      </c>
      <c r="AA49" s="5"/>
    </row>
    <row r="50" spans="1:27" ht="18.75">
      <c r="A50" s="2" t="s">
        <v>56</v>
      </c>
      <c r="C50" s="4">
        <v>500000</v>
      </c>
      <c r="D50" s="4"/>
      <c r="E50" s="4">
        <v>16520351646</v>
      </c>
      <c r="F50" s="4"/>
      <c r="G50" s="4">
        <v>20631507750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500000</v>
      </c>
      <c r="R50" s="4"/>
      <c r="S50" s="4">
        <v>44640</v>
      </c>
      <c r="T50" s="4"/>
      <c r="U50" s="4">
        <v>16520351646</v>
      </c>
      <c r="V50" s="4"/>
      <c r="W50" s="4">
        <v>22187196000</v>
      </c>
      <c r="Y50" s="6">
        <v>7.5028303425926039E-3</v>
      </c>
      <c r="AA50" s="5"/>
    </row>
    <row r="51" spans="1:27" ht="18.75">
      <c r="A51" s="2" t="s">
        <v>57</v>
      </c>
      <c r="C51" s="4">
        <v>9360000</v>
      </c>
      <c r="D51" s="4"/>
      <c r="E51" s="4">
        <v>46112155830</v>
      </c>
      <c r="F51" s="4"/>
      <c r="G51" s="4">
        <v>48419618832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9360000</v>
      </c>
      <c r="R51" s="4"/>
      <c r="S51" s="4">
        <v>5570</v>
      </c>
      <c r="T51" s="4"/>
      <c r="U51" s="4">
        <v>46112155830</v>
      </c>
      <c r="V51" s="4"/>
      <c r="W51" s="4">
        <v>51824995560</v>
      </c>
      <c r="Y51" s="6">
        <v>1.7525159519584853E-2</v>
      </c>
      <c r="AA51" s="5"/>
    </row>
    <row r="52" spans="1:27" ht="18.75">
      <c r="A52" s="2" t="s">
        <v>58</v>
      </c>
      <c r="C52" s="4">
        <v>2353955</v>
      </c>
      <c r="D52" s="4"/>
      <c r="E52" s="4">
        <v>14699697506</v>
      </c>
      <c r="F52" s="4"/>
      <c r="G52" s="4">
        <v>15911652980.700001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2353955</v>
      </c>
      <c r="R52" s="4"/>
      <c r="S52" s="4">
        <v>6800</v>
      </c>
      <c r="T52" s="4"/>
      <c r="U52" s="4">
        <v>14699697506</v>
      </c>
      <c r="V52" s="4"/>
      <c r="W52" s="4">
        <v>15911652980.700001</v>
      </c>
      <c r="Y52" s="6">
        <v>5.3806904119114473E-3</v>
      </c>
      <c r="AA52" s="5"/>
    </row>
    <row r="53" spans="1:27" ht="18.75">
      <c r="A53" s="2" t="s">
        <v>59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885000</v>
      </c>
      <c r="J53" s="4"/>
      <c r="K53" s="4">
        <v>3576994963</v>
      </c>
      <c r="L53" s="4"/>
      <c r="M53" s="4">
        <v>0</v>
      </c>
      <c r="N53" s="4"/>
      <c r="O53" s="4">
        <v>0</v>
      </c>
      <c r="P53" s="4"/>
      <c r="Q53" s="4">
        <v>885000</v>
      </c>
      <c r="R53" s="4"/>
      <c r="S53" s="4">
        <v>6900</v>
      </c>
      <c r="T53" s="4"/>
      <c r="U53" s="4">
        <v>3576994963</v>
      </c>
      <c r="V53" s="4"/>
      <c r="W53" s="4">
        <v>6070166325</v>
      </c>
      <c r="Y53" s="6">
        <v>2.0526896723585008E-3</v>
      </c>
      <c r="AA53" s="5"/>
    </row>
    <row r="54" spans="1:27" ht="18.75">
      <c r="A54" s="2" t="s">
        <v>60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1000000</v>
      </c>
      <c r="J54" s="4"/>
      <c r="K54" s="4">
        <v>29387246080</v>
      </c>
      <c r="L54" s="4"/>
      <c r="M54" s="4">
        <v>0</v>
      </c>
      <c r="N54" s="4"/>
      <c r="O54" s="4">
        <v>0</v>
      </c>
      <c r="P54" s="4"/>
      <c r="Q54" s="4">
        <v>1000000</v>
      </c>
      <c r="R54" s="4"/>
      <c r="S54" s="4">
        <v>29620</v>
      </c>
      <c r="T54" s="4"/>
      <c r="U54" s="4">
        <v>29387246080</v>
      </c>
      <c r="V54" s="4"/>
      <c r="W54" s="4">
        <v>29443761000</v>
      </c>
      <c r="Y54" s="6">
        <v>9.9567130263258485E-3</v>
      </c>
      <c r="AA54" s="5"/>
    </row>
    <row r="55" spans="1:27" ht="18.75">
      <c r="A55" s="2" t="s">
        <v>61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5000000</v>
      </c>
      <c r="J55" s="4"/>
      <c r="K55" s="4">
        <v>37383913800</v>
      </c>
      <c r="L55" s="4"/>
      <c r="M55" s="4">
        <v>0</v>
      </c>
      <c r="N55" s="4"/>
      <c r="O55" s="4">
        <v>0</v>
      </c>
      <c r="P55" s="4"/>
      <c r="Q55" s="4">
        <v>5000000</v>
      </c>
      <c r="R55" s="4"/>
      <c r="S55" s="4">
        <v>7880</v>
      </c>
      <c r="T55" s="4"/>
      <c r="U55" s="4">
        <v>37383913800</v>
      </c>
      <c r="V55" s="4"/>
      <c r="W55" s="4">
        <v>39165570000</v>
      </c>
      <c r="Y55" s="6">
        <v>1.3244243525902715E-2</v>
      </c>
      <c r="AA55" s="5"/>
    </row>
    <row r="56" spans="1:27" ht="18.75">
      <c r="A56" s="2" t="s">
        <v>62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1200000</v>
      </c>
      <c r="J56" s="4"/>
      <c r="K56" s="4">
        <v>29403260928</v>
      </c>
      <c r="L56" s="4"/>
      <c r="M56" s="4">
        <v>0</v>
      </c>
      <c r="N56" s="4"/>
      <c r="O56" s="4">
        <v>0</v>
      </c>
      <c r="P56" s="4"/>
      <c r="Q56" s="4">
        <v>1200000</v>
      </c>
      <c r="R56" s="4"/>
      <c r="S56" s="4">
        <v>29600</v>
      </c>
      <c r="T56" s="4"/>
      <c r="U56" s="4">
        <v>29403260928</v>
      </c>
      <c r="V56" s="4"/>
      <c r="W56" s="4">
        <f>35308656000-14</f>
        <v>35308655986</v>
      </c>
      <c r="Y56" s="6">
        <v>1.1939988067348608E-2</v>
      </c>
      <c r="AA56" s="5"/>
    </row>
    <row r="57" spans="1:27" ht="19.5" thickBot="1">
      <c r="C57" s="4"/>
      <c r="D57" s="4"/>
      <c r="E57" s="8">
        <f>SUM(E9:E56)</f>
        <v>2604811892395</v>
      </c>
      <c r="F57" s="4"/>
      <c r="G57" s="8">
        <f>SUM(G9:G56)</f>
        <v>2844655110947.6245</v>
      </c>
      <c r="H57" s="4"/>
      <c r="I57" s="4"/>
      <c r="J57" s="4"/>
      <c r="K57" s="8">
        <f>SUM(K9:K56)</f>
        <v>282426310900.12903</v>
      </c>
      <c r="L57" s="4"/>
      <c r="M57" s="4"/>
      <c r="N57" s="4"/>
      <c r="O57" s="8">
        <f>SUM(O9:O56)</f>
        <v>419948880601.12903</v>
      </c>
      <c r="P57" s="4"/>
      <c r="Q57" s="4"/>
      <c r="R57" s="4"/>
      <c r="S57" s="8">
        <f>SUM(S9:S56)</f>
        <v>1068112</v>
      </c>
      <c r="T57" s="4"/>
      <c r="U57" s="8">
        <f>SUM(U9:U56)</f>
        <v>2507038703342</v>
      </c>
      <c r="V57" s="4"/>
      <c r="W57" s="8">
        <f>SUM(W9:W56)</f>
        <v>2731091835890.6807</v>
      </c>
      <c r="Y57" s="9">
        <f>SUM(Y9:Y56)</f>
        <v>0.92354701760094138</v>
      </c>
    </row>
    <row r="58" spans="1:27" ht="19.5" thickTop="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7" ht="18.7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7">
      <c r="W60" s="10"/>
    </row>
    <row r="61" spans="1:27">
      <c r="W61" s="10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I6" sqref="I6:I7"/>
    </sheetView>
  </sheetViews>
  <sheetFormatPr defaultRowHeight="15"/>
  <cols>
    <col min="1" max="1" width="24.28515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21.42578125" style="32" bestFit="1" customWidth="1"/>
    <col min="10" max="16384" width="9.140625" style="1"/>
  </cols>
  <sheetData>
    <row r="2" spans="1:9" ht="23.25">
      <c r="A2" s="18" t="s">
        <v>0</v>
      </c>
      <c r="B2" s="18"/>
      <c r="C2" s="18"/>
      <c r="D2" s="18"/>
      <c r="E2" s="18"/>
      <c r="F2" s="18"/>
      <c r="G2" s="18"/>
    </row>
    <row r="3" spans="1:9" ht="23.25">
      <c r="A3" s="18" t="s">
        <v>89</v>
      </c>
      <c r="B3" s="18"/>
      <c r="C3" s="18"/>
      <c r="D3" s="18"/>
      <c r="E3" s="18"/>
      <c r="F3" s="18"/>
      <c r="G3" s="18"/>
    </row>
    <row r="4" spans="1:9" ht="23.25">
      <c r="A4" s="18" t="s">
        <v>2</v>
      </c>
      <c r="B4" s="18"/>
      <c r="C4" s="18"/>
      <c r="D4" s="18"/>
      <c r="E4" s="18"/>
      <c r="F4" s="18"/>
      <c r="G4" s="18"/>
    </row>
    <row r="6" spans="1:9" ht="30">
      <c r="A6" s="19" t="s">
        <v>93</v>
      </c>
      <c r="C6" s="19" t="s">
        <v>70</v>
      </c>
      <c r="E6" s="19" t="s">
        <v>113</v>
      </c>
      <c r="G6" s="20" t="s">
        <v>13</v>
      </c>
    </row>
    <row r="7" spans="1:9" ht="18.75">
      <c r="A7" s="2" t="s">
        <v>120</v>
      </c>
      <c r="C7" s="4">
        <v>24603183157</v>
      </c>
      <c r="E7" s="6">
        <v>0.84544031286009458</v>
      </c>
      <c r="F7" s="12"/>
      <c r="G7" s="6">
        <v>8.3198214463289042E-3</v>
      </c>
      <c r="I7" s="34"/>
    </row>
    <row r="8" spans="1:9" ht="18.75">
      <c r="A8" s="2" t="s">
        <v>121</v>
      </c>
      <c r="C8" s="4">
        <v>3335209</v>
      </c>
      <c r="E8" s="6">
        <v>2.0000000000000001E-4</v>
      </c>
      <c r="F8" s="12"/>
      <c r="G8" s="6">
        <v>0</v>
      </c>
      <c r="I8" s="33"/>
    </row>
    <row r="9" spans="1:9" ht="19.5" thickBot="1">
      <c r="C9" s="8">
        <f>SUM(C7:C8)</f>
        <v>24606518366</v>
      </c>
      <c r="E9" s="13">
        <f>SUM(E7:E8)</f>
        <v>0.84564031286009456</v>
      </c>
      <c r="F9" s="12"/>
      <c r="G9" s="13">
        <f>SUM(G7:G8)</f>
        <v>8.3198214463289042E-3</v>
      </c>
    </row>
    <row r="10" spans="1:9" ht="19.5" thickTop="1">
      <c r="C10" s="4"/>
      <c r="E10" s="12"/>
      <c r="F10" s="12"/>
      <c r="G10" s="12"/>
    </row>
    <row r="11" spans="1:9" ht="18.75">
      <c r="C11" s="4"/>
      <c r="E11" s="12"/>
      <c r="F11" s="12"/>
      <c r="G11" s="12"/>
    </row>
    <row r="12" spans="1:9" ht="18.75">
      <c r="E12" s="12"/>
      <c r="F12" s="12"/>
      <c r="G12" s="12"/>
    </row>
    <row r="13" spans="1:9" ht="18.75">
      <c r="E13" s="12"/>
      <c r="F13" s="12"/>
      <c r="G13" s="1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workbookViewId="0">
      <selection activeCell="U7" sqref="U7:U15"/>
    </sheetView>
  </sheetViews>
  <sheetFormatPr defaultRowHeight="15"/>
  <cols>
    <col min="1" max="1" width="22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0.5703125" style="1" bestFit="1" customWidth="1"/>
    <col min="22" max="16384" width="9.140625" style="1"/>
  </cols>
  <sheetData>
    <row r="2" spans="1:21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1" ht="23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1" ht="23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1" ht="30">
      <c r="A6" s="18" t="s">
        <v>65</v>
      </c>
      <c r="C6" s="19" t="s">
        <v>66</v>
      </c>
      <c r="D6" s="19" t="s">
        <v>66</v>
      </c>
      <c r="E6" s="19" t="s">
        <v>66</v>
      </c>
      <c r="F6" s="19" t="s">
        <v>66</v>
      </c>
      <c r="G6" s="19" t="s">
        <v>66</v>
      </c>
      <c r="H6" s="19" t="s">
        <v>66</v>
      </c>
      <c r="I6" s="19" t="s">
        <v>66</v>
      </c>
      <c r="K6" s="20" t="s">
        <v>4</v>
      </c>
      <c r="M6" s="19" t="s">
        <v>5</v>
      </c>
      <c r="N6" s="19" t="s">
        <v>5</v>
      </c>
      <c r="O6" s="19" t="s">
        <v>5</v>
      </c>
      <c r="Q6" s="20" t="s">
        <v>6</v>
      </c>
      <c r="R6" s="20" t="s">
        <v>6</v>
      </c>
      <c r="S6" s="20" t="s">
        <v>6</v>
      </c>
    </row>
    <row r="7" spans="1:21" ht="30">
      <c r="A7" s="19" t="s">
        <v>65</v>
      </c>
      <c r="C7" s="19" t="s">
        <v>67</v>
      </c>
      <c r="E7" s="19" t="s">
        <v>68</v>
      </c>
      <c r="G7" s="19" t="s">
        <v>69</v>
      </c>
      <c r="I7" s="19" t="s">
        <v>63</v>
      </c>
      <c r="K7" s="19" t="s">
        <v>70</v>
      </c>
      <c r="M7" s="19" t="s">
        <v>71</v>
      </c>
      <c r="O7" s="19" t="s">
        <v>72</v>
      </c>
      <c r="Q7" s="19" t="s">
        <v>70</v>
      </c>
      <c r="S7" s="20" t="s">
        <v>64</v>
      </c>
      <c r="U7" s="3"/>
    </row>
    <row r="8" spans="1:21" ht="18.75">
      <c r="A8" s="2" t="s">
        <v>73</v>
      </c>
      <c r="C8" s="11" t="s">
        <v>74</v>
      </c>
      <c r="D8" s="11"/>
      <c r="E8" s="11" t="s">
        <v>75</v>
      </c>
      <c r="F8" s="11"/>
      <c r="G8" s="11" t="s">
        <v>76</v>
      </c>
      <c r="I8" s="4">
        <v>0</v>
      </c>
      <c r="J8" s="4"/>
      <c r="K8" s="4">
        <v>2695183979</v>
      </c>
      <c r="L8" s="4"/>
      <c r="M8" s="4">
        <v>4295783919</v>
      </c>
      <c r="N8" s="4"/>
      <c r="O8" s="4">
        <v>6900833913</v>
      </c>
      <c r="P8" s="4"/>
      <c r="Q8" s="4">
        <v>90133985</v>
      </c>
      <c r="S8" s="6">
        <v>3.0479741448932376E-5</v>
      </c>
      <c r="U8" s="5"/>
    </row>
    <row r="9" spans="1:21" ht="18.75">
      <c r="A9" s="2" t="s">
        <v>73</v>
      </c>
      <c r="C9" s="11" t="s">
        <v>77</v>
      </c>
      <c r="D9" s="11"/>
      <c r="E9" s="11" t="s">
        <v>75</v>
      </c>
      <c r="F9" s="11"/>
      <c r="G9" s="11" t="s">
        <v>76</v>
      </c>
      <c r="I9" s="4">
        <v>0</v>
      </c>
      <c r="J9" s="4"/>
      <c r="K9" s="4">
        <v>5392780</v>
      </c>
      <c r="L9" s="4"/>
      <c r="M9" s="4">
        <v>22069</v>
      </c>
      <c r="N9" s="4"/>
      <c r="O9" s="4">
        <v>0</v>
      </c>
      <c r="P9" s="4"/>
      <c r="Q9" s="4">
        <v>5414849</v>
      </c>
      <c r="S9" s="6">
        <v>1.831087325219339E-6</v>
      </c>
      <c r="U9" s="5"/>
    </row>
    <row r="10" spans="1:21" ht="18.75">
      <c r="A10" s="2" t="s">
        <v>78</v>
      </c>
      <c r="C10" s="11" t="s">
        <v>79</v>
      </c>
      <c r="D10" s="11"/>
      <c r="E10" s="11" t="s">
        <v>75</v>
      </c>
      <c r="F10" s="11"/>
      <c r="G10" s="11" t="s">
        <v>76</v>
      </c>
      <c r="I10" s="4">
        <v>0</v>
      </c>
      <c r="J10" s="4"/>
      <c r="K10" s="4">
        <v>8784131</v>
      </c>
      <c r="L10" s="4"/>
      <c r="M10" s="4">
        <v>13722362916</v>
      </c>
      <c r="N10" s="4"/>
      <c r="O10" s="4">
        <v>3801024000</v>
      </c>
      <c r="P10" s="4"/>
      <c r="Q10" s="4">
        <v>9930123047</v>
      </c>
      <c r="S10" s="6">
        <v>3.3579740541666335E-3</v>
      </c>
      <c r="U10" s="5"/>
    </row>
    <row r="11" spans="1:21" ht="18.75">
      <c r="A11" s="2" t="s">
        <v>80</v>
      </c>
      <c r="C11" s="11" t="s">
        <v>81</v>
      </c>
      <c r="D11" s="11"/>
      <c r="E11" s="11" t="s">
        <v>75</v>
      </c>
      <c r="F11" s="11"/>
      <c r="G11" s="11" t="s">
        <v>76</v>
      </c>
      <c r="I11" s="4">
        <v>0</v>
      </c>
      <c r="J11" s="4"/>
      <c r="K11" s="4">
        <v>4409495865</v>
      </c>
      <c r="L11" s="4"/>
      <c r="M11" s="4">
        <v>175015224850</v>
      </c>
      <c r="N11" s="4"/>
      <c r="O11" s="4">
        <v>92220118608</v>
      </c>
      <c r="P11" s="4"/>
      <c r="Q11" s="4">
        <v>87204602107</v>
      </c>
      <c r="S11" s="6">
        <v>2.9489140254681776E-2</v>
      </c>
      <c r="U11" s="5"/>
    </row>
    <row r="12" spans="1:21" ht="18.75">
      <c r="A12" s="2" t="s">
        <v>82</v>
      </c>
      <c r="C12" s="11" t="s">
        <v>83</v>
      </c>
      <c r="D12" s="11"/>
      <c r="E12" s="11" t="s">
        <v>75</v>
      </c>
      <c r="F12" s="11"/>
      <c r="G12" s="11" t="s">
        <v>76</v>
      </c>
      <c r="I12" s="4">
        <v>0</v>
      </c>
      <c r="J12" s="4"/>
      <c r="K12" s="4">
        <v>3430775</v>
      </c>
      <c r="L12" s="4"/>
      <c r="M12" s="4">
        <v>14099</v>
      </c>
      <c r="N12" s="4"/>
      <c r="O12" s="4">
        <v>504000</v>
      </c>
      <c r="P12" s="4"/>
      <c r="Q12" s="4">
        <v>2940874</v>
      </c>
      <c r="S12" s="6">
        <v>9.9448703121123015E-7</v>
      </c>
      <c r="U12" s="5"/>
    </row>
    <row r="13" spans="1:21" ht="18.75">
      <c r="A13" s="2" t="s">
        <v>84</v>
      </c>
      <c r="C13" s="11" t="s">
        <v>85</v>
      </c>
      <c r="D13" s="11"/>
      <c r="E13" s="11" t="s">
        <v>75</v>
      </c>
      <c r="F13" s="11"/>
      <c r="G13" s="11" t="s">
        <v>76</v>
      </c>
      <c r="I13" s="4">
        <v>0</v>
      </c>
      <c r="J13" s="4"/>
      <c r="K13" s="4">
        <v>28215471</v>
      </c>
      <c r="L13" s="4"/>
      <c r="M13" s="4">
        <v>113883</v>
      </c>
      <c r="N13" s="4"/>
      <c r="O13" s="4">
        <v>504000</v>
      </c>
      <c r="P13" s="4"/>
      <c r="Q13" s="4">
        <v>27825354</v>
      </c>
      <c r="S13" s="6">
        <v>9.4094319212116965E-6</v>
      </c>
      <c r="U13" s="5"/>
    </row>
    <row r="14" spans="1:21" ht="18.75">
      <c r="A14" s="2" t="s">
        <v>73</v>
      </c>
      <c r="C14" s="11" t="s">
        <v>86</v>
      </c>
      <c r="D14" s="11"/>
      <c r="E14" s="11" t="s">
        <v>87</v>
      </c>
      <c r="F14" s="11"/>
      <c r="G14" s="11" t="s">
        <v>76</v>
      </c>
      <c r="I14" s="4">
        <v>0</v>
      </c>
      <c r="J14" s="4"/>
      <c r="K14" s="4">
        <v>1070000000</v>
      </c>
      <c r="L14" s="4"/>
      <c r="M14" s="4">
        <v>0</v>
      </c>
      <c r="N14" s="4"/>
      <c r="O14" s="4">
        <v>0</v>
      </c>
      <c r="P14" s="4"/>
      <c r="Q14" s="4">
        <v>1070000000</v>
      </c>
      <c r="S14" s="6">
        <v>3.6183159271564042E-4</v>
      </c>
      <c r="U14" s="5"/>
    </row>
    <row r="15" spans="1:21" ht="18.75">
      <c r="A15" s="2" t="s">
        <v>84</v>
      </c>
      <c r="C15" s="11" t="s">
        <v>88</v>
      </c>
      <c r="D15" s="11"/>
      <c r="E15" s="11" t="s">
        <v>87</v>
      </c>
      <c r="F15" s="11"/>
      <c r="G15" s="11" t="s">
        <v>76</v>
      </c>
      <c r="I15" s="4">
        <v>0</v>
      </c>
      <c r="J15" s="4"/>
      <c r="K15" s="4">
        <v>10000000</v>
      </c>
      <c r="L15" s="4"/>
      <c r="M15" s="4">
        <v>0</v>
      </c>
      <c r="N15" s="4"/>
      <c r="O15" s="4">
        <v>504000</v>
      </c>
      <c r="P15" s="4"/>
      <c r="Q15" s="4">
        <v>9496000</v>
      </c>
      <c r="S15" s="6">
        <v>3.2111708452595528E-6</v>
      </c>
      <c r="U15" s="5"/>
    </row>
    <row r="16" spans="1:21" ht="19.5" thickBot="1">
      <c r="C16" s="11"/>
      <c r="D16" s="11"/>
      <c r="E16" s="11"/>
      <c r="F16" s="11"/>
      <c r="G16" s="11"/>
      <c r="H16" s="11"/>
      <c r="I16" s="11"/>
      <c r="J16" s="11"/>
      <c r="K16" s="8">
        <f>SUM(K8:K15)</f>
        <v>8230503001</v>
      </c>
      <c r="L16" s="11"/>
      <c r="M16" s="8">
        <f>SUM(M8:M15)</f>
        <v>193033521736</v>
      </c>
      <c r="N16" s="11"/>
      <c r="O16" s="8">
        <f>SUM(O8:O15)</f>
        <v>102923488521</v>
      </c>
      <c r="P16" s="11"/>
      <c r="Q16" s="8">
        <f>SUM(Q8:Q15)</f>
        <v>98340536216</v>
      </c>
      <c r="R16" s="11"/>
      <c r="S16" s="13">
        <f>SUM(S8:S15)</f>
        <v>3.3254871820135881E-2</v>
      </c>
    </row>
    <row r="17" spans="3:19" ht="19.5" thickTop="1">
      <c r="C17" s="11"/>
      <c r="D17" s="11"/>
      <c r="E17" s="11"/>
      <c r="F17" s="11"/>
      <c r="G17" s="11"/>
      <c r="H17" s="11"/>
      <c r="I17" s="11"/>
      <c r="J17" s="11"/>
      <c r="K17" s="14"/>
      <c r="L17" s="11"/>
      <c r="M17" s="14"/>
      <c r="N17" s="11"/>
      <c r="O17" s="14"/>
      <c r="P17" s="11"/>
      <c r="Q17" s="14"/>
      <c r="R17" s="11"/>
      <c r="S17" s="11"/>
    </row>
    <row r="18" spans="3:19" ht="18.75">
      <c r="C18" s="11"/>
      <c r="D18" s="11"/>
      <c r="E18" s="11"/>
      <c r="F18" s="11"/>
      <c r="G18" s="11"/>
      <c r="H18" s="11"/>
      <c r="I18" s="11"/>
      <c r="J18" s="11"/>
      <c r="K18" s="14"/>
      <c r="L18" s="14"/>
      <c r="M18" s="14"/>
      <c r="N18" s="14"/>
      <c r="O18" s="14"/>
      <c r="P18" s="14"/>
      <c r="Q18" s="14"/>
      <c r="R18" s="11"/>
      <c r="S18" s="11"/>
    </row>
    <row r="19" spans="3:19" ht="18.7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3:19" ht="18.75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workbookViewId="0">
      <selection activeCell="L10" sqref="L10"/>
    </sheetView>
  </sheetViews>
  <sheetFormatPr defaultRowHeight="15"/>
  <cols>
    <col min="1" max="1" width="22.42578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23.25">
      <c r="A3" s="18" t="s">
        <v>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23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6" spans="1:18" ht="23.25">
      <c r="A6" s="19" t="s">
        <v>90</v>
      </c>
      <c r="B6" s="19" t="s">
        <v>90</v>
      </c>
      <c r="C6" s="19" t="s">
        <v>90</v>
      </c>
      <c r="D6" s="19" t="s">
        <v>90</v>
      </c>
      <c r="E6" s="19" t="s">
        <v>90</v>
      </c>
      <c r="F6" s="19" t="s">
        <v>90</v>
      </c>
      <c r="H6" s="19" t="s">
        <v>91</v>
      </c>
      <c r="I6" s="19" t="s">
        <v>91</v>
      </c>
      <c r="J6" s="19" t="s">
        <v>91</v>
      </c>
      <c r="K6" s="19" t="s">
        <v>91</v>
      </c>
      <c r="L6" s="19" t="s">
        <v>91</v>
      </c>
      <c r="N6" s="19" t="s">
        <v>92</v>
      </c>
      <c r="O6" s="19" t="s">
        <v>92</v>
      </c>
      <c r="P6" s="19" t="s">
        <v>92</v>
      </c>
      <c r="Q6" s="19" t="s">
        <v>92</v>
      </c>
      <c r="R6" s="19" t="s">
        <v>92</v>
      </c>
    </row>
    <row r="7" spans="1:18" ht="23.25">
      <c r="A7" s="19" t="s">
        <v>93</v>
      </c>
      <c r="C7" s="19" t="s">
        <v>94</v>
      </c>
      <c r="F7" s="19" t="s">
        <v>63</v>
      </c>
      <c r="H7" s="19" t="s">
        <v>95</v>
      </c>
      <c r="J7" s="19" t="s">
        <v>96</v>
      </c>
      <c r="L7" s="19" t="s">
        <v>97</v>
      </c>
      <c r="N7" s="19" t="s">
        <v>95</v>
      </c>
      <c r="P7" s="19" t="s">
        <v>96</v>
      </c>
      <c r="R7" s="19" t="s">
        <v>97</v>
      </c>
    </row>
    <row r="8" spans="1:18" ht="18.75">
      <c r="A8" s="2" t="s">
        <v>73</v>
      </c>
      <c r="C8" s="15">
        <v>11</v>
      </c>
      <c r="F8" s="4">
        <v>0</v>
      </c>
      <c r="G8" s="4"/>
      <c r="H8" s="4">
        <v>11919</v>
      </c>
      <c r="I8" s="4"/>
      <c r="J8" s="4">
        <v>0</v>
      </c>
      <c r="K8" s="4"/>
      <c r="L8" s="4">
        <v>11919</v>
      </c>
      <c r="M8" s="4"/>
      <c r="N8" s="4">
        <v>11919</v>
      </c>
      <c r="O8" s="4"/>
      <c r="P8" s="4">
        <v>0</v>
      </c>
      <c r="Q8" s="4"/>
      <c r="R8" s="4">
        <v>11919</v>
      </c>
    </row>
    <row r="9" spans="1:18" ht="18.75">
      <c r="A9" s="2" t="s">
        <v>73</v>
      </c>
      <c r="C9" s="15">
        <v>17</v>
      </c>
      <c r="F9" s="4">
        <v>0</v>
      </c>
      <c r="G9" s="4"/>
      <c r="H9" s="4">
        <v>22069</v>
      </c>
      <c r="I9" s="4"/>
      <c r="J9" s="4">
        <v>0</v>
      </c>
      <c r="K9" s="4"/>
      <c r="L9" s="4">
        <v>22069</v>
      </c>
      <c r="M9" s="4"/>
      <c r="N9" s="4">
        <v>22069</v>
      </c>
      <c r="O9" s="4"/>
      <c r="P9" s="4">
        <v>0</v>
      </c>
      <c r="Q9" s="4"/>
      <c r="R9" s="4">
        <v>22069</v>
      </c>
    </row>
    <row r="10" spans="1:18" ht="18.75">
      <c r="A10" s="2" t="s">
        <v>78</v>
      </c>
      <c r="C10" s="15">
        <v>31</v>
      </c>
      <c r="F10" s="4">
        <v>0</v>
      </c>
      <c r="G10" s="4"/>
      <c r="H10" s="4">
        <v>6416</v>
      </c>
      <c r="I10" s="4"/>
      <c r="J10" s="4">
        <v>0</v>
      </c>
      <c r="K10" s="4"/>
      <c r="L10" s="4">
        <v>6416</v>
      </c>
      <c r="M10" s="4"/>
      <c r="N10" s="4">
        <v>6416</v>
      </c>
      <c r="O10" s="4"/>
      <c r="P10" s="4">
        <v>0</v>
      </c>
      <c r="Q10" s="4"/>
      <c r="R10" s="4">
        <v>6416</v>
      </c>
    </row>
    <row r="11" spans="1:18" ht="18.75">
      <c r="A11" s="2" t="s">
        <v>80</v>
      </c>
      <c r="C11" s="15">
        <v>17</v>
      </c>
      <c r="F11" s="4">
        <v>0</v>
      </c>
      <c r="G11" s="4"/>
      <c r="H11" s="4">
        <v>3166823</v>
      </c>
      <c r="I11" s="4"/>
      <c r="J11" s="4">
        <v>0</v>
      </c>
      <c r="K11" s="4"/>
      <c r="L11" s="4">
        <v>3166823</v>
      </c>
      <c r="M11" s="4"/>
      <c r="N11" s="4">
        <v>3166823</v>
      </c>
      <c r="O11" s="4"/>
      <c r="P11" s="4">
        <v>0</v>
      </c>
      <c r="Q11" s="4"/>
      <c r="R11" s="4">
        <v>3166823</v>
      </c>
    </row>
    <row r="12" spans="1:18" ht="18.75">
      <c r="A12" s="2" t="s">
        <v>82</v>
      </c>
      <c r="C12" s="15">
        <v>17</v>
      </c>
      <c r="F12" s="4">
        <v>0</v>
      </c>
      <c r="G12" s="4"/>
      <c r="H12" s="4">
        <v>14099</v>
      </c>
      <c r="I12" s="4"/>
      <c r="J12" s="4">
        <v>0</v>
      </c>
      <c r="K12" s="4"/>
      <c r="L12" s="4">
        <v>14099</v>
      </c>
      <c r="M12" s="4"/>
      <c r="N12" s="4">
        <v>14099</v>
      </c>
      <c r="O12" s="4"/>
      <c r="P12" s="4">
        <v>0</v>
      </c>
      <c r="Q12" s="4"/>
      <c r="R12" s="4">
        <v>14099</v>
      </c>
    </row>
    <row r="13" spans="1:18" ht="18.75">
      <c r="A13" s="2" t="s">
        <v>84</v>
      </c>
      <c r="C13" s="15">
        <v>17</v>
      </c>
      <c r="F13" s="4">
        <v>0</v>
      </c>
      <c r="G13" s="4"/>
      <c r="H13" s="4">
        <v>113883</v>
      </c>
      <c r="I13" s="4"/>
      <c r="J13" s="4">
        <v>0</v>
      </c>
      <c r="K13" s="4"/>
      <c r="L13" s="4">
        <v>113883</v>
      </c>
      <c r="M13" s="4"/>
      <c r="N13" s="4">
        <v>113883</v>
      </c>
      <c r="O13" s="4"/>
      <c r="P13" s="4">
        <v>0</v>
      </c>
      <c r="Q13" s="4"/>
      <c r="R13" s="4">
        <v>113883</v>
      </c>
    </row>
    <row r="14" spans="1:18" ht="19.5" thickBot="1">
      <c r="C14" s="11"/>
      <c r="D14" s="11"/>
      <c r="E14" s="11"/>
      <c r="F14" s="11"/>
      <c r="G14" s="11"/>
      <c r="H14" s="16">
        <f>SUM(H8:H13)</f>
        <v>3335209</v>
      </c>
      <c r="I14" s="11"/>
      <c r="J14" s="16">
        <f>SUM(J8:J13)</f>
        <v>0</v>
      </c>
      <c r="K14" s="11"/>
      <c r="L14" s="16">
        <f>SUM(L8:L13)</f>
        <v>3335209</v>
      </c>
      <c r="M14" s="11"/>
      <c r="N14" s="16">
        <f>SUM(N8:N13)</f>
        <v>3335209</v>
      </c>
      <c r="O14" s="11"/>
      <c r="P14" s="16">
        <f>SUM(P8:P13)</f>
        <v>0</v>
      </c>
      <c r="Q14" s="11"/>
      <c r="R14" s="16">
        <f>SUM(R8:R13)</f>
        <v>3335209</v>
      </c>
    </row>
    <row r="15" spans="1:18" ht="19.5" thickTop="1">
      <c r="C15" s="11"/>
      <c r="D15" s="11"/>
      <c r="E15" s="11"/>
      <c r="F15" s="11"/>
      <c r="G15" s="11"/>
      <c r="H15" s="14"/>
      <c r="I15" s="11"/>
      <c r="J15" s="11"/>
      <c r="K15" s="11"/>
      <c r="L15" s="11"/>
      <c r="M15" s="11"/>
      <c r="N15" s="14"/>
      <c r="O15" s="11"/>
      <c r="P15" s="11"/>
      <c r="Q15" s="11"/>
      <c r="R15" s="11"/>
    </row>
    <row r="16" spans="1:18" ht="18.75">
      <c r="C16" s="11"/>
      <c r="D16" s="11"/>
      <c r="E16" s="11"/>
      <c r="F16" s="11"/>
      <c r="G16" s="11"/>
      <c r="H16" s="14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3:18" ht="18.7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workbookViewId="0">
      <selection activeCell="M11" sqref="M11"/>
    </sheetView>
  </sheetViews>
  <sheetFormatPr defaultRowHeight="15"/>
  <cols>
    <col min="1" max="1" width="12.855468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3.25">
      <c r="A3" s="18" t="s">
        <v>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3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3.25">
      <c r="A6" s="18" t="s">
        <v>3</v>
      </c>
      <c r="C6" s="19" t="s">
        <v>99</v>
      </c>
      <c r="D6" s="19" t="s">
        <v>99</v>
      </c>
      <c r="E6" s="19" t="s">
        <v>99</v>
      </c>
      <c r="F6" s="19" t="s">
        <v>99</v>
      </c>
      <c r="G6" s="19" t="s">
        <v>99</v>
      </c>
      <c r="I6" s="19" t="s">
        <v>91</v>
      </c>
      <c r="J6" s="19" t="s">
        <v>91</v>
      </c>
      <c r="K6" s="19" t="s">
        <v>91</v>
      </c>
      <c r="L6" s="19" t="s">
        <v>91</v>
      </c>
      <c r="M6" s="19" t="s">
        <v>91</v>
      </c>
      <c r="O6" s="19" t="s">
        <v>92</v>
      </c>
      <c r="P6" s="19" t="s">
        <v>92</v>
      </c>
      <c r="Q6" s="19" t="s">
        <v>92</v>
      </c>
      <c r="R6" s="19" t="s">
        <v>92</v>
      </c>
      <c r="S6" s="19" t="s">
        <v>92</v>
      </c>
    </row>
    <row r="7" spans="1:19" ht="23.25">
      <c r="A7" s="19" t="s">
        <v>3</v>
      </c>
      <c r="C7" s="19" t="s">
        <v>100</v>
      </c>
      <c r="E7" s="19" t="s">
        <v>101</v>
      </c>
      <c r="G7" s="19" t="s">
        <v>102</v>
      </c>
      <c r="I7" s="19" t="s">
        <v>103</v>
      </c>
      <c r="K7" s="19" t="s">
        <v>96</v>
      </c>
      <c r="M7" s="19" t="s">
        <v>104</v>
      </c>
      <c r="O7" s="19" t="s">
        <v>103</v>
      </c>
      <c r="Q7" s="19" t="s">
        <v>96</v>
      </c>
      <c r="S7" s="19" t="s">
        <v>104</v>
      </c>
    </row>
    <row r="8" spans="1:19" ht="18.75">
      <c r="A8" s="2" t="s">
        <v>51</v>
      </c>
      <c r="C8" s="11" t="s">
        <v>105</v>
      </c>
      <c r="E8" s="4">
        <v>1600000</v>
      </c>
      <c r="F8" s="4"/>
      <c r="G8" s="4">
        <v>600</v>
      </c>
      <c r="H8" s="4"/>
      <c r="I8" s="4">
        <v>960000000</v>
      </c>
      <c r="J8" s="4"/>
      <c r="K8" s="4">
        <v>136014109</v>
      </c>
      <c r="L8" s="4"/>
      <c r="M8" s="4">
        <v>823985891</v>
      </c>
      <c r="N8" s="4"/>
      <c r="O8" s="4">
        <v>960000000</v>
      </c>
      <c r="P8" s="4"/>
      <c r="Q8" s="4">
        <v>136014109</v>
      </c>
      <c r="R8" s="4"/>
      <c r="S8" s="4">
        <v>823985891</v>
      </c>
    </row>
    <row r="9" spans="1:19" ht="18.75">
      <c r="A9" s="2" t="s">
        <v>122</v>
      </c>
      <c r="C9" s="11" t="s">
        <v>123</v>
      </c>
      <c r="E9" s="4">
        <v>16326826</v>
      </c>
      <c r="F9" s="4"/>
      <c r="G9" s="4">
        <v>550</v>
      </c>
      <c r="H9" s="4"/>
      <c r="I9" s="4">
        <v>-29449125</v>
      </c>
      <c r="J9" s="4"/>
      <c r="K9" s="4">
        <v>0</v>
      </c>
      <c r="L9" s="4"/>
      <c r="M9" s="4">
        <f>I9</f>
        <v>-29449125</v>
      </c>
      <c r="N9" s="4"/>
      <c r="O9" s="4">
        <v>-29449125</v>
      </c>
      <c r="P9" s="4"/>
      <c r="Q9" s="4">
        <v>0</v>
      </c>
      <c r="R9" s="4"/>
      <c r="S9" s="4">
        <v>-29449125</v>
      </c>
    </row>
    <row r="10" spans="1:19" ht="18.75">
      <c r="A10" s="2" t="s">
        <v>56</v>
      </c>
      <c r="C10" s="11" t="s">
        <v>124</v>
      </c>
      <c r="E10" s="4">
        <v>500000</v>
      </c>
      <c r="F10" s="4"/>
      <c r="G10" s="4">
        <v>4790</v>
      </c>
      <c r="H10" s="4"/>
      <c r="I10" s="4">
        <v>0</v>
      </c>
      <c r="J10" s="4"/>
      <c r="K10" s="4">
        <v>150648267</v>
      </c>
      <c r="L10" s="4"/>
      <c r="M10" s="4">
        <f>I10-K10</f>
        <v>-150648267</v>
      </c>
      <c r="N10" s="4"/>
      <c r="O10" s="4">
        <v>0</v>
      </c>
      <c r="P10" s="4"/>
      <c r="Q10" s="4">
        <v>150648267</v>
      </c>
      <c r="R10" s="4"/>
      <c r="S10" s="4">
        <v>-150648267</v>
      </c>
    </row>
    <row r="11" spans="1:19" ht="19.5" thickBot="1">
      <c r="E11" s="4"/>
      <c r="F11" s="4"/>
      <c r="G11" s="4"/>
      <c r="H11" s="4"/>
      <c r="I11" s="8">
        <f>SUM(I8:I10)</f>
        <v>930550875</v>
      </c>
      <c r="J11" s="4"/>
      <c r="K11" s="8">
        <f>SUM(K8:K10)</f>
        <v>286662376</v>
      </c>
      <c r="L11" s="4"/>
      <c r="M11" s="8">
        <f>SUM(M8:M10)</f>
        <v>643888499</v>
      </c>
      <c r="N11" s="4"/>
      <c r="O11" s="8">
        <f>SUM(O8:O10)</f>
        <v>930550875</v>
      </c>
      <c r="P11" s="4"/>
      <c r="Q11" s="8">
        <f>SUM(Q8:Q10)</f>
        <v>286662376</v>
      </c>
      <c r="R11" s="4"/>
      <c r="S11" s="8">
        <f>SUM(S8:S10)</f>
        <v>643888499</v>
      </c>
    </row>
    <row r="12" spans="1:19" ht="19.5" thickTop="1"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>
      <c r="C13" s="22"/>
      <c r="D13" s="23"/>
      <c r="E13" s="24"/>
      <c r="F13" s="24"/>
      <c r="G13" s="24"/>
      <c r="H13" s="24"/>
      <c r="I13" s="24"/>
      <c r="J13" s="24"/>
      <c r="K13" s="24"/>
      <c r="L13" s="25"/>
      <c r="M13" s="4"/>
      <c r="N13" s="4"/>
      <c r="O13" s="4"/>
      <c r="P13" s="4"/>
      <c r="Q13" s="4"/>
      <c r="R13" s="4"/>
      <c r="S13" s="4"/>
    </row>
    <row r="14" spans="1:19" ht="21" customHeight="1">
      <c r="C14" s="26"/>
      <c r="D14" s="23"/>
      <c r="E14" s="24"/>
      <c r="F14" s="24"/>
      <c r="G14" s="24"/>
      <c r="H14" s="24"/>
      <c r="I14" s="24"/>
      <c r="J14" s="24"/>
      <c r="K14" s="24"/>
      <c r="L14" s="24"/>
    </row>
    <row r="15" spans="1:19" ht="21" customHeight="1">
      <c r="C15" s="26"/>
      <c r="D15" s="23"/>
      <c r="E15" s="24"/>
      <c r="F15" s="24"/>
      <c r="G15" s="24"/>
      <c r="H15" s="24"/>
      <c r="I15" s="24"/>
      <c r="J15" s="24"/>
      <c r="K15" s="24"/>
      <c r="L15" s="24"/>
    </row>
    <row r="16" spans="1:19" ht="21" customHeight="1">
      <c r="C16" s="23"/>
      <c r="D16" s="23"/>
      <c r="E16" s="24"/>
      <c r="F16" s="24"/>
      <c r="G16" s="24"/>
      <c r="H16" s="24"/>
      <c r="I16" s="24"/>
      <c r="J16" s="24"/>
      <c r="K16" s="24"/>
      <c r="L16" s="24"/>
    </row>
    <row r="17" spans="3:12" ht="18.75">
      <c r="C17" s="23"/>
      <c r="D17" s="23"/>
      <c r="E17" s="24"/>
      <c r="F17" s="24"/>
      <c r="G17" s="24"/>
      <c r="H17" s="24"/>
      <c r="I17" s="24"/>
      <c r="J17" s="24"/>
      <c r="K17" s="24"/>
      <c r="L17" s="24"/>
    </row>
    <row r="18" spans="3:12" ht="18.75">
      <c r="C18" s="26"/>
      <c r="D18" s="23"/>
      <c r="E18" s="24"/>
      <c r="F18" s="24"/>
      <c r="G18" s="24"/>
      <c r="H18" s="24"/>
      <c r="I18" s="24"/>
      <c r="J18" s="24"/>
      <c r="K18" s="24"/>
      <c r="L18" s="24"/>
    </row>
    <row r="19" spans="3:12" ht="21" customHeight="1">
      <c r="C19" s="26"/>
      <c r="D19" s="23"/>
      <c r="E19" s="24"/>
      <c r="F19" s="24"/>
      <c r="G19" s="24"/>
      <c r="H19" s="24"/>
      <c r="I19" s="24"/>
      <c r="J19" s="24"/>
      <c r="K19" s="24"/>
      <c r="L19" s="24"/>
    </row>
    <row r="20" spans="3:12" ht="21" customHeight="1">
      <c r="C20" s="23"/>
      <c r="D20" s="23"/>
      <c r="E20" s="24"/>
      <c r="F20" s="24"/>
      <c r="G20" s="24"/>
      <c r="H20" s="24"/>
      <c r="I20" s="24"/>
      <c r="J20" s="24"/>
      <c r="K20" s="24"/>
      <c r="L20" s="24"/>
    </row>
    <row r="21" spans="3:12" ht="18.75">
      <c r="C21" s="23"/>
      <c r="D21" s="23"/>
      <c r="E21" s="24"/>
      <c r="F21" s="24"/>
      <c r="G21" s="24"/>
      <c r="H21" s="24"/>
      <c r="I21" s="24"/>
      <c r="J21" s="24"/>
      <c r="K21" s="24"/>
      <c r="L21" s="24"/>
    </row>
  </sheetData>
  <mergeCells count="16">
    <mergeCell ref="I7"/>
    <mergeCell ref="K7"/>
    <mergeCell ref="M7"/>
    <mergeCell ref="I6:M6"/>
    <mergeCell ref="O7"/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9"/>
  <sheetViews>
    <sheetView rightToLeft="1" workbookViewId="0">
      <selection activeCell="Q51" sqref="A51:Q51"/>
    </sheetView>
  </sheetViews>
  <sheetFormatPr defaultRowHeight="15"/>
  <cols>
    <col min="1" max="1" width="26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3.25">
      <c r="A3" s="18" t="s">
        <v>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3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3.25">
      <c r="A6" s="18" t="s">
        <v>3</v>
      </c>
      <c r="C6" s="19" t="s">
        <v>91</v>
      </c>
      <c r="D6" s="19" t="s">
        <v>91</v>
      </c>
      <c r="E6" s="19" t="s">
        <v>91</v>
      </c>
      <c r="F6" s="19" t="s">
        <v>91</v>
      </c>
      <c r="G6" s="19" t="s">
        <v>91</v>
      </c>
      <c r="H6" s="19" t="s">
        <v>91</v>
      </c>
      <c r="I6" s="19" t="s">
        <v>91</v>
      </c>
      <c r="K6" s="19" t="s">
        <v>92</v>
      </c>
      <c r="L6" s="19" t="s">
        <v>92</v>
      </c>
      <c r="M6" s="19" t="s">
        <v>92</v>
      </c>
      <c r="N6" s="19" t="s">
        <v>92</v>
      </c>
      <c r="O6" s="19" t="s">
        <v>92</v>
      </c>
      <c r="P6" s="19" t="s">
        <v>92</v>
      </c>
      <c r="Q6" s="19" t="s">
        <v>92</v>
      </c>
    </row>
    <row r="7" spans="1:17" ht="23.25">
      <c r="A7" s="19" t="s">
        <v>3</v>
      </c>
      <c r="C7" s="19" t="s">
        <v>7</v>
      </c>
      <c r="E7" s="19" t="s">
        <v>106</v>
      </c>
      <c r="G7" s="19" t="s">
        <v>107</v>
      </c>
      <c r="I7" s="19" t="s">
        <v>108</v>
      </c>
      <c r="K7" s="19" t="s">
        <v>7</v>
      </c>
      <c r="M7" s="19" t="s">
        <v>106</v>
      </c>
      <c r="O7" s="19" t="s">
        <v>107</v>
      </c>
      <c r="Q7" s="19" t="s">
        <v>108</v>
      </c>
    </row>
    <row r="8" spans="1:17" ht="18.75">
      <c r="A8" s="2" t="s">
        <v>42</v>
      </c>
      <c r="C8" s="4">
        <v>5430800</v>
      </c>
      <c r="D8" s="4"/>
      <c r="E8" s="4">
        <v>82164968182</v>
      </c>
      <c r="F8" s="4"/>
      <c r="G8" s="4">
        <v>83514589867</v>
      </c>
      <c r="H8" s="4"/>
      <c r="I8" s="4">
        <v>-1349621684</v>
      </c>
      <c r="J8" s="4"/>
      <c r="K8" s="4">
        <v>5430800</v>
      </c>
      <c r="L8" s="4"/>
      <c r="M8" s="4">
        <v>82164968182</v>
      </c>
      <c r="N8" s="4"/>
      <c r="O8" s="4">
        <v>83514589867</v>
      </c>
      <c r="P8" s="4"/>
      <c r="Q8" s="4">
        <v>-1349621684</v>
      </c>
    </row>
    <row r="9" spans="1:17" ht="18.75">
      <c r="A9" s="2" t="s">
        <v>41</v>
      </c>
      <c r="C9" s="4">
        <v>1800000</v>
      </c>
      <c r="D9" s="4"/>
      <c r="E9" s="4">
        <v>14439570300</v>
      </c>
      <c r="F9" s="4"/>
      <c r="G9" s="4">
        <v>14904785700</v>
      </c>
      <c r="H9" s="4"/>
      <c r="I9" s="4">
        <v>-465215400</v>
      </c>
      <c r="J9" s="4"/>
      <c r="K9" s="4">
        <v>1800000</v>
      </c>
      <c r="L9" s="4"/>
      <c r="M9" s="4">
        <v>14439570300</v>
      </c>
      <c r="N9" s="4"/>
      <c r="O9" s="4">
        <v>14904785700</v>
      </c>
      <c r="P9" s="4"/>
      <c r="Q9" s="4">
        <v>-465215400</v>
      </c>
    </row>
    <row r="10" spans="1:17" ht="18.75">
      <c r="A10" s="2" t="s">
        <v>17</v>
      </c>
      <c r="C10" s="4">
        <v>12418268</v>
      </c>
      <c r="D10" s="4"/>
      <c r="E10" s="4">
        <v>52500645185</v>
      </c>
      <c r="F10" s="4"/>
      <c r="G10" s="4">
        <v>48451688773</v>
      </c>
      <c r="H10" s="4"/>
      <c r="I10" s="4">
        <v>4048956412</v>
      </c>
      <c r="J10" s="4"/>
      <c r="K10" s="4">
        <v>12418268</v>
      </c>
      <c r="L10" s="4"/>
      <c r="M10" s="4">
        <v>52500645185</v>
      </c>
      <c r="N10" s="4"/>
      <c r="O10" s="4">
        <v>48451688773</v>
      </c>
      <c r="P10" s="4"/>
      <c r="Q10" s="4">
        <v>4048956412</v>
      </c>
    </row>
    <row r="11" spans="1:17" ht="18.75">
      <c r="A11" s="2" t="s">
        <v>38</v>
      </c>
      <c r="C11" s="4">
        <v>5200000</v>
      </c>
      <c r="D11" s="4"/>
      <c r="E11" s="4">
        <v>52931174400</v>
      </c>
      <c r="F11" s="4"/>
      <c r="G11" s="4">
        <v>47555352000</v>
      </c>
      <c r="H11" s="4"/>
      <c r="I11" s="4">
        <v>5375822400</v>
      </c>
      <c r="J11" s="4"/>
      <c r="K11" s="4">
        <v>5200000</v>
      </c>
      <c r="L11" s="4"/>
      <c r="M11" s="4">
        <v>52931174400</v>
      </c>
      <c r="N11" s="4"/>
      <c r="O11" s="4">
        <v>47555352000</v>
      </c>
      <c r="P11" s="4"/>
      <c r="Q11" s="4">
        <v>5375822400</v>
      </c>
    </row>
    <row r="12" spans="1:17" ht="18.75">
      <c r="A12" s="2" t="s">
        <v>36</v>
      </c>
      <c r="C12" s="4">
        <v>16326826</v>
      </c>
      <c r="D12" s="4"/>
      <c r="E12" s="4">
        <v>49500528225</v>
      </c>
      <c r="F12" s="4"/>
      <c r="G12" s="4">
        <v>49825121852</v>
      </c>
      <c r="H12" s="4"/>
      <c r="I12" s="4">
        <v>-324593626</v>
      </c>
      <c r="J12" s="4"/>
      <c r="K12" s="4">
        <v>16326826</v>
      </c>
      <c r="L12" s="4"/>
      <c r="M12" s="4">
        <v>49500528225</v>
      </c>
      <c r="N12" s="4"/>
      <c r="O12" s="4">
        <v>49825121852</v>
      </c>
      <c r="P12" s="4"/>
      <c r="Q12" s="4">
        <v>-324593626</v>
      </c>
    </row>
    <row r="13" spans="1:17" ht="18.75">
      <c r="A13" s="2" t="s">
        <v>20</v>
      </c>
      <c r="C13" s="4">
        <v>5200000</v>
      </c>
      <c r="D13" s="4"/>
      <c r="E13" s="4">
        <v>61149979800</v>
      </c>
      <c r="F13" s="4"/>
      <c r="G13" s="4">
        <v>61253361000</v>
      </c>
      <c r="H13" s="4"/>
      <c r="I13" s="4">
        <v>-103381200</v>
      </c>
      <c r="J13" s="4"/>
      <c r="K13" s="4">
        <v>5200000</v>
      </c>
      <c r="L13" s="4"/>
      <c r="M13" s="4">
        <v>61149979800</v>
      </c>
      <c r="N13" s="4"/>
      <c r="O13" s="4">
        <v>61253361000</v>
      </c>
      <c r="P13" s="4"/>
      <c r="Q13" s="4">
        <v>-103381200</v>
      </c>
    </row>
    <row r="14" spans="1:17" ht="18.75">
      <c r="A14" s="2" t="s">
        <v>61</v>
      </c>
      <c r="C14" s="4">
        <v>5000000</v>
      </c>
      <c r="D14" s="4"/>
      <c r="E14" s="4">
        <v>39165570000</v>
      </c>
      <c r="F14" s="4"/>
      <c r="G14" s="4">
        <v>37383913800</v>
      </c>
      <c r="H14" s="4"/>
      <c r="I14" s="4">
        <v>1781656200</v>
      </c>
      <c r="J14" s="4"/>
      <c r="K14" s="4">
        <v>5000000</v>
      </c>
      <c r="L14" s="4"/>
      <c r="M14" s="4">
        <v>39165570000</v>
      </c>
      <c r="N14" s="4"/>
      <c r="O14" s="4">
        <v>37383913800</v>
      </c>
      <c r="P14" s="4"/>
      <c r="Q14" s="4">
        <v>1781656200</v>
      </c>
    </row>
    <row r="15" spans="1:17" ht="18.75">
      <c r="A15" s="2" t="s">
        <v>33</v>
      </c>
      <c r="C15" s="4">
        <v>1100000</v>
      </c>
      <c r="D15" s="4"/>
      <c r="E15" s="4">
        <v>26811516600</v>
      </c>
      <c r="F15" s="4"/>
      <c r="G15" s="4">
        <v>28845342900</v>
      </c>
      <c r="H15" s="4"/>
      <c r="I15" s="4">
        <v>-2033826300</v>
      </c>
      <c r="J15" s="4"/>
      <c r="K15" s="4">
        <v>1100000</v>
      </c>
      <c r="L15" s="4"/>
      <c r="M15" s="4">
        <v>26811516600</v>
      </c>
      <c r="N15" s="4"/>
      <c r="O15" s="4">
        <v>28845342900</v>
      </c>
      <c r="P15" s="4"/>
      <c r="Q15" s="4">
        <v>-2033826300</v>
      </c>
    </row>
    <row r="16" spans="1:17" ht="18.75">
      <c r="A16" s="2" t="s">
        <v>22</v>
      </c>
      <c r="C16" s="4">
        <v>2009950</v>
      </c>
      <c r="D16" s="4"/>
      <c r="E16" s="4">
        <v>30689138649</v>
      </c>
      <c r="F16" s="4"/>
      <c r="G16" s="4">
        <v>29030806287</v>
      </c>
      <c r="H16" s="4"/>
      <c r="I16" s="4">
        <v>1658332362</v>
      </c>
      <c r="J16" s="4"/>
      <c r="K16" s="4">
        <v>2009950</v>
      </c>
      <c r="L16" s="4"/>
      <c r="M16" s="4">
        <v>30689138649</v>
      </c>
      <c r="N16" s="4"/>
      <c r="O16" s="4">
        <v>29030806287</v>
      </c>
      <c r="P16" s="4"/>
      <c r="Q16" s="4">
        <v>1658332362</v>
      </c>
    </row>
    <row r="17" spans="1:17" ht="18.75">
      <c r="A17" s="2" t="s">
        <v>16</v>
      </c>
      <c r="C17" s="4">
        <v>51462337</v>
      </c>
      <c r="D17" s="4"/>
      <c r="E17" s="4">
        <v>160476798929</v>
      </c>
      <c r="F17" s="4"/>
      <c r="G17" s="4">
        <v>133957062134</v>
      </c>
      <c r="H17" s="4"/>
      <c r="I17" s="4">
        <v>26519736795</v>
      </c>
      <c r="J17" s="4"/>
      <c r="K17" s="4">
        <v>51462337</v>
      </c>
      <c r="L17" s="4"/>
      <c r="M17" s="4">
        <v>160476798929</v>
      </c>
      <c r="N17" s="4"/>
      <c r="O17" s="4">
        <v>133957062134</v>
      </c>
      <c r="P17" s="4"/>
      <c r="Q17" s="4">
        <v>26519736795</v>
      </c>
    </row>
    <row r="18" spans="1:17" ht="18.75">
      <c r="A18" s="2" t="s">
        <v>19</v>
      </c>
      <c r="C18" s="4">
        <v>2000000</v>
      </c>
      <c r="D18" s="4"/>
      <c r="E18" s="4">
        <v>71273385000</v>
      </c>
      <c r="F18" s="4"/>
      <c r="G18" s="4">
        <v>71173980000</v>
      </c>
      <c r="H18" s="4"/>
      <c r="I18" s="4">
        <v>99405000</v>
      </c>
      <c r="J18" s="4"/>
      <c r="K18" s="4">
        <v>2000000</v>
      </c>
      <c r="L18" s="4"/>
      <c r="M18" s="4">
        <v>71273385000</v>
      </c>
      <c r="N18" s="4"/>
      <c r="O18" s="4">
        <v>71173980000</v>
      </c>
      <c r="P18" s="4"/>
      <c r="Q18" s="4">
        <v>99405000</v>
      </c>
    </row>
    <row r="19" spans="1:17" ht="18.75">
      <c r="A19" s="2" t="s">
        <v>25</v>
      </c>
      <c r="C19" s="4">
        <v>1123919</v>
      </c>
      <c r="D19" s="4"/>
      <c r="E19" s="4">
        <v>48487854996</v>
      </c>
      <c r="F19" s="4"/>
      <c r="G19" s="4">
        <v>48320270244</v>
      </c>
      <c r="H19" s="4"/>
      <c r="I19" s="4">
        <v>167584752</v>
      </c>
      <c r="J19" s="4"/>
      <c r="K19" s="4">
        <v>1123919</v>
      </c>
      <c r="L19" s="4"/>
      <c r="M19" s="4">
        <v>48487854996</v>
      </c>
      <c r="N19" s="4"/>
      <c r="O19" s="4">
        <v>48320270244</v>
      </c>
      <c r="P19" s="4"/>
      <c r="Q19" s="4">
        <v>167584752</v>
      </c>
    </row>
    <row r="20" spans="1:17" ht="18.75">
      <c r="A20" s="2" t="s">
        <v>51</v>
      </c>
      <c r="C20" s="4">
        <v>1600000</v>
      </c>
      <c r="D20" s="4"/>
      <c r="E20" s="4">
        <v>11769552000</v>
      </c>
      <c r="F20" s="4"/>
      <c r="G20" s="4">
        <v>12676125600</v>
      </c>
      <c r="H20" s="4"/>
      <c r="I20" s="4">
        <v>-906573600</v>
      </c>
      <c r="J20" s="4"/>
      <c r="K20" s="4">
        <v>1600000</v>
      </c>
      <c r="L20" s="4"/>
      <c r="M20" s="4">
        <v>11769552000</v>
      </c>
      <c r="N20" s="4"/>
      <c r="O20" s="4">
        <v>12676125600</v>
      </c>
      <c r="P20" s="4"/>
      <c r="Q20" s="4">
        <v>-906573600</v>
      </c>
    </row>
    <row r="21" spans="1:17" ht="18.75">
      <c r="A21" s="2" t="s">
        <v>30</v>
      </c>
      <c r="C21" s="4">
        <v>2006375</v>
      </c>
      <c r="D21" s="4"/>
      <c r="E21" s="4">
        <v>29497724246</v>
      </c>
      <c r="F21" s="4"/>
      <c r="G21" s="4">
        <v>30076110996</v>
      </c>
      <c r="H21" s="4"/>
      <c r="I21" s="4">
        <v>-578386749</v>
      </c>
      <c r="J21" s="4"/>
      <c r="K21" s="4">
        <v>2006375</v>
      </c>
      <c r="L21" s="4"/>
      <c r="M21" s="4">
        <v>29497724246</v>
      </c>
      <c r="N21" s="4"/>
      <c r="O21" s="4">
        <v>30076110996</v>
      </c>
      <c r="P21" s="4"/>
      <c r="Q21" s="4">
        <v>-578386749</v>
      </c>
    </row>
    <row r="22" spans="1:17" ht="18.75">
      <c r="A22" s="2" t="s">
        <v>56</v>
      </c>
      <c r="C22" s="4">
        <v>500000</v>
      </c>
      <c r="D22" s="4"/>
      <c r="E22" s="4">
        <v>22187196000</v>
      </c>
      <c r="F22" s="4"/>
      <c r="G22" s="4">
        <v>20631507750</v>
      </c>
      <c r="H22" s="4"/>
      <c r="I22" s="4">
        <v>1555688250</v>
      </c>
      <c r="J22" s="4"/>
      <c r="K22" s="4">
        <v>500000</v>
      </c>
      <c r="L22" s="4"/>
      <c r="M22" s="4">
        <v>22187196000</v>
      </c>
      <c r="N22" s="4"/>
      <c r="O22" s="4">
        <v>20631507750</v>
      </c>
      <c r="P22" s="4"/>
      <c r="Q22" s="4">
        <v>1555688250</v>
      </c>
    </row>
    <row r="23" spans="1:17" ht="18.75">
      <c r="A23" s="2" t="s">
        <v>45</v>
      </c>
      <c r="C23" s="4">
        <v>156594</v>
      </c>
      <c r="D23" s="4"/>
      <c r="E23" s="4">
        <v>8710860388</v>
      </c>
      <c r="F23" s="4"/>
      <c r="G23" s="4">
        <v>9034637901</v>
      </c>
      <c r="H23" s="4"/>
      <c r="I23" s="4">
        <v>-323777512</v>
      </c>
      <c r="J23" s="4"/>
      <c r="K23" s="4">
        <v>156594</v>
      </c>
      <c r="L23" s="4"/>
      <c r="M23" s="4">
        <v>8710860388</v>
      </c>
      <c r="N23" s="4"/>
      <c r="O23" s="4">
        <v>9034637901</v>
      </c>
      <c r="P23" s="4"/>
      <c r="Q23" s="4">
        <v>-323777512</v>
      </c>
    </row>
    <row r="24" spans="1:17" ht="18.75">
      <c r="A24" s="2" t="s">
        <v>60</v>
      </c>
      <c r="C24" s="4">
        <v>1000000</v>
      </c>
      <c r="D24" s="4"/>
      <c r="E24" s="4">
        <v>29443761000</v>
      </c>
      <c r="F24" s="4"/>
      <c r="G24" s="4">
        <v>29387246080</v>
      </c>
      <c r="H24" s="4"/>
      <c r="I24" s="4">
        <v>56514920</v>
      </c>
      <c r="J24" s="4"/>
      <c r="K24" s="4">
        <v>1000000</v>
      </c>
      <c r="L24" s="4"/>
      <c r="M24" s="4">
        <v>29443761000</v>
      </c>
      <c r="N24" s="4"/>
      <c r="O24" s="4">
        <v>29387246080</v>
      </c>
      <c r="P24" s="4"/>
      <c r="Q24" s="4">
        <v>56514920</v>
      </c>
    </row>
    <row r="25" spans="1:17" ht="18.75">
      <c r="A25" s="2" t="s">
        <v>54</v>
      </c>
      <c r="C25" s="4">
        <v>20000000</v>
      </c>
      <c r="D25" s="4"/>
      <c r="E25" s="4">
        <v>137576520000</v>
      </c>
      <c r="F25" s="4"/>
      <c r="G25" s="4">
        <v>139167000099</v>
      </c>
      <c r="H25" s="4"/>
      <c r="I25" s="4">
        <v>-1590480099</v>
      </c>
      <c r="J25" s="4"/>
      <c r="K25" s="4">
        <v>20000000</v>
      </c>
      <c r="L25" s="4"/>
      <c r="M25" s="4">
        <v>137576520000</v>
      </c>
      <c r="N25" s="4"/>
      <c r="O25" s="4">
        <v>139167000099</v>
      </c>
      <c r="P25" s="4"/>
      <c r="Q25" s="4">
        <v>-1590480099</v>
      </c>
    </row>
    <row r="26" spans="1:17" ht="18.75">
      <c r="A26" s="2" t="s">
        <v>43</v>
      </c>
      <c r="C26" s="4">
        <v>4600000</v>
      </c>
      <c r="D26" s="4"/>
      <c r="E26" s="4">
        <v>93601736100</v>
      </c>
      <c r="F26" s="4"/>
      <c r="G26" s="4">
        <v>93556009800</v>
      </c>
      <c r="H26" s="4"/>
      <c r="I26" s="4">
        <v>45726300</v>
      </c>
      <c r="J26" s="4"/>
      <c r="K26" s="4">
        <v>4600000</v>
      </c>
      <c r="L26" s="4"/>
      <c r="M26" s="4">
        <v>93601736100</v>
      </c>
      <c r="N26" s="4"/>
      <c r="O26" s="4">
        <v>93556009800</v>
      </c>
      <c r="P26" s="4"/>
      <c r="Q26" s="4">
        <v>45726300</v>
      </c>
    </row>
    <row r="27" spans="1:17" ht="18.75">
      <c r="A27" s="2" t="s">
        <v>46</v>
      </c>
      <c r="C27" s="4">
        <v>8568762</v>
      </c>
      <c r="D27" s="4"/>
      <c r="E27" s="4">
        <v>21890689115</v>
      </c>
      <c r="F27" s="4"/>
      <c r="G27" s="4">
        <v>21081500218</v>
      </c>
      <c r="H27" s="4"/>
      <c r="I27" s="4">
        <v>809188897</v>
      </c>
      <c r="J27" s="4"/>
      <c r="K27" s="4">
        <v>8568762</v>
      </c>
      <c r="L27" s="4"/>
      <c r="M27" s="4">
        <v>21890689115</v>
      </c>
      <c r="N27" s="4"/>
      <c r="O27" s="4">
        <v>21081500218</v>
      </c>
      <c r="P27" s="4"/>
      <c r="Q27" s="4">
        <v>809188897</v>
      </c>
    </row>
    <row r="28" spans="1:17" ht="18.75">
      <c r="A28" s="2" t="s">
        <v>15</v>
      </c>
      <c r="C28" s="4">
        <v>10015010</v>
      </c>
      <c r="D28" s="4"/>
      <c r="E28" s="4">
        <v>33679188195</v>
      </c>
      <c r="F28" s="4"/>
      <c r="G28" s="4">
        <v>33460168940</v>
      </c>
      <c r="H28" s="4"/>
      <c r="I28" s="4">
        <v>219019255</v>
      </c>
      <c r="J28" s="4"/>
      <c r="K28" s="4">
        <v>10015010</v>
      </c>
      <c r="L28" s="4"/>
      <c r="M28" s="4">
        <v>33679188195</v>
      </c>
      <c r="N28" s="4"/>
      <c r="O28" s="4">
        <v>33460168940</v>
      </c>
      <c r="P28" s="4"/>
      <c r="Q28" s="4">
        <v>219019255</v>
      </c>
    </row>
    <row r="29" spans="1:17" ht="18.75">
      <c r="A29" s="2" t="s">
        <v>29</v>
      </c>
      <c r="C29" s="4">
        <v>2417362</v>
      </c>
      <c r="D29" s="4"/>
      <c r="E29" s="4">
        <v>75958156583</v>
      </c>
      <c r="F29" s="4"/>
      <c r="G29" s="4">
        <v>72209509817</v>
      </c>
      <c r="H29" s="4"/>
      <c r="I29" s="4">
        <v>3748646766</v>
      </c>
      <c r="J29" s="4"/>
      <c r="K29" s="4">
        <v>2417362</v>
      </c>
      <c r="L29" s="4"/>
      <c r="M29" s="4">
        <v>75958156583</v>
      </c>
      <c r="N29" s="4"/>
      <c r="O29" s="4">
        <v>72209509817</v>
      </c>
      <c r="P29" s="4"/>
      <c r="Q29" s="4">
        <v>3748646766</v>
      </c>
    </row>
    <row r="30" spans="1:17" ht="18.75">
      <c r="A30" s="2" t="s">
        <v>52</v>
      </c>
      <c r="C30" s="4">
        <v>1073224</v>
      </c>
      <c r="D30" s="4"/>
      <c r="E30" s="4">
        <v>27524428583</v>
      </c>
      <c r="F30" s="4"/>
      <c r="G30" s="4">
        <v>27631112415</v>
      </c>
      <c r="H30" s="4"/>
      <c r="I30" s="4">
        <v>-106683831</v>
      </c>
      <c r="J30" s="4"/>
      <c r="K30" s="4">
        <v>1073224</v>
      </c>
      <c r="L30" s="4"/>
      <c r="M30" s="4">
        <v>27524428583</v>
      </c>
      <c r="N30" s="4"/>
      <c r="O30" s="4">
        <v>27631112415</v>
      </c>
      <c r="P30" s="4"/>
      <c r="Q30" s="4">
        <v>-106683831</v>
      </c>
    </row>
    <row r="31" spans="1:17" ht="18.75">
      <c r="A31" s="2" t="s">
        <v>39</v>
      </c>
      <c r="C31" s="4">
        <v>1511111</v>
      </c>
      <c r="D31" s="4"/>
      <c r="E31" s="4">
        <v>13368867016</v>
      </c>
      <c r="F31" s="4"/>
      <c r="G31" s="4">
        <v>10640310784</v>
      </c>
      <c r="H31" s="4"/>
      <c r="I31" s="4">
        <v>2728556232</v>
      </c>
      <c r="J31" s="4"/>
      <c r="K31" s="4">
        <v>1511111</v>
      </c>
      <c r="L31" s="4"/>
      <c r="M31" s="4">
        <v>13368867016</v>
      </c>
      <c r="N31" s="4"/>
      <c r="O31" s="4">
        <v>10640310784</v>
      </c>
      <c r="P31" s="4"/>
      <c r="Q31" s="4">
        <v>2728556232</v>
      </c>
    </row>
    <row r="32" spans="1:17" ht="18.75">
      <c r="A32" s="2" t="s">
        <v>53</v>
      </c>
      <c r="C32" s="4">
        <v>2500666</v>
      </c>
      <c r="D32" s="4"/>
      <c r="E32" s="4">
        <v>48746283801</v>
      </c>
      <c r="F32" s="4"/>
      <c r="G32" s="4">
        <v>49765456486</v>
      </c>
      <c r="H32" s="4"/>
      <c r="I32" s="4">
        <v>-1019172684</v>
      </c>
      <c r="J32" s="4"/>
      <c r="K32" s="4">
        <v>2500666</v>
      </c>
      <c r="L32" s="4"/>
      <c r="M32" s="4">
        <v>48746283801</v>
      </c>
      <c r="N32" s="4"/>
      <c r="O32" s="4">
        <v>49765456486</v>
      </c>
      <c r="P32" s="4"/>
      <c r="Q32" s="4">
        <v>-1019172684</v>
      </c>
    </row>
    <row r="33" spans="1:17" ht="18.75">
      <c r="A33" s="2" t="s">
        <v>62</v>
      </c>
      <c r="C33" s="4">
        <v>1200000</v>
      </c>
      <c r="D33" s="4"/>
      <c r="E33" s="4">
        <v>35308656000</v>
      </c>
      <c r="F33" s="4"/>
      <c r="G33" s="4">
        <v>29403260928</v>
      </c>
      <c r="H33" s="4"/>
      <c r="I33" s="4">
        <v>5905395072</v>
      </c>
      <c r="J33" s="4"/>
      <c r="K33" s="4">
        <v>1200000</v>
      </c>
      <c r="L33" s="4"/>
      <c r="M33" s="4">
        <v>35308656000</v>
      </c>
      <c r="N33" s="4"/>
      <c r="O33" s="4">
        <v>29403260928</v>
      </c>
      <c r="P33" s="4"/>
      <c r="Q33" s="4">
        <v>5905395072</v>
      </c>
    </row>
    <row r="34" spans="1:17" ht="18.75">
      <c r="A34" s="2" t="s">
        <v>27</v>
      </c>
      <c r="C34" s="4">
        <v>600000</v>
      </c>
      <c r="D34" s="4"/>
      <c r="E34" s="4">
        <v>36680445000</v>
      </c>
      <c r="F34" s="4"/>
      <c r="G34" s="4">
        <v>37903126789</v>
      </c>
      <c r="H34" s="4"/>
      <c r="I34" s="4">
        <v>-1222681789</v>
      </c>
      <c r="J34" s="4"/>
      <c r="K34" s="4">
        <v>600000</v>
      </c>
      <c r="L34" s="4"/>
      <c r="M34" s="4">
        <v>36680445000</v>
      </c>
      <c r="N34" s="4"/>
      <c r="O34" s="4">
        <v>37903126789</v>
      </c>
      <c r="P34" s="4"/>
      <c r="Q34" s="4">
        <v>-1222681789</v>
      </c>
    </row>
    <row r="35" spans="1:17" ht="18.75">
      <c r="A35" s="2" t="s">
        <v>23</v>
      </c>
      <c r="C35" s="4">
        <v>1800000</v>
      </c>
      <c r="D35" s="4"/>
      <c r="E35" s="4">
        <v>8821199700</v>
      </c>
      <c r="F35" s="4"/>
      <c r="G35" s="4">
        <v>9680058900</v>
      </c>
      <c r="H35" s="4"/>
      <c r="I35" s="4">
        <v>-858859200</v>
      </c>
      <c r="J35" s="4"/>
      <c r="K35" s="4">
        <v>1800000</v>
      </c>
      <c r="L35" s="4"/>
      <c r="M35" s="4">
        <v>8821199700</v>
      </c>
      <c r="N35" s="4"/>
      <c r="O35" s="4">
        <v>9680058900</v>
      </c>
      <c r="P35" s="4"/>
      <c r="Q35" s="4">
        <v>-858859200</v>
      </c>
    </row>
    <row r="36" spans="1:17" ht="18.75">
      <c r="A36" s="2" t="s">
        <v>37</v>
      </c>
      <c r="C36" s="4">
        <v>35000000</v>
      </c>
      <c r="D36" s="4"/>
      <c r="E36" s="4">
        <v>268244392500</v>
      </c>
      <c r="F36" s="4"/>
      <c r="G36" s="4">
        <v>272419402578</v>
      </c>
      <c r="H36" s="4"/>
      <c r="I36" s="4">
        <v>-4175010078</v>
      </c>
      <c r="J36" s="4"/>
      <c r="K36" s="4">
        <v>35000000</v>
      </c>
      <c r="L36" s="4"/>
      <c r="M36" s="4">
        <v>268244392500</v>
      </c>
      <c r="N36" s="4"/>
      <c r="O36" s="4">
        <v>272419402578</v>
      </c>
      <c r="P36" s="4"/>
      <c r="Q36" s="4">
        <v>-4175010078</v>
      </c>
    </row>
    <row r="37" spans="1:17" ht="18.75">
      <c r="A37" s="2" t="s">
        <v>48</v>
      </c>
      <c r="C37" s="4">
        <v>3131631</v>
      </c>
      <c r="D37" s="4"/>
      <c r="E37" s="4">
        <v>57559329239</v>
      </c>
      <c r="F37" s="4"/>
      <c r="G37" s="4">
        <v>58773398379</v>
      </c>
      <c r="H37" s="4"/>
      <c r="I37" s="4">
        <v>-1214069139</v>
      </c>
      <c r="J37" s="4"/>
      <c r="K37" s="4">
        <v>3131631</v>
      </c>
      <c r="L37" s="4"/>
      <c r="M37" s="4">
        <v>57559329239</v>
      </c>
      <c r="N37" s="4"/>
      <c r="O37" s="4">
        <v>58773398379</v>
      </c>
      <c r="P37" s="4"/>
      <c r="Q37" s="4">
        <v>-1214069139</v>
      </c>
    </row>
    <row r="38" spans="1:17" ht="18.75">
      <c r="A38" s="2" t="s">
        <v>49</v>
      </c>
      <c r="C38" s="4">
        <v>48000000</v>
      </c>
      <c r="D38" s="4"/>
      <c r="E38" s="4">
        <v>254317752000</v>
      </c>
      <c r="F38" s="4"/>
      <c r="G38" s="4">
        <v>256226328012</v>
      </c>
      <c r="H38" s="4"/>
      <c r="I38" s="4">
        <v>-1908576012</v>
      </c>
      <c r="J38" s="4"/>
      <c r="K38" s="4">
        <v>48000000</v>
      </c>
      <c r="L38" s="4"/>
      <c r="M38" s="4">
        <v>254317752000</v>
      </c>
      <c r="N38" s="4"/>
      <c r="O38" s="4">
        <v>256226328012</v>
      </c>
      <c r="P38" s="4"/>
      <c r="Q38" s="4">
        <v>-1908576012</v>
      </c>
    </row>
    <row r="39" spans="1:17" ht="18.75">
      <c r="A39" s="2" t="s">
        <v>31</v>
      </c>
      <c r="C39" s="4">
        <v>1900000</v>
      </c>
      <c r="D39" s="4"/>
      <c r="E39" s="4">
        <v>31918945500</v>
      </c>
      <c r="F39" s="4"/>
      <c r="G39" s="4">
        <v>32334458400</v>
      </c>
      <c r="H39" s="4"/>
      <c r="I39" s="4">
        <v>-415512900</v>
      </c>
      <c r="J39" s="4"/>
      <c r="K39" s="4">
        <v>1900000</v>
      </c>
      <c r="L39" s="4"/>
      <c r="M39" s="4">
        <v>31918945500</v>
      </c>
      <c r="N39" s="4"/>
      <c r="O39" s="4">
        <v>32334458400</v>
      </c>
      <c r="P39" s="4"/>
      <c r="Q39" s="4">
        <v>-415512900</v>
      </c>
    </row>
    <row r="40" spans="1:17" ht="18.75">
      <c r="A40" s="2" t="s">
        <v>21</v>
      </c>
      <c r="C40" s="4">
        <v>550000</v>
      </c>
      <c r="D40" s="4"/>
      <c r="E40" s="4">
        <v>89461020825</v>
      </c>
      <c r="F40" s="4"/>
      <c r="G40" s="4">
        <v>88537051350</v>
      </c>
      <c r="H40" s="4"/>
      <c r="I40" s="4">
        <v>923969475</v>
      </c>
      <c r="J40" s="4"/>
      <c r="K40" s="4">
        <v>550000</v>
      </c>
      <c r="L40" s="4"/>
      <c r="M40" s="4">
        <v>89461020825</v>
      </c>
      <c r="N40" s="4"/>
      <c r="O40" s="4">
        <v>88537051350</v>
      </c>
      <c r="P40" s="4"/>
      <c r="Q40" s="4">
        <v>923969475</v>
      </c>
    </row>
    <row r="41" spans="1:17" ht="18.75">
      <c r="A41" s="2" t="s">
        <v>26</v>
      </c>
      <c r="C41" s="4">
        <v>1411034</v>
      </c>
      <c r="D41" s="4"/>
      <c r="E41" s="4">
        <v>6626063554</v>
      </c>
      <c r="F41" s="4"/>
      <c r="G41" s="4">
        <v>7184313616</v>
      </c>
      <c r="H41" s="4"/>
      <c r="I41" s="4">
        <v>-558250061</v>
      </c>
      <c r="J41" s="4"/>
      <c r="K41" s="4">
        <v>1411034</v>
      </c>
      <c r="L41" s="4"/>
      <c r="M41" s="4">
        <v>6626063554</v>
      </c>
      <c r="N41" s="4"/>
      <c r="O41" s="4">
        <v>7184313616</v>
      </c>
      <c r="P41" s="4"/>
      <c r="Q41" s="4">
        <v>-558250061</v>
      </c>
    </row>
    <row r="42" spans="1:17" ht="18.75">
      <c r="A42" s="2" t="s">
        <v>58</v>
      </c>
      <c r="C42" s="4">
        <v>2353955</v>
      </c>
      <c r="D42" s="4"/>
      <c r="E42" s="4">
        <v>15911652980</v>
      </c>
      <c r="F42" s="4"/>
      <c r="G42" s="4">
        <v>15911652980</v>
      </c>
      <c r="H42" s="4"/>
      <c r="I42" s="4">
        <v>0</v>
      </c>
      <c r="J42" s="4"/>
      <c r="K42" s="4">
        <v>2353955</v>
      </c>
      <c r="L42" s="4"/>
      <c r="M42" s="4">
        <v>15911652980</v>
      </c>
      <c r="N42" s="4"/>
      <c r="O42" s="4">
        <v>15911652980</v>
      </c>
      <c r="P42" s="4"/>
      <c r="Q42" s="4">
        <v>0</v>
      </c>
    </row>
    <row r="43" spans="1:17" ht="18.75">
      <c r="A43" s="2" t="s">
        <v>59</v>
      </c>
      <c r="C43" s="4">
        <v>885000</v>
      </c>
      <c r="D43" s="4"/>
      <c r="E43" s="4">
        <v>6070166325</v>
      </c>
      <c r="F43" s="4"/>
      <c r="G43" s="4">
        <v>3576994963</v>
      </c>
      <c r="H43" s="4"/>
      <c r="I43" s="4">
        <v>2493171362</v>
      </c>
      <c r="J43" s="4"/>
      <c r="K43" s="4">
        <v>885000</v>
      </c>
      <c r="L43" s="4"/>
      <c r="M43" s="4">
        <v>6070166325</v>
      </c>
      <c r="N43" s="4"/>
      <c r="O43" s="4">
        <v>3576994963</v>
      </c>
      <c r="P43" s="4"/>
      <c r="Q43" s="4">
        <v>2493171362</v>
      </c>
    </row>
    <row r="44" spans="1:17" ht="18.75">
      <c r="A44" s="2" t="s">
        <v>44</v>
      </c>
      <c r="C44" s="4">
        <v>19250000</v>
      </c>
      <c r="D44" s="4"/>
      <c r="E44" s="4">
        <v>84636150637</v>
      </c>
      <c r="F44" s="4"/>
      <c r="G44" s="4">
        <v>83301390000</v>
      </c>
      <c r="H44" s="4"/>
      <c r="I44" s="4">
        <v>1334760637</v>
      </c>
      <c r="J44" s="4"/>
      <c r="K44" s="4">
        <v>19250000</v>
      </c>
      <c r="L44" s="4"/>
      <c r="M44" s="4">
        <v>84636150637</v>
      </c>
      <c r="N44" s="4"/>
      <c r="O44" s="4">
        <v>83301390000</v>
      </c>
      <c r="P44" s="4"/>
      <c r="Q44" s="4">
        <v>1334760637</v>
      </c>
    </row>
    <row r="45" spans="1:17" ht="18.75">
      <c r="A45" s="2" t="s">
        <v>55</v>
      </c>
      <c r="C45" s="4">
        <v>3030000</v>
      </c>
      <c r="D45" s="4"/>
      <c r="E45" s="4">
        <v>69064506495</v>
      </c>
      <c r="F45" s="4"/>
      <c r="G45" s="4">
        <v>72708992010</v>
      </c>
      <c r="H45" s="4"/>
      <c r="I45" s="4">
        <v>-3644485515</v>
      </c>
      <c r="J45" s="4"/>
      <c r="K45" s="4">
        <v>3030000</v>
      </c>
      <c r="L45" s="4"/>
      <c r="M45" s="4">
        <v>69064506495</v>
      </c>
      <c r="N45" s="4"/>
      <c r="O45" s="4">
        <v>72708992010</v>
      </c>
      <c r="P45" s="4"/>
      <c r="Q45" s="4">
        <v>-3644485515</v>
      </c>
    </row>
    <row r="46" spans="1:17" ht="18.75">
      <c r="A46" s="2" t="s">
        <v>57</v>
      </c>
      <c r="C46" s="4">
        <v>9360000</v>
      </c>
      <c r="D46" s="4"/>
      <c r="E46" s="4">
        <v>51824995560</v>
      </c>
      <c r="F46" s="4"/>
      <c r="G46" s="4">
        <v>48419618832</v>
      </c>
      <c r="H46" s="4"/>
      <c r="I46" s="4">
        <v>3405376728</v>
      </c>
      <c r="J46" s="4"/>
      <c r="K46" s="4">
        <v>9360000</v>
      </c>
      <c r="L46" s="4"/>
      <c r="M46" s="4">
        <v>51824995560</v>
      </c>
      <c r="N46" s="4"/>
      <c r="O46" s="4">
        <v>48419618832</v>
      </c>
      <c r="P46" s="4"/>
      <c r="Q46" s="4">
        <v>3405376728</v>
      </c>
    </row>
    <row r="47" spans="1:17" ht="18.75">
      <c r="A47" s="2" t="s">
        <v>40</v>
      </c>
      <c r="C47" s="4">
        <v>3200000</v>
      </c>
      <c r="D47" s="4"/>
      <c r="E47" s="4">
        <v>20262715200</v>
      </c>
      <c r="F47" s="4"/>
      <c r="G47" s="4">
        <v>20421763200</v>
      </c>
      <c r="H47" s="4"/>
      <c r="I47" s="4">
        <v>-159048000</v>
      </c>
      <c r="J47" s="4"/>
      <c r="K47" s="4">
        <v>3200000</v>
      </c>
      <c r="L47" s="4"/>
      <c r="M47" s="4">
        <v>20262715200</v>
      </c>
      <c r="N47" s="4"/>
      <c r="O47" s="4">
        <v>20421763200</v>
      </c>
      <c r="P47" s="4"/>
      <c r="Q47" s="4">
        <v>-159048000</v>
      </c>
    </row>
    <row r="48" spans="1:17" ht="18.75">
      <c r="A48" s="2" t="s">
        <v>35</v>
      </c>
      <c r="C48" s="4">
        <v>33931109</v>
      </c>
      <c r="D48" s="4"/>
      <c r="E48" s="4">
        <v>78116870975</v>
      </c>
      <c r="F48" s="4"/>
      <c r="G48" s="4">
        <v>78386704726</v>
      </c>
      <c r="H48" s="4"/>
      <c r="I48" s="4">
        <v>-269833750</v>
      </c>
      <c r="J48" s="4"/>
      <c r="K48" s="4">
        <v>33931109</v>
      </c>
      <c r="L48" s="4"/>
      <c r="M48" s="4">
        <v>78116870975</v>
      </c>
      <c r="N48" s="4"/>
      <c r="O48" s="4">
        <v>78386704726</v>
      </c>
      <c r="P48" s="4"/>
      <c r="Q48" s="4">
        <v>-269833750</v>
      </c>
    </row>
    <row r="49" spans="1:17" ht="18.75">
      <c r="A49" s="2" t="s">
        <v>32</v>
      </c>
      <c r="C49" s="4">
        <v>18186340</v>
      </c>
      <c r="D49" s="4"/>
      <c r="E49" s="4">
        <v>44074484053</v>
      </c>
      <c r="F49" s="4"/>
      <c r="G49" s="4">
        <f>41814717643+10</f>
        <v>41814717653</v>
      </c>
      <c r="H49" s="4"/>
      <c r="I49" s="4">
        <f>E49-G49</f>
        <v>2259766400</v>
      </c>
      <c r="J49" s="4"/>
      <c r="K49" s="4">
        <v>18186340</v>
      </c>
      <c r="L49" s="4"/>
      <c r="M49" s="4">
        <v>44074484053</v>
      </c>
      <c r="N49" s="4"/>
      <c r="O49" s="4">
        <v>41814717643</v>
      </c>
      <c r="P49" s="4"/>
      <c r="Q49" s="4">
        <v>2259766410</v>
      </c>
    </row>
    <row r="50" spans="1:17" ht="18.75">
      <c r="A50" s="2" t="s">
        <v>18</v>
      </c>
      <c r="C50" s="4">
        <v>24427301</v>
      </c>
      <c r="D50" s="4"/>
      <c r="E50" s="4">
        <v>79110620985</v>
      </c>
      <c r="F50" s="4"/>
      <c r="G50" s="4">
        <v>84501215785</v>
      </c>
      <c r="H50" s="4"/>
      <c r="I50" s="4">
        <v>-5390594799</v>
      </c>
      <c r="J50" s="4"/>
      <c r="K50" s="4">
        <v>24427301</v>
      </c>
      <c r="L50" s="4"/>
      <c r="M50" s="4">
        <v>79110620985</v>
      </c>
      <c r="N50" s="4"/>
      <c r="O50" s="4">
        <v>84501215785</v>
      </c>
      <c r="P50" s="4"/>
      <c r="Q50" s="4">
        <v>-5390594799</v>
      </c>
    </row>
    <row r="51" spans="1:17" ht="18.75">
      <c r="A51" s="2" t="s">
        <v>28</v>
      </c>
      <c r="C51" s="4">
        <v>4300000</v>
      </c>
      <c r="D51" s="4"/>
      <c r="E51" s="4">
        <v>122889431250</v>
      </c>
      <c r="F51" s="4"/>
      <c r="G51" s="4">
        <v>113485718227</v>
      </c>
      <c r="H51" s="4"/>
      <c r="I51" s="4">
        <v>9403713023</v>
      </c>
      <c r="J51" s="4"/>
      <c r="K51" s="4">
        <v>4300000</v>
      </c>
      <c r="L51" s="4"/>
      <c r="M51" s="4">
        <v>122889431250</v>
      </c>
      <c r="N51" s="4"/>
      <c r="O51" s="4">
        <f>113485718227+10</f>
        <v>113485718237</v>
      </c>
      <c r="P51" s="4"/>
      <c r="Q51" s="4">
        <f>M51-O51</f>
        <v>9403713013</v>
      </c>
    </row>
    <row r="52" spans="1:17" ht="18.75">
      <c r="A52" s="2" t="s">
        <v>24</v>
      </c>
      <c r="C52" s="4">
        <v>540000</v>
      </c>
      <c r="D52" s="4"/>
      <c r="E52" s="4">
        <v>97620083820</v>
      </c>
      <c r="F52" s="4"/>
      <c r="G52" s="4">
        <v>98661450600</v>
      </c>
      <c r="H52" s="4"/>
      <c r="I52" s="4">
        <v>-1041366780</v>
      </c>
      <c r="J52" s="4"/>
      <c r="K52" s="4">
        <v>540000</v>
      </c>
      <c r="L52" s="4"/>
      <c r="M52" s="4">
        <v>97620083820</v>
      </c>
      <c r="N52" s="4"/>
      <c r="O52" s="4">
        <v>98661450600</v>
      </c>
      <c r="P52" s="4"/>
      <c r="Q52" s="4">
        <v>-1041366780</v>
      </c>
    </row>
    <row r="53" spans="1:17" ht="18.75">
      <c r="A53" s="2" t="s">
        <v>34</v>
      </c>
      <c r="C53" s="4">
        <v>1000000</v>
      </c>
      <c r="D53" s="4"/>
      <c r="E53" s="4">
        <v>29026260000</v>
      </c>
      <c r="F53" s="4"/>
      <c r="G53" s="4">
        <v>29274772500</v>
      </c>
      <c r="H53" s="4"/>
      <c r="I53" s="4">
        <v>-248512500</v>
      </c>
      <c r="J53" s="4"/>
      <c r="K53" s="4">
        <v>1000000</v>
      </c>
      <c r="L53" s="4"/>
      <c r="M53" s="4">
        <v>29026260000</v>
      </c>
      <c r="N53" s="4"/>
      <c r="O53" s="4">
        <v>29274772500</v>
      </c>
      <c r="P53" s="4"/>
      <c r="Q53" s="4">
        <v>-248512500</v>
      </c>
    </row>
    <row r="54" spans="1:17" ht="19.5" thickBot="1">
      <c r="C54" s="4"/>
      <c r="D54" s="4"/>
      <c r="E54" s="8">
        <f>SUM(E8:E53)</f>
        <v>2731091835891</v>
      </c>
      <c r="F54" s="4"/>
      <c r="G54" s="8">
        <f>SUM(G8:G53)</f>
        <v>2686459361871</v>
      </c>
      <c r="H54" s="4"/>
      <c r="I54" s="8">
        <f>SUM(I8:I53)</f>
        <v>44632474030</v>
      </c>
      <c r="J54" s="4"/>
      <c r="K54" s="4"/>
      <c r="L54" s="4"/>
      <c r="M54" s="8">
        <f>SUM(M8:M53)</f>
        <v>2731091835891</v>
      </c>
      <c r="N54" s="4"/>
      <c r="O54" s="8">
        <f>SUM(O8:O53)</f>
        <v>2686459361871</v>
      </c>
      <c r="P54" s="4"/>
      <c r="Q54" s="8">
        <f>SUM(Q8:Q53)</f>
        <v>44632474030</v>
      </c>
    </row>
    <row r="55" spans="1:17" ht="19.5" thickTop="1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8.7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8.7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8.7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8.7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3"/>
  <sheetViews>
    <sheetView rightToLeft="1" workbookViewId="0">
      <selection activeCell="O18" sqref="O18"/>
    </sheetView>
  </sheetViews>
  <sheetFormatPr defaultRowHeight="15"/>
  <cols>
    <col min="1" max="1" width="25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3.25">
      <c r="A3" s="18" t="s">
        <v>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3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3.25">
      <c r="A6" s="18" t="s">
        <v>3</v>
      </c>
      <c r="C6" s="19" t="s">
        <v>91</v>
      </c>
      <c r="D6" s="19" t="s">
        <v>91</v>
      </c>
      <c r="E6" s="19" t="s">
        <v>91</v>
      </c>
      <c r="F6" s="19" t="s">
        <v>91</v>
      </c>
      <c r="G6" s="19" t="s">
        <v>91</v>
      </c>
      <c r="H6" s="19" t="s">
        <v>91</v>
      </c>
      <c r="I6" s="19" t="s">
        <v>91</v>
      </c>
      <c r="K6" s="19" t="s">
        <v>92</v>
      </c>
      <c r="L6" s="19" t="s">
        <v>92</v>
      </c>
      <c r="M6" s="19" t="s">
        <v>92</v>
      </c>
      <c r="N6" s="19" t="s">
        <v>92</v>
      </c>
      <c r="O6" s="19" t="s">
        <v>92</v>
      </c>
      <c r="P6" s="19" t="s">
        <v>92</v>
      </c>
      <c r="Q6" s="19" t="s">
        <v>92</v>
      </c>
    </row>
    <row r="7" spans="1:17" ht="23.25">
      <c r="A7" s="19" t="s">
        <v>3</v>
      </c>
      <c r="C7" s="19" t="s">
        <v>7</v>
      </c>
      <c r="E7" s="19" t="s">
        <v>106</v>
      </c>
      <c r="G7" s="19" t="s">
        <v>107</v>
      </c>
      <c r="I7" s="19" t="s">
        <v>109</v>
      </c>
      <c r="K7" s="19" t="s">
        <v>7</v>
      </c>
      <c r="M7" s="19" t="s">
        <v>106</v>
      </c>
      <c r="O7" s="19" t="s">
        <v>107</v>
      </c>
      <c r="Q7" s="19" t="s">
        <v>109</v>
      </c>
    </row>
    <row r="8" spans="1:17" ht="18.75">
      <c r="A8" s="2" t="s">
        <v>50</v>
      </c>
      <c r="C8" s="4">
        <v>2000000</v>
      </c>
      <c r="D8" s="4"/>
      <c r="E8" s="4">
        <v>12029962553</v>
      </c>
      <c r="F8" s="4"/>
      <c r="G8" s="4">
        <v>13598604000</v>
      </c>
      <c r="H8" s="4"/>
      <c r="I8" s="4">
        <v>-1568641447</v>
      </c>
      <c r="J8" s="4"/>
      <c r="K8" s="4">
        <v>2000000</v>
      </c>
      <c r="L8" s="4"/>
      <c r="M8" s="4">
        <v>12029962553</v>
      </c>
      <c r="N8" s="4"/>
      <c r="O8" s="4">
        <v>13598604000</v>
      </c>
      <c r="P8" s="4"/>
      <c r="Q8" s="4">
        <v>-1568641447</v>
      </c>
    </row>
    <row r="9" spans="1:17" ht="18.75">
      <c r="A9" s="2" t="s">
        <v>47</v>
      </c>
      <c r="C9" s="4">
        <v>1500000</v>
      </c>
      <c r="D9" s="4"/>
      <c r="E9" s="4">
        <v>10208812997</v>
      </c>
      <c r="F9" s="4"/>
      <c r="G9" s="4">
        <v>9736719750</v>
      </c>
      <c r="H9" s="4"/>
      <c r="I9" s="4">
        <v>472093247</v>
      </c>
      <c r="J9" s="4"/>
      <c r="K9" s="4">
        <v>1500000</v>
      </c>
      <c r="L9" s="4"/>
      <c r="M9" s="4">
        <v>10208812997</v>
      </c>
      <c r="N9" s="4"/>
      <c r="O9" s="4">
        <v>9736719750</v>
      </c>
      <c r="P9" s="4"/>
      <c r="Q9" s="4">
        <v>472093247</v>
      </c>
    </row>
    <row r="10" spans="1:17" ht="18.75">
      <c r="A10" s="2" t="s">
        <v>16</v>
      </c>
      <c r="C10" s="4">
        <v>18715950</v>
      </c>
      <c r="D10" s="4"/>
      <c r="E10" s="4">
        <v>61708424856</v>
      </c>
      <c r="F10" s="4"/>
      <c r="G10" s="4">
        <v>48717835661</v>
      </c>
      <c r="H10" s="4"/>
      <c r="I10" s="4">
        <v>12990589195</v>
      </c>
      <c r="J10" s="4"/>
      <c r="K10" s="4">
        <v>18715950</v>
      </c>
      <c r="L10" s="4"/>
      <c r="M10" s="4">
        <v>61708424856</v>
      </c>
      <c r="N10" s="4"/>
      <c r="O10" s="4">
        <v>48717835661</v>
      </c>
      <c r="P10" s="4"/>
      <c r="Q10" s="4">
        <v>12990589195</v>
      </c>
    </row>
    <row r="11" spans="1:17" ht="18.75">
      <c r="A11" s="2" t="s">
        <v>54</v>
      </c>
      <c r="C11" s="4">
        <v>8000000</v>
      </c>
      <c r="D11" s="4"/>
      <c r="E11" s="4">
        <v>54994142515</v>
      </c>
      <c r="F11" s="4"/>
      <c r="G11" s="4">
        <v>55666799901</v>
      </c>
      <c r="H11" s="4"/>
      <c r="I11" s="4">
        <v>-672657386</v>
      </c>
      <c r="J11" s="4"/>
      <c r="K11" s="4">
        <v>8000000</v>
      </c>
      <c r="L11" s="4"/>
      <c r="M11" s="4">
        <v>54994142515</v>
      </c>
      <c r="N11" s="4"/>
      <c r="O11" s="4">
        <v>55666799901</v>
      </c>
      <c r="P11" s="4"/>
      <c r="Q11" s="4">
        <v>-672657386</v>
      </c>
    </row>
    <row r="12" spans="1:17" ht="18.75">
      <c r="A12" s="2" t="s">
        <v>39</v>
      </c>
      <c r="C12" s="4">
        <v>1700000</v>
      </c>
      <c r="D12" s="4"/>
      <c r="E12" s="4">
        <v>15073774288</v>
      </c>
      <c r="F12" s="4"/>
      <c r="G12" s="4">
        <v>11970350516</v>
      </c>
      <c r="H12" s="4"/>
      <c r="I12" s="4">
        <v>3103423772</v>
      </c>
      <c r="J12" s="4"/>
      <c r="K12" s="4">
        <v>1700000</v>
      </c>
      <c r="L12" s="4"/>
      <c r="M12" s="4">
        <v>15073774288</v>
      </c>
      <c r="N12" s="4"/>
      <c r="O12" s="4">
        <v>11970350516</v>
      </c>
      <c r="P12" s="4"/>
      <c r="Q12" s="4">
        <v>3103423772</v>
      </c>
    </row>
    <row r="13" spans="1:17" ht="18.75">
      <c r="A13" s="2" t="s">
        <v>27</v>
      </c>
      <c r="C13" s="4">
        <v>716253</v>
      </c>
      <c r="D13" s="4"/>
      <c r="E13" s="4">
        <v>46207430012</v>
      </c>
      <c r="F13" s="4"/>
      <c r="G13" s="4">
        <v>45247046486</v>
      </c>
      <c r="H13" s="4"/>
      <c r="I13" s="4">
        <v>960383526</v>
      </c>
      <c r="J13" s="4"/>
      <c r="K13" s="4">
        <v>716253</v>
      </c>
      <c r="L13" s="4"/>
      <c r="M13" s="4">
        <v>46207430012</v>
      </c>
      <c r="N13" s="4"/>
      <c r="O13" s="4">
        <v>45247046486</v>
      </c>
      <c r="P13" s="4"/>
      <c r="Q13" s="4">
        <v>960383526</v>
      </c>
    </row>
    <row r="14" spans="1:17" ht="18.75">
      <c r="A14" s="2" t="s">
        <v>16</v>
      </c>
      <c r="C14" s="4">
        <v>70178287</v>
      </c>
      <c r="D14" s="4"/>
      <c r="E14" s="4">
        <v>182674895129</v>
      </c>
      <c r="F14" s="4"/>
      <c r="G14" s="4">
        <v>219397483874</v>
      </c>
      <c r="H14" s="4"/>
      <c r="I14" s="4">
        <v>-36722588744</v>
      </c>
      <c r="J14" s="4"/>
      <c r="K14" s="4">
        <v>70178287</v>
      </c>
      <c r="L14" s="4"/>
      <c r="M14" s="4">
        <v>182674895129</v>
      </c>
      <c r="N14" s="4"/>
      <c r="O14" s="4">
        <v>219397483874</v>
      </c>
      <c r="P14" s="4"/>
      <c r="Q14" s="4">
        <v>-36722588744</v>
      </c>
    </row>
    <row r="15" spans="1:17" ht="18.75">
      <c r="A15" s="2" t="s">
        <v>37</v>
      </c>
      <c r="C15" s="4">
        <v>2418598</v>
      </c>
      <c r="D15" s="4"/>
      <c r="E15" s="4">
        <v>18622437866</v>
      </c>
      <c r="F15" s="4"/>
      <c r="G15" s="4">
        <v>18824943409</v>
      </c>
      <c r="H15" s="4"/>
      <c r="I15" s="4">
        <v>-202505543</v>
      </c>
      <c r="J15" s="4"/>
      <c r="K15" s="4">
        <v>2418598</v>
      </c>
      <c r="L15" s="4"/>
      <c r="M15" s="4">
        <v>18622437866</v>
      </c>
      <c r="N15" s="4"/>
      <c r="O15" s="4">
        <v>18824943409</v>
      </c>
      <c r="P15" s="4"/>
      <c r="Q15" s="4">
        <v>-202505543</v>
      </c>
    </row>
    <row r="16" spans="1:17" ht="18.75">
      <c r="A16" s="2" t="s">
        <v>49</v>
      </c>
      <c r="C16" s="4">
        <v>2000000</v>
      </c>
      <c r="D16" s="4"/>
      <c r="E16" s="4">
        <v>11014074081</v>
      </c>
      <c r="F16" s="4"/>
      <c r="G16" s="4">
        <v>10676096988</v>
      </c>
      <c r="H16" s="4"/>
      <c r="I16" s="4">
        <v>337977093</v>
      </c>
      <c r="J16" s="4"/>
      <c r="K16" s="4">
        <v>2000000</v>
      </c>
      <c r="L16" s="4"/>
      <c r="M16" s="4">
        <v>11014074081</v>
      </c>
      <c r="N16" s="4"/>
      <c r="O16" s="4">
        <v>10676096988</v>
      </c>
      <c r="P16" s="4"/>
      <c r="Q16" s="4">
        <v>337977093</v>
      </c>
    </row>
    <row r="17" spans="1:17" ht="18.75">
      <c r="A17" s="2" t="s">
        <v>28</v>
      </c>
      <c r="C17" s="4">
        <v>257130</v>
      </c>
      <c r="D17" s="4"/>
      <c r="E17" s="4">
        <v>7414926304</v>
      </c>
      <c r="F17" s="4"/>
      <c r="G17" s="4">
        <f>6786182054-2665</f>
        <v>6786179389</v>
      </c>
      <c r="H17" s="4"/>
      <c r="I17" s="4">
        <f>E17-G17</f>
        <v>628746915</v>
      </c>
      <c r="J17" s="4"/>
      <c r="K17" s="4">
        <v>257130</v>
      </c>
      <c r="L17" s="4"/>
      <c r="M17" s="4">
        <v>7414926304</v>
      </c>
      <c r="N17" s="4"/>
      <c r="O17" s="4">
        <f>6786182054-2665</f>
        <v>6786179389</v>
      </c>
      <c r="P17" s="4"/>
      <c r="Q17" s="4">
        <f>M17-O17</f>
        <v>628746915</v>
      </c>
    </row>
    <row r="18" spans="1:17" ht="19.5" thickBot="1">
      <c r="C18" s="4"/>
      <c r="D18" s="4"/>
      <c r="E18" s="8">
        <f>SUM(E8:E17)</f>
        <v>419948880601</v>
      </c>
      <c r="F18" s="4"/>
      <c r="G18" s="8">
        <f>SUM(G8:G17)</f>
        <v>440622059974</v>
      </c>
      <c r="H18" s="4"/>
      <c r="I18" s="8">
        <f>SUM(I8:I17)</f>
        <v>-20673179372</v>
      </c>
      <c r="J18" s="4"/>
      <c r="K18" s="4"/>
      <c r="L18" s="4"/>
      <c r="M18" s="8">
        <f>SUM(M8:M17)</f>
        <v>419948880601</v>
      </c>
      <c r="N18" s="4"/>
      <c r="O18" s="8">
        <f>SUM(O8:O17)</f>
        <v>440622059974</v>
      </c>
      <c r="P18" s="4"/>
      <c r="Q18" s="8">
        <f>SUM(Q8:Q17)</f>
        <v>-20673179372</v>
      </c>
    </row>
    <row r="19" spans="1:17" ht="19.5" thickTop="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8.7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8.7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>
      <c r="Q22" s="10"/>
    </row>
    <row r="23" spans="1:17">
      <c r="Q23" s="10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60"/>
  <sheetViews>
    <sheetView rightToLeft="1" workbookViewId="0">
      <selection activeCell="W7" sqref="W7"/>
    </sheetView>
  </sheetViews>
  <sheetFormatPr defaultRowHeight="15"/>
  <cols>
    <col min="1" max="1" width="26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7.140625" style="1" bestFit="1" customWidth="1"/>
    <col min="24" max="16384" width="9.140625" style="1"/>
  </cols>
  <sheetData>
    <row r="2" spans="1:23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3" ht="23.25">
      <c r="A3" s="18" t="s">
        <v>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3" ht="23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3" ht="23.25">
      <c r="A6" s="18" t="s">
        <v>3</v>
      </c>
      <c r="C6" s="19" t="s">
        <v>91</v>
      </c>
      <c r="D6" s="19" t="s">
        <v>91</v>
      </c>
      <c r="E6" s="19" t="s">
        <v>91</v>
      </c>
      <c r="F6" s="19" t="s">
        <v>91</v>
      </c>
      <c r="G6" s="19" t="s">
        <v>91</v>
      </c>
      <c r="H6" s="19" t="s">
        <v>91</v>
      </c>
      <c r="I6" s="19" t="s">
        <v>91</v>
      </c>
      <c r="J6" s="19" t="s">
        <v>91</v>
      </c>
      <c r="K6" s="19" t="s">
        <v>91</v>
      </c>
      <c r="M6" s="19" t="s">
        <v>92</v>
      </c>
      <c r="N6" s="19" t="s">
        <v>92</v>
      </c>
      <c r="O6" s="19" t="s">
        <v>92</v>
      </c>
      <c r="P6" s="19" t="s">
        <v>92</v>
      </c>
      <c r="Q6" s="19" t="s">
        <v>92</v>
      </c>
      <c r="R6" s="19" t="s">
        <v>92</v>
      </c>
      <c r="S6" s="19" t="s">
        <v>92</v>
      </c>
      <c r="T6" s="19" t="s">
        <v>92</v>
      </c>
      <c r="U6" s="19" t="s">
        <v>92</v>
      </c>
    </row>
    <row r="7" spans="1:23" ht="23.25">
      <c r="A7" s="19" t="s">
        <v>3</v>
      </c>
      <c r="C7" s="19" t="s">
        <v>110</v>
      </c>
      <c r="E7" s="19" t="s">
        <v>111</v>
      </c>
      <c r="G7" s="19" t="s">
        <v>112</v>
      </c>
      <c r="I7" s="19" t="s">
        <v>70</v>
      </c>
      <c r="K7" s="19" t="s">
        <v>113</v>
      </c>
      <c r="M7" s="19" t="s">
        <v>110</v>
      </c>
      <c r="O7" s="19" t="s">
        <v>111</v>
      </c>
      <c r="Q7" s="19" t="s">
        <v>112</v>
      </c>
      <c r="S7" s="19" t="s">
        <v>70</v>
      </c>
      <c r="U7" s="19" t="s">
        <v>113</v>
      </c>
      <c r="W7" s="3"/>
    </row>
    <row r="8" spans="1:23" ht="18.75">
      <c r="A8" s="2" t="s">
        <v>50</v>
      </c>
      <c r="C8" s="4">
        <v>0</v>
      </c>
      <c r="D8" s="4"/>
      <c r="E8" s="4">
        <v>0</v>
      </c>
      <c r="F8" s="4"/>
      <c r="G8" s="4">
        <v>-1568641447</v>
      </c>
      <c r="H8" s="4"/>
      <c r="I8" s="4">
        <f>C8+E8+G8</f>
        <v>-1568641447</v>
      </c>
      <c r="K8" s="6">
        <v>-5.3903298091721452E-2</v>
      </c>
      <c r="M8" s="4">
        <v>0</v>
      </c>
      <c r="N8" s="4"/>
      <c r="O8" s="4">
        <v>0</v>
      </c>
      <c r="P8" s="4"/>
      <c r="Q8" s="4">
        <v>-1568641447</v>
      </c>
      <c r="S8" s="17">
        <f>M8+O8+Q8</f>
        <v>-1568641447</v>
      </c>
      <c r="U8" s="6">
        <v>-5.3903298091721452E-2</v>
      </c>
      <c r="W8" s="5"/>
    </row>
    <row r="9" spans="1:23" ht="18.75">
      <c r="A9" s="2" t="s">
        <v>47</v>
      </c>
      <c r="C9" s="4">
        <v>0</v>
      </c>
      <c r="D9" s="4"/>
      <c r="E9" s="4">
        <v>0</v>
      </c>
      <c r="F9" s="4"/>
      <c r="G9" s="4">
        <v>472093247</v>
      </c>
      <c r="H9" s="4"/>
      <c r="I9" s="4">
        <f t="shared" ref="I9:I56" si="0">C9+E9+G9</f>
        <v>472093247</v>
      </c>
      <c r="K9" s="6">
        <v>1.6222561930132197E-2</v>
      </c>
      <c r="M9" s="4">
        <v>0</v>
      </c>
      <c r="N9" s="4"/>
      <c r="O9" s="4">
        <v>0</v>
      </c>
      <c r="P9" s="4"/>
      <c r="Q9" s="4">
        <v>472093247</v>
      </c>
      <c r="S9" s="21">
        <f t="shared" ref="S9:S56" si="1">M9+O9+Q9</f>
        <v>472093247</v>
      </c>
      <c r="U9" s="6">
        <v>1.6222561930132197E-2</v>
      </c>
      <c r="W9" s="5"/>
    </row>
    <row r="10" spans="1:23" ht="18.75">
      <c r="A10" s="2" t="s">
        <v>16</v>
      </c>
      <c r="C10" s="4">
        <v>0</v>
      </c>
      <c r="D10" s="4"/>
      <c r="E10" s="4">
        <v>26519736795</v>
      </c>
      <c r="F10" s="4"/>
      <c r="G10" s="4">
        <v>12990589195</v>
      </c>
      <c r="H10" s="4"/>
      <c r="I10" s="4">
        <f t="shared" si="0"/>
        <v>39510325990</v>
      </c>
      <c r="K10" s="6">
        <v>1.3576951467227549</v>
      </c>
      <c r="M10" s="4">
        <v>0</v>
      </c>
      <c r="N10" s="4"/>
      <c r="O10" s="4">
        <v>26519736795</v>
      </c>
      <c r="P10" s="4"/>
      <c r="Q10" s="4">
        <v>12990589195</v>
      </c>
      <c r="S10" s="21">
        <f t="shared" si="1"/>
        <v>39510325990</v>
      </c>
      <c r="U10" s="6">
        <v>1.3576951467227549</v>
      </c>
      <c r="W10" s="5"/>
    </row>
    <row r="11" spans="1:23" ht="18.75">
      <c r="A11" s="2" t="s">
        <v>54</v>
      </c>
      <c r="C11" s="4">
        <v>0</v>
      </c>
      <c r="D11" s="4"/>
      <c r="E11" s="4">
        <v>-1590480099</v>
      </c>
      <c r="F11" s="4"/>
      <c r="G11" s="4">
        <v>-672657386</v>
      </c>
      <c r="H11" s="4"/>
      <c r="I11" s="4">
        <f t="shared" si="0"/>
        <v>-2263137485</v>
      </c>
      <c r="K11" s="6">
        <v>-7.7768297344054424E-2</v>
      </c>
      <c r="M11" s="4">
        <v>0</v>
      </c>
      <c r="N11" s="4"/>
      <c r="O11" s="4">
        <v>-1590480099</v>
      </c>
      <c r="P11" s="4"/>
      <c r="Q11" s="4">
        <v>-672657386</v>
      </c>
      <c r="S11" s="21">
        <f t="shared" si="1"/>
        <v>-2263137485</v>
      </c>
      <c r="U11" s="6">
        <v>-7.7768297344054424E-2</v>
      </c>
      <c r="W11" s="5"/>
    </row>
    <row r="12" spans="1:23" ht="18.75">
      <c r="A12" s="2" t="s">
        <v>39</v>
      </c>
      <c r="C12" s="4">
        <v>0</v>
      </c>
      <c r="D12" s="4"/>
      <c r="E12" s="4">
        <v>2728556232</v>
      </c>
      <c r="F12" s="4"/>
      <c r="G12" s="4">
        <v>3103423772</v>
      </c>
      <c r="H12" s="4"/>
      <c r="I12" s="4">
        <f t="shared" si="0"/>
        <v>5831980004</v>
      </c>
      <c r="K12" s="6">
        <v>0.20040459674311464</v>
      </c>
      <c r="M12" s="4">
        <v>0</v>
      </c>
      <c r="N12" s="4"/>
      <c r="O12" s="4">
        <v>2728556232</v>
      </c>
      <c r="P12" s="4"/>
      <c r="Q12" s="4">
        <v>3103423772</v>
      </c>
      <c r="S12" s="21">
        <f t="shared" si="1"/>
        <v>5831980004</v>
      </c>
      <c r="U12" s="6">
        <v>0.20040459674311464</v>
      </c>
      <c r="W12" s="5"/>
    </row>
    <row r="13" spans="1:23" ht="18.75">
      <c r="A13" s="2" t="s">
        <v>27</v>
      </c>
      <c r="C13" s="4">
        <v>0</v>
      </c>
      <c r="D13" s="4"/>
      <c r="E13" s="4">
        <v>-1222681789</v>
      </c>
      <c r="F13" s="4"/>
      <c r="G13" s="4">
        <v>960383526</v>
      </c>
      <c r="H13" s="4"/>
      <c r="I13" s="4">
        <f t="shared" si="0"/>
        <v>-262298263</v>
      </c>
      <c r="K13" s="6">
        <v>-9.0133672589551E-3</v>
      </c>
      <c r="M13" s="4">
        <v>0</v>
      </c>
      <c r="N13" s="4"/>
      <c r="O13" s="4">
        <v>-1222681789</v>
      </c>
      <c r="P13" s="4"/>
      <c r="Q13" s="4">
        <v>960383526</v>
      </c>
      <c r="S13" s="21">
        <f t="shared" si="1"/>
        <v>-262298263</v>
      </c>
      <c r="U13" s="6">
        <v>-9.0133672589551E-3</v>
      </c>
      <c r="W13" s="5"/>
    </row>
    <row r="14" spans="1:23" ht="18.75">
      <c r="A14" s="2" t="s">
        <v>16</v>
      </c>
      <c r="C14" s="4">
        <v>0</v>
      </c>
      <c r="D14" s="4"/>
      <c r="E14" s="4">
        <v>0</v>
      </c>
      <c r="F14" s="4"/>
      <c r="G14" s="4">
        <v>-36722588744</v>
      </c>
      <c r="H14" s="4"/>
      <c r="I14" s="4">
        <f t="shared" si="0"/>
        <v>-36722588744</v>
      </c>
      <c r="K14" s="6">
        <v>-1.2619000036963366</v>
      </c>
      <c r="M14" s="4">
        <v>0</v>
      </c>
      <c r="N14" s="4"/>
      <c r="O14" s="4">
        <v>0</v>
      </c>
      <c r="P14" s="4"/>
      <c r="Q14" s="4">
        <v>-36722588744</v>
      </c>
      <c r="S14" s="21">
        <f t="shared" si="1"/>
        <v>-36722588744</v>
      </c>
      <c r="U14" s="6">
        <v>-1.2619000036963366</v>
      </c>
      <c r="W14" s="5"/>
    </row>
    <row r="15" spans="1:23" ht="18.75">
      <c r="A15" s="2" t="s">
        <v>37</v>
      </c>
      <c r="C15" s="4">
        <v>0</v>
      </c>
      <c r="D15" s="4"/>
      <c r="E15" s="4">
        <v>-4175010078</v>
      </c>
      <c r="F15" s="4"/>
      <c r="G15" s="4">
        <v>-202505543</v>
      </c>
      <c r="H15" s="4"/>
      <c r="I15" s="4">
        <f t="shared" si="0"/>
        <v>-4377515621</v>
      </c>
      <c r="K15" s="6">
        <v>-0.15042477034583299</v>
      </c>
      <c r="M15" s="4">
        <v>0</v>
      </c>
      <c r="N15" s="4"/>
      <c r="O15" s="4">
        <v>-4175010078</v>
      </c>
      <c r="P15" s="4"/>
      <c r="Q15" s="4">
        <v>-202505543</v>
      </c>
      <c r="S15" s="21">
        <f t="shared" si="1"/>
        <v>-4377515621</v>
      </c>
      <c r="U15" s="6">
        <v>-0.15042477034583299</v>
      </c>
      <c r="W15" s="5"/>
    </row>
    <row r="16" spans="1:23" ht="18.75">
      <c r="A16" s="2" t="s">
        <v>49</v>
      </c>
      <c r="C16" s="4">
        <v>0</v>
      </c>
      <c r="D16" s="4"/>
      <c r="E16" s="4">
        <v>-1908576012</v>
      </c>
      <c r="F16" s="4"/>
      <c r="G16" s="4">
        <v>337977093</v>
      </c>
      <c r="H16" s="4"/>
      <c r="I16" s="4">
        <f t="shared" si="0"/>
        <v>-1570598919</v>
      </c>
      <c r="K16" s="6">
        <v>-5.397056279196509E-2</v>
      </c>
      <c r="M16" s="4">
        <v>0</v>
      </c>
      <c r="N16" s="4"/>
      <c r="O16" s="4">
        <v>-1908576012</v>
      </c>
      <c r="P16" s="4"/>
      <c r="Q16" s="4">
        <v>337977093</v>
      </c>
      <c r="S16" s="21">
        <f t="shared" si="1"/>
        <v>-1570598919</v>
      </c>
      <c r="U16" s="6">
        <v>-5.397056279196509E-2</v>
      </c>
      <c r="W16" s="5"/>
    </row>
    <row r="17" spans="1:23" ht="18.75">
      <c r="A17" s="2" t="s">
        <v>28</v>
      </c>
      <c r="C17" s="4">
        <v>0</v>
      </c>
      <c r="D17" s="4"/>
      <c r="E17" s="4">
        <f>9403713023-10</f>
        <v>9403713013</v>
      </c>
      <c r="F17" s="4"/>
      <c r="G17" s="4">
        <f>628744250+2665</f>
        <v>628746915</v>
      </c>
      <c r="H17" s="4"/>
      <c r="I17" s="4">
        <f t="shared" si="0"/>
        <v>10032459928</v>
      </c>
      <c r="K17" s="6">
        <v>0.34474588130160144</v>
      </c>
      <c r="M17" s="4">
        <v>0</v>
      </c>
      <c r="N17" s="4"/>
      <c r="O17" s="4">
        <f>9403713023-10</f>
        <v>9403713013</v>
      </c>
      <c r="P17" s="4"/>
      <c r="Q17" s="4">
        <f>628744250+2665</f>
        <v>628746915</v>
      </c>
      <c r="S17" s="21">
        <f t="shared" si="1"/>
        <v>10032459928</v>
      </c>
      <c r="U17" s="6">
        <v>0.34474588130160144</v>
      </c>
      <c r="W17" s="5"/>
    </row>
    <row r="18" spans="1:23" ht="18.75">
      <c r="A18" s="2" t="s">
        <v>51</v>
      </c>
      <c r="C18" s="4">
        <v>823985891</v>
      </c>
      <c r="D18" s="4"/>
      <c r="E18" s="4">
        <v>-906573600</v>
      </c>
      <c r="F18" s="4"/>
      <c r="G18" s="4">
        <v>0</v>
      </c>
      <c r="H18" s="4"/>
      <c r="I18" s="4">
        <f t="shared" si="0"/>
        <v>-82587709</v>
      </c>
      <c r="K18" s="6">
        <v>-2.8379652376604239E-3</v>
      </c>
      <c r="M18" s="4">
        <v>823985891</v>
      </c>
      <c r="N18" s="4"/>
      <c r="O18" s="4">
        <v>-906573600</v>
      </c>
      <c r="P18" s="4"/>
      <c r="Q18" s="4">
        <v>0</v>
      </c>
      <c r="S18" s="21">
        <f t="shared" si="1"/>
        <v>-82587709</v>
      </c>
      <c r="U18" s="6">
        <v>-2.8379652376604239E-3</v>
      </c>
      <c r="W18" s="5"/>
    </row>
    <row r="19" spans="1:23" ht="18.75">
      <c r="A19" s="2" t="s">
        <v>42</v>
      </c>
      <c r="C19" s="4">
        <v>0</v>
      </c>
      <c r="D19" s="4"/>
      <c r="E19" s="4">
        <v>-1349621684</v>
      </c>
      <c r="F19" s="4"/>
      <c r="G19" s="4">
        <v>0</v>
      </c>
      <c r="H19" s="4"/>
      <c r="I19" s="4">
        <f t="shared" si="0"/>
        <v>-1349621684</v>
      </c>
      <c r="K19" s="6">
        <v>-4.6377111916068789E-2</v>
      </c>
      <c r="M19" s="4">
        <v>0</v>
      </c>
      <c r="N19" s="4"/>
      <c r="O19" s="4">
        <v>-1349621684</v>
      </c>
      <c r="P19" s="4"/>
      <c r="Q19" s="4">
        <v>0</v>
      </c>
      <c r="S19" s="21">
        <f t="shared" si="1"/>
        <v>-1349621684</v>
      </c>
      <c r="U19" s="6">
        <v>-4.6377111916068789E-2</v>
      </c>
      <c r="W19" s="5"/>
    </row>
    <row r="20" spans="1:23" ht="18.75">
      <c r="A20" s="2" t="s">
        <v>41</v>
      </c>
      <c r="C20" s="4">
        <v>0</v>
      </c>
      <c r="D20" s="4"/>
      <c r="E20" s="4">
        <v>-465215400</v>
      </c>
      <c r="F20" s="4"/>
      <c r="G20" s="4">
        <v>0</v>
      </c>
      <c r="H20" s="4"/>
      <c r="I20" s="4">
        <f t="shared" si="0"/>
        <v>-465215400</v>
      </c>
      <c r="K20" s="6">
        <v>-1.5986218157768357E-2</v>
      </c>
      <c r="M20" s="4">
        <v>0</v>
      </c>
      <c r="N20" s="4"/>
      <c r="O20" s="4">
        <v>-465215400</v>
      </c>
      <c r="P20" s="4"/>
      <c r="Q20" s="4">
        <v>0</v>
      </c>
      <c r="S20" s="21">
        <f t="shared" si="1"/>
        <v>-465215400</v>
      </c>
      <c r="U20" s="6">
        <v>-1.5986218157768357E-2</v>
      </c>
      <c r="W20" s="5"/>
    </row>
    <row r="21" spans="1:23" ht="18.75">
      <c r="A21" s="2" t="s">
        <v>17</v>
      </c>
      <c r="C21" s="4">
        <v>0</v>
      </c>
      <c r="D21" s="4"/>
      <c r="E21" s="4">
        <v>4048956412</v>
      </c>
      <c r="F21" s="4"/>
      <c r="G21" s="4">
        <v>0</v>
      </c>
      <c r="H21" s="4"/>
      <c r="I21" s="4">
        <f t="shared" si="0"/>
        <v>4048956412</v>
      </c>
      <c r="K21" s="6">
        <v>0.13913447515608257</v>
      </c>
      <c r="M21" s="4">
        <v>0</v>
      </c>
      <c r="N21" s="4"/>
      <c r="O21" s="4">
        <v>4048956412</v>
      </c>
      <c r="P21" s="4"/>
      <c r="Q21" s="4">
        <v>0</v>
      </c>
      <c r="S21" s="21">
        <f t="shared" si="1"/>
        <v>4048956412</v>
      </c>
      <c r="U21" s="6">
        <v>0.13913447515608257</v>
      </c>
      <c r="W21" s="5"/>
    </row>
    <row r="22" spans="1:23" ht="18.75">
      <c r="A22" s="2" t="s">
        <v>38</v>
      </c>
      <c r="C22" s="4">
        <v>0</v>
      </c>
      <c r="D22" s="4"/>
      <c r="E22" s="4">
        <v>5375822400</v>
      </c>
      <c r="F22" s="4"/>
      <c r="G22" s="4">
        <v>0</v>
      </c>
      <c r="H22" s="4"/>
      <c r="I22" s="4">
        <f t="shared" si="0"/>
        <v>5375822400</v>
      </c>
      <c r="K22" s="6">
        <v>0.18472963204532325</v>
      </c>
      <c r="M22" s="4">
        <v>0</v>
      </c>
      <c r="N22" s="4"/>
      <c r="O22" s="4">
        <v>5375822400</v>
      </c>
      <c r="P22" s="4"/>
      <c r="Q22" s="4">
        <v>0</v>
      </c>
      <c r="S22" s="21">
        <f t="shared" si="1"/>
        <v>5375822400</v>
      </c>
      <c r="U22" s="6">
        <v>0.18472963204532325</v>
      </c>
      <c r="W22" s="5"/>
    </row>
    <row r="23" spans="1:23" ht="18.75">
      <c r="A23" s="2" t="s">
        <v>36</v>
      </c>
      <c r="C23" s="4">
        <v>-29449125</v>
      </c>
      <c r="D23" s="4"/>
      <c r="E23" s="4">
        <v>-324593626</v>
      </c>
      <c r="F23" s="4"/>
      <c r="G23" s="4">
        <v>0</v>
      </c>
      <c r="H23" s="4"/>
      <c r="I23" s="4">
        <f t="shared" si="0"/>
        <v>-354042751</v>
      </c>
      <c r="K23" s="6">
        <v>-1.2165987313967813E-2</v>
      </c>
      <c r="M23" s="4">
        <v>-29449125</v>
      </c>
      <c r="N23" s="4"/>
      <c r="O23" s="4">
        <v>-324593626</v>
      </c>
      <c r="P23" s="4"/>
      <c r="Q23" s="4">
        <v>0</v>
      </c>
      <c r="S23" s="21">
        <f t="shared" si="1"/>
        <v>-354042751</v>
      </c>
      <c r="U23" s="6">
        <v>-1.2165987313967813E-2</v>
      </c>
      <c r="W23" s="5"/>
    </row>
    <row r="24" spans="1:23" ht="18.75">
      <c r="A24" s="2" t="s">
        <v>20</v>
      </c>
      <c r="C24" s="4">
        <v>0</v>
      </c>
      <c r="D24" s="4"/>
      <c r="E24" s="4">
        <v>-103381200</v>
      </c>
      <c r="F24" s="4"/>
      <c r="G24" s="4">
        <v>0</v>
      </c>
      <c r="H24" s="4"/>
      <c r="I24" s="4">
        <f t="shared" si="0"/>
        <v>-103381200</v>
      </c>
      <c r="K24" s="6">
        <v>-3.552492923948524E-3</v>
      </c>
      <c r="M24" s="4">
        <v>0</v>
      </c>
      <c r="N24" s="4"/>
      <c r="O24" s="4">
        <v>-103381200</v>
      </c>
      <c r="P24" s="4"/>
      <c r="Q24" s="4">
        <v>0</v>
      </c>
      <c r="S24" s="21">
        <f t="shared" si="1"/>
        <v>-103381200</v>
      </c>
      <c r="U24" s="6">
        <v>-3.552492923948524E-3</v>
      </c>
      <c r="W24" s="5"/>
    </row>
    <row r="25" spans="1:23" ht="18.75">
      <c r="A25" s="2" t="s">
        <v>61</v>
      </c>
      <c r="C25" s="4">
        <v>0</v>
      </c>
      <c r="D25" s="4"/>
      <c r="E25" s="4">
        <v>1781656200</v>
      </c>
      <c r="F25" s="4"/>
      <c r="G25" s="4">
        <v>0</v>
      </c>
      <c r="H25" s="4"/>
      <c r="I25" s="4">
        <f t="shared" si="0"/>
        <v>1781656200</v>
      </c>
      <c r="K25" s="6">
        <v>6.1223133832931098E-2</v>
      </c>
      <c r="M25" s="4">
        <v>0</v>
      </c>
      <c r="N25" s="4"/>
      <c r="O25" s="4">
        <v>1781656200</v>
      </c>
      <c r="P25" s="4"/>
      <c r="Q25" s="4">
        <v>0</v>
      </c>
      <c r="S25" s="21">
        <f t="shared" si="1"/>
        <v>1781656200</v>
      </c>
      <c r="U25" s="6">
        <v>6.1223133832931098E-2</v>
      </c>
      <c r="W25" s="5"/>
    </row>
    <row r="26" spans="1:23" ht="18.75">
      <c r="A26" s="2" t="s">
        <v>33</v>
      </c>
      <c r="C26" s="4">
        <v>0</v>
      </c>
      <c r="D26" s="4"/>
      <c r="E26" s="4">
        <v>-2033826300</v>
      </c>
      <c r="F26" s="4"/>
      <c r="G26" s="4">
        <v>0</v>
      </c>
      <c r="H26" s="4"/>
      <c r="I26" s="4">
        <f t="shared" si="0"/>
        <v>-2033826300</v>
      </c>
      <c r="K26" s="6">
        <v>-6.9888466561525767E-2</v>
      </c>
      <c r="M26" s="4">
        <v>0</v>
      </c>
      <c r="N26" s="4"/>
      <c r="O26" s="4">
        <v>-2033826300</v>
      </c>
      <c r="P26" s="4"/>
      <c r="Q26" s="4">
        <v>0</v>
      </c>
      <c r="S26" s="21">
        <f t="shared" si="1"/>
        <v>-2033826300</v>
      </c>
      <c r="U26" s="6">
        <v>-6.9888466561525767E-2</v>
      </c>
      <c r="W26" s="5"/>
    </row>
    <row r="27" spans="1:23" ht="18.75">
      <c r="A27" s="2" t="s">
        <v>22</v>
      </c>
      <c r="C27" s="4">
        <v>0</v>
      </c>
      <c r="D27" s="4"/>
      <c r="E27" s="4">
        <v>1658332362</v>
      </c>
      <c r="F27" s="4"/>
      <c r="G27" s="4">
        <v>0</v>
      </c>
      <c r="H27" s="4"/>
      <c r="I27" s="4">
        <f t="shared" si="0"/>
        <v>1658332362</v>
      </c>
      <c r="K27" s="6">
        <v>5.6985351123413561E-2</v>
      </c>
      <c r="M27" s="4">
        <v>0</v>
      </c>
      <c r="N27" s="4"/>
      <c r="O27" s="4">
        <v>1658332362</v>
      </c>
      <c r="P27" s="4"/>
      <c r="Q27" s="4">
        <v>0</v>
      </c>
      <c r="S27" s="21">
        <f t="shared" si="1"/>
        <v>1658332362</v>
      </c>
      <c r="U27" s="6">
        <v>5.6985351123413561E-2</v>
      </c>
      <c r="W27" s="5"/>
    </row>
    <row r="28" spans="1:23" ht="18.75">
      <c r="A28" s="2" t="s">
        <v>19</v>
      </c>
      <c r="C28" s="4">
        <v>0</v>
      </c>
      <c r="D28" s="4"/>
      <c r="E28" s="4">
        <v>99405000</v>
      </c>
      <c r="F28" s="4"/>
      <c r="G28" s="4">
        <v>0</v>
      </c>
      <c r="H28" s="4"/>
      <c r="I28" s="4">
        <f t="shared" si="0"/>
        <v>99405000</v>
      </c>
      <c r="K28" s="6">
        <v>3.4158585807197348E-3</v>
      </c>
      <c r="M28" s="4">
        <v>0</v>
      </c>
      <c r="N28" s="4"/>
      <c r="O28" s="4">
        <v>99405000</v>
      </c>
      <c r="P28" s="4"/>
      <c r="Q28" s="4">
        <v>0</v>
      </c>
      <c r="S28" s="21">
        <f t="shared" si="1"/>
        <v>99405000</v>
      </c>
      <c r="U28" s="6">
        <v>3.4158585807197348E-3</v>
      </c>
      <c r="W28" s="5"/>
    </row>
    <row r="29" spans="1:23" ht="18.75">
      <c r="A29" s="2" t="s">
        <v>25</v>
      </c>
      <c r="C29" s="4">
        <v>0</v>
      </c>
      <c r="D29" s="4"/>
      <c r="E29" s="4">
        <v>167584752</v>
      </c>
      <c r="F29" s="4"/>
      <c r="G29" s="4">
        <v>0</v>
      </c>
      <c r="H29" s="4"/>
      <c r="I29" s="4">
        <f t="shared" si="0"/>
        <v>167584752</v>
      </c>
      <c r="K29" s="6">
        <v>5.7587225302247243E-3</v>
      </c>
      <c r="M29" s="4">
        <v>0</v>
      </c>
      <c r="N29" s="4"/>
      <c r="O29" s="4">
        <v>167584752</v>
      </c>
      <c r="P29" s="4"/>
      <c r="Q29" s="4">
        <v>0</v>
      </c>
      <c r="S29" s="21">
        <f t="shared" si="1"/>
        <v>167584752</v>
      </c>
      <c r="U29" s="6">
        <v>5.7587225302247243E-3</v>
      </c>
      <c r="W29" s="5"/>
    </row>
    <row r="30" spans="1:23" ht="18.75">
      <c r="A30" s="2" t="s">
        <v>30</v>
      </c>
      <c r="C30" s="4">
        <v>0</v>
      </c>
      <c r="D30" s="4"/>
      <c r="E30" s="4">
        <v>-578386749</v>
      </c>
      <c r="F30" s="4"/>
      <c r="G30" s="4">
        <v>0</v>
      </c>
      <c r="H30" s="4"/>
      <c r="I30" s="4">
        <f t="shared" si="0"/>
        <v>-578386749</v>
      </c>
      <c r="K30" s="6">
        <v>-1.9875130421470162E-2</v>
      </c>
      <c r="M30" s="4">
        <v>0</v>
      </c>
      <c r="N30" s="4"/>
      <c r="O30" s="4">
        <v>-578386749</v>
      </c>
      <c r="P30" s="4"/>
      <c r="Q30" s="4">
        <v>0</v>
      </c>
      <c r="S30" s="21">
        <f t="shared" si="1"/>
        <v>-578386749</v>
      </c>
      <c r="U30" s="6">
        <v>-1.9875130421470162E-2</v>
      </c>
      <c r="W30" s="5"/>
    </row>
    <row r="31" spans="1:23" ht="18.75">
      <c r="A31" s="2" t="s">
        <v>56</v>
      </c>
      <c r="C31" s="4">
        <v>-150648267</v>
      </c>
      <c r="D31" s="4"/>
      <c r="E31" s="4">
        <v>1555688250</v>
      </c>
      <c r="F31" s="4"/>
      <c r="G31" s="4">
        <v>0</v>
      </c>
      <c r="H31" s="4"/>
      <c r="I31" s="4">
        <f t="shared" si="0"/>
        <v>1405039983</v>
      </c>
      <c r="K31" s="6">
        <v>4.8281453469995073E-2</v>
      </c>
      <c r="M31" s="4">
        <v>-150648267</v>
      </c>
      <c r="N31" s="4"/>
      <c r="O31" s="4">
        <v>1555688250</v>
      </c>
      <c r="P31" s="4"/>
      <c r="Q31" s="4">
        <v>0</v>
      </c>
      <c r="S31" s="21">
        <f t="shared" si="1"/>
        <v>1405039983</v>
      </c>
      <c r="U31" s="6">
        <v>4.8281453469995073E-2</v>
      </c>
      <c r="W31" s="5"/>
    </row>
    <row r="32" spans="1:23" ht="18.75">
      <c r="A32" s="2" t="s">
        <v>45</v>
      </c>
      <c r="C32" s="4">
        <v>0</v>
      </c>
      <c r="D32" s="4"/>
      <c r="E32" s="4">
        <v>-323777512</v>
      </c>
      <c r="F32" s="4"/>
      <c r="G32" s="4">
        <v>0</v>
      </c>
      <c r="H32" s="4"/>
      <c r="I32" s="4">
        <f t="shared" si="0"/>
        <v>-323777512</v>
      </c>
      <c r="K32" s="6">
        <v>-1.1125981516113746E-2</v>
      </c>
      <c r="M32" s="4">
        <v>0</v>
      </c>
      <c r="N32" s="4"/>
      <c r="O32" s="4">
        <v>-323777512</v>
      </c>
      <c r="P32" s="4"/>
      <c r="Q32" s="4">
        <v>0</v>
      </c>
      <c r="S32" s="21">
        <f t="shared" si="1"/>
        <v>-323777512</v>
      </c>
      <c r="U32" s="6">
        <v>-1.1125981516113746E-2</v>
      </c>
      <c r="W32" s="5"/>
    </row>
    <row r="33" spans="1:23" ht="18.75">
      <c r="A33" s="2" t="s">
        <v>60</v>
      </c>
      <c r="C33" s="4">
        <v>0</v>
      </c>
      <c r="D33" s="4"/>
      <c r="E33" s="4">
        <v>56514920</v>
      </c>
      <c r="F33" s="4"/>
      <c r="G33" s="4">
        <v>0</v>
      </c>
      <c r="H33" s="4"/>
      <c r="I33" s="4">
        <f t="shared" si="0"/>
        <v>56514920</v>
      </c>
      <c r="K33" s="6">
        <v>1.9420247917176132E-3</v>
      </c>
      <c r="M33" s="4">
        <v>0</v>
      </c>
      <c r="N33" s="4"/>
      <c r="O33" s="4">
        <v>56514920</v>
      </c>
      <c r="P33" s="4"/>
      <c r="Q33" s="4">
        <v>0</v>
      </c>
      <c r="S33" s="21">
        <f t="shared" si="1"/>
        <v>56514920</v>
      </c>
      <c r="U33" s="6">
        <v>1.9420247917176132E-3</v>
      </c>
      <c r="W33" s="5"/>
    </row>
    <row r="34" spans="1:23" ht="18.75">
      <c r="A34" s="2" t="s">
        <v>43</v>
      </c>
      <c r="C34" s="4">
        <v>0</v>
      </c>
      <c r="D34" s="4"/>
      <c r="E34" s="4">
        <v>45726300</v>
      </c>
      <c r="F34" s="4"/>
      <c r="G34" s="4">
        <v>0</v>
      </c>
      <c r="H34" s="4"/>
      <c r="I34" s="4">
        <f t="shared" si="0"/>
        <v>45726300</v>
      </c>
      <c r="K34" s="6">
        <v>1.571294947131078E-3</v>
      </c>
      <c r="M34" s="4">
        <v>0</v>
      </c>
      <c r="N34" s="4"/>
      <c r="O34" s="4">
        <v>45726300</v>
      </c>
      <c r="P34" s="4"/>
      <c r="Q34" s="4">
        <v>0</v>
      </c>
      <c r="S34" s="21">
        <f t="shared" si="1"/>
        <v>45726300</v>
      </c>
      <c r="U34" s="6">
        <v>1.571294947131078E-3</v>
      </c>
      <c r="W34" s="5"/>
    </row>
    <row r="35" spans="1:23" ht="18.75">
      <c r="A35" s="2" t="s">
        <v>46</v>
      </c>
      <c r="C35" s="4">
        <v>0</v>
      </c>
      <c r="D35" s="4"/>
      <c r="E35" s="4">
        <v>809188897</v>
      </c>
      <c r="F35" s="4"/>
      <c r="G35" s="4">
        <v>0</v>
      </c>
      <c r="H35" s="4"/>
      <c r="I35" s="4">
        <f t="shared" si="0"/>
        <v>809188897</v>
      </c>
      <c r="K35" s="6">
        <v>2.7806195234048463E-2</v>
      </c>
      <c r="M35" s="4">
        <v>0</v>
      </c>
      <c r="N35" s="4"/>
      <c r="O35" s="4">
        <v>809188897</v>
      </c>
      <c r="P35" s="4"/>
      <c r="Q35" s="4">
        <v>0</v>
      </c>
      <c r="S35" s="21">
        <f t="shared" si="1"/>
        <v>809188897</v>
      </c>
      <c r="U35" s="6">
        <v>2.7806195234048463E-2</v>
      </c>
      <c r="W35" s="5"/>
    </row>
    <row r="36" spans="1:23" ht="18.75">
      <c r="A36" s="2" t="s">
        <v>15</v>
      </c>
      <c r="C36" s="4">
        <v>0</v>
      </c>
      <c r="D36" s="4"/>
      <c r="E36" s="4">
        <v>219019255</v>
      </c>
      <c r="F36" s="4"/>
      <c r="G36" s="4">
        <v>0</v>
      </c>
      <c r="H36" s="4"/>
      <c r="I36" s="4">
        <f t="shared" si="0"/>
        <v>219019255</v>
      </c>
      <c r="K36" s="6">
        <v>7.5261687192253275E-3</v>
      </c>
      <c r="M36" s="4">
        <v>0</v>
      </c>
      <c r="N36" s="4"/>
      <c r="O36" s="4">
        <v>219019255</v>
      </c>
      <c r="P36" s="4"/>
      <c r="Q36" s="4">
        <v>0</v>
      </c>
      <c r="S36" s="21">
        <f t="shared" si="1"/>
        <v>219019255</v>
      </c>
      <c r="U36" s="6">
        <v>7.5261687192253275E-3</v>
      </c>
      <c r="W36" s="5"/>
    </row>
    <row r="37" spans="1:23" ht="18.75">
      <c r="A37" s="2" t="s">
        <v>29</v>
      </c>
      <c r="C37" s="4">
        <v>0</v>
      </c>
      <c r="D37" s="4"/>
      <c r="E37" s="4">
        <v>3748646766</v>
      </c>
      <c r="F37" s="4"/>
      <c r="G37" s="4">
        <v>0</v>
      </c>
      <c r="H37" s="4"/>
      <c r="I37" s="4">
        <f t="shared" si="0"/>
        <v>3748646766</v>
      </c>
      <c r="K37" s="6">
        <v>0.12881492099721728</v>
      </c>
      <c r="M37" s="4">
        <v>0</v>
      </c>
      <c r="N37" s="4"/>
      <c r="O37" s="4">
        <v>3748646766</v>
      </c>
      <c r="P37" s="4"/>
      <c r="Q37" s="4">
        <v>0</v>
      </c>
      <c r="S37" s="21">
        <f t="shared" si="1"/>
        <v>3748646766</v>
      </c>
      <c r="U37" s="6">
        <v>0.12881492099721728</v>
      </c>
      <c r="W37" s="5"/>
    </row>
    <row r="38" spans="1:23" ht="18.75">
      <c r="A38" s="2" t="s">
        <v>52</v>
      </c>
      <c r="C38" s="4">
        <v>0</v>
      </c>
      <c r="D38" s="4"/>
      <c r="E38" s="4">
        <v>-106683831</v>
      </c>
      <c r="F38" s="4"/>
      <c r="G38" s="4">
        <v>0</v>
      </c>
      <c r="H38" s="4"/>
      <c r="I38" s="4">
        <f t="shared" si="0"/>
        <v>-106683831</v>
      </c>
      <c r="K38" s="6">
        <v>-3.6659813846929633E-3</v>
      </c>
      <c r="M38" s="4">
        <v>0</v>
      </c>
      <c r="N38" s="4"/>
      <c r="O38" s="4">
        <v>-106683831</v>
      </c>
      <c r="P38" s="4"/>
      <c r="Q38" s="4">
        <v>0</v>
      </c>
      <c r="S38" s="21">
        <f t="shared" si="1"/>
        <v>-106683831</v>
      </c>
      <c r="U38" s="6">
        <v>-3.6659813846929633E-3</v>
      </c>
      <c r="W38" s="5"/>
    </row>
    <row r="39" spans="1:23" ht="18.75">
      <c r="A39" s="2" t="s">
        <v>53</v>
      </c>
      <c r="C39" s="4">
        <v>0</v>
      </c>
      <c r="D39" s="4"/>
      <c r="E39" s="4">
        <v>-1019172684</v>
      </c>
      <c r="F39" s="4"/>
      <c r="G39" s="4">
        <v>0</v>
      </c>
      <c r="H39" s="4"/>
      <c r="I39" s="4">
        <f t="shared" si="0"/>
        <v>-1019172684</v>
      </c>
      <c r="K39" s="6">
        <v>-3.5021877751386377E-2</v>
      </c>
      <c r="M39" s="4">
        <v>0</v>
      </c>
      <c r="N39" s="4"/>
      <c r="O39" s="4">
        <v>-1019172684</v>
      </c>
      <c r="P39" s="4"/>
      <c r="Q39" s="4">
        <v>0</v>
      </c>
      <c r="S39" s="21">
        <f t="shared" si="1"/>
        <v>-1019172684</v>
      </c>
      <c r="U39" s="6">
        <v>-3.5021877751386377E-2</v>
      </c>
      <c r="W39" s="5"/>
    </row>
    <row r="40" spans="1:23" ht="18.75">
      <c r="A40" s="2" t="s">
        <v>62</v>
      </c>
      <c r="C40" s="4">
        <v>0</v>
      </c>
      <c r="D40" s="4"/>
      <c r="E40" s="4">
        <v>5905395072</v>
      </c>
      <c r="F40" s="4"/>
      <c r="G40" s="4">
        <v>0</v>
      </c>
      <c r="H40" s="4"/>
      <c r="I40" s="4">
        <f t="shared" si="0"/>
        <v>5905395072</v>
      </c>
      <c r="K40" s="6">
        <v>0.20292736209678824</v>
      </c>
      <c r="M40" s="4">
        <v>0</v>
      </c>
      <c r="N40" s="4"/>
      <c r="O40" s="4">
        <v>5905395072</v>
      </c>
      <c r="P40" s="4"/>
      <c r="Q40" s="4">
        <v>0</v>
      </c>
      <c r="S40" s="21">
        <f t="shared" si="1"/>
        <v>5905395072</v>
      </c>
      <c r="U40" s="6">
        <v>0.20292736209678824</v>
      </c>
      <c r="W40" s="5"/>
    </row>
    <row r="41" spans="1:23" ht="18.75">
      <c r="A41" s="2" t="s">
        <v>23</v>
      </c>
      <c r="C41" s="4">
        <v>0</v>
      </c>
      <c r="D41" s="4"/>
      <c r="E41" s="4">
        <v>-858859200</v>
      </c>
      <c r="F41" s="4"/>
      <c r="G41" s="4">
        <v>0</v>
      </c>
      <c r="H41" s="4"/>
      <c r="I41" s="4">
        <f t="shared" si="0"/>
        <v>-858859200</v>
      </c>
      <c r="K41" s="6">
        <v>-2.9513018137418509E-2</v>
      </c>
      <c r="M41" s="4">
        <v>0</v>
      </c>
      <c r="N41" s="4"/>
      <c r="O41" s="4">
        <v>-858859200</v>
      </c>
      <c r="P41" s="4"/>
      <c r="Q41" s="4">
        <v>0</v>
      </c>
      <c r="S41" s="21">
        <f t="shared" si="1"/>
        <v>-858859200</v>
      </c>
      <c r="U41" s="6">
        <v>-2.9513018137418509E-2</v>
      </c>
      <c r="W41" s="5"/>
    </row>
    <row r="42" spans="1:23" ht="18.75">
      <c r="A42" s="2" t="s">
        <v>48</v>
      </c>
      <c r="C42" s="4">
        <v>0</v>
      </c>
      <c r="D42" s="4"/>
      <c r="E42" s="4">
        <v>-1214069139</v>
      </c>
      <c r="F42" s="4"/>
      <c r="G42" s="4">
        <v>0</v>
      </c>
      <c r="H42" s="4"/>
      <c r="I42" s="4">
        <f t="shared" si="0"/>
        <v>-1214069139</v>
      </c>
      <c r="K42" s="6">
        <v>-4.171911358623983E-2</v>
      </c>
      <c r="M42" s="4">
        <v>0</v>
      </c>
      <c r="N42" s="4"/>
      <c r="O42" s="4">
        <v>-1214069139</v>
      </c>
      <c r="P42" s="4"/>
      <c r="Q42" s="4">
        <v>0</v>
      </c>
      <c r="S42" s="21">
        <f t="shared" si="1"/>
        <v>-1214069139</v>
      </c>
      <c r="U42" s="6">
        <v>-4.171911358623983E-2</v>
      </c>
      <c r="W42" s="5"/>
    </row>
    <row r="43" spans="1:23" ht="18.75">
      <c r="A43" s="2" t="s">
        <v>31</v>
      </c>
      <c r="C43" s="4">
        <v>0</v>
      </c>
      <c r="D43" s="4"/>
      <c r="E43" s="4">
        <v>-415512900</v>
      </c>
      <c r="F43" s="4"/>
      <c r="G43" s="4">
        <v>0</v>
      </c>
      <c r="H43" s="4"/>
      <c r="I43" s="4">
        <f t="shared" si="0"/>
        <v>-415512900</v>
      </c>
      <c r="K43" s="6">
        <v>-1.4278288867408491E-2</v>
      </c>
      <c r="M43" s="4">
        <v>0</v>
      </c>
      <c r="N43" s="4"/>
      <c r="O43" s="4">
        <v>-415512900</v>
      </c>
      <c r="P43" s="4"/>
      <c r="Q43" s="4">
        <v>0</v>
      </c>
      <c r="S43" s="21">
        <f t="shared" si="1"/>
        <v>-415512900</v>
      </c>
      <c r="U43" s="6">
        <v>-1.4278288867408491E-2</v>
      </c>
      <c r="W43" s="5"/>
    </row>
    <row r="44" spans="1:23" ht="18.75">
      <c r="A44" s="2" t="s">
        <v>21</v>
      </c>
      <c r="C44" s="4">
        <v>0</v>
      </c>
      <c r="D44" s="4"/>
      <c r="E44" s="4">
        <v>923969475</v>
      </c>
      <c r="F44" s="4"/>
      <c r="G44" s="4">
        <v>0</v>
      </c>
      <c r="H44" s="4"/>
      <c r="I44" s="4">
        <f t="shared" si="0"/>
        <v>923969475</v>
      </c>
      <c r="K44" s="6">
        <v>3.1750405507789931E-2</v>
      </c>
      <c r="M44" s="4">
        <v>0</v>
      </c>
      <c r="N44" s="4"/>
      <c r="O44" s="4">
        <v>923969475</v>
      </c>
      <c r="P44" s="4"/>
      <c r="Q44" s="4">
        <v>0</v>
      </c>
      <c r="S44" s="21">
        <f t="shared" si="1"/>
        <v>923969475</v>
      </c>
      <c r="U44" s="6">
        <v>3.1750405507789931E-2</v>
      </c>
      <c r="W44" s="5"/>
    </row>
    <row r="45" spans="1:23" ht="18.75">
      <c r="A45" s="2" t="s">
        <v>26</v>
      </c>
      <c r="C45" s="4">
        <v>0</v>
      </c>
      <c r="D45" s="4"/>
      <c r="E45" s="4">
        <v>-558250061</v>
      </c>
      <c r="F45" s="4"/>
      <c r="G45" s="4">
        <v>0</v>
      </c>
      <c r="H45" s="4"/>
      <c r="I45" s="4">
        <f t="shared" si="0"/>
        <v>-558250061</v>
      </c>
      <c r="K45" s="6">
        <v>-1.9183172486838342E-2</v>
      </c>
      <c r="M45" s="4">
        <v>0</v>
      </c>
      <c r="N45" s="4"/>
      <c r="O45" s="4">
        <v>-558250061</v>
      </c>
      <c r="P45" s="4"/>
      <c r="Q45" s="4">
        <v>0</v>
      </c>
      <c r="S45" s="21">
        <f t="shared" si="1"/>
        <v>-558250061</v>
      </c>
      <c r="U45" s="6">
        <v>-1.9183172486838342E-2</v>
      </c>
      <c r="W45" s="5"/>
    </row>
    <row r="46" spans="1:23" ht="18.75">
      <c r="A46" s="2" t="s">
        <v>58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f t="shared" si="0"/>
        <v>0</v>
      </c>
      <c r="K46" s="6">
        <v>0</v>
      </c>
      <c r="M46" s="4">
        <v>0</v>
      </c>
      <c r="N46" s="4"/>
      <c r="O46" s="4">
        <v>0</v>
      </c>
      <c r="P46" s="4"/>
      <c r="Q46" s="4">
        <v>0</v>
      </c>
      <c r="S46" s="21">
        <f t="shared" si="1"/>
        <v>0</v>
      </c>
      <c r="U46" s="6">
        <v>0</v>
      </c>
      <c r="W46" s="5"/>
    </row>
    <row r="47" spans="1:23" ht="18.75">
      <c r="A47" s="2" t="s">
        <v>59</v>
      </c>
      <c r="C47" s="4">
        <v>0</v>
      </c>
      <c r="D47" s="4"/>
      <c r="E47" s="4">
        <v>2493171362</v>
      </c>
      <c r="F47" s="4"/>
      <c r="G47" s="4">
        <v>0</v>
      </c>
      <c r="H47" s="4"/>
      <c r="I47" s="4">
        <f t="shared" si="0"/>
        <v>2493171362</v>
      </c>
      <c r="K47" s="6">
        <v>8.5672962024972668E-2</v>
      </c>
      <c r="M47" s="4">
        <v>0</v>
      </c>
      <c r="N47" s="4"/>
      <c r="O47" s="4">
        <v>2493171362</v>
      </c>
      <c r="P47" s="4"/>
      <c r="Q47" s="4">
        <v>0</v>
      </c>
      <c r="S47" s="21">
        <f t="shared" si="1"/>
        <v>2493171362</v>
      </c>
      <c r="U47" s="6">
        <v>8.5672962024972668E-2</v>
      </c>
      <c r="W47" s="5"/>
    </row>
    <row r="48" spans="1:23" ht="18.75">
      <c r="A48" s="2" t="s">
        <v>44</v>
      </c>
      <c r="C48" s="4">
        <v>0</v>
      </c>
      <c r="D48" s="4"/>
      <c r="E48" s="4">
        <v>1334760637</v>
      </c>
      <c r="F48" s="4"/>
      <c r="G48" s="4">
        <v>0</v>
      </c>
      <c r="H48" s="4"/>
      <c r="I48" s="4">
        <f t="shared" si="0"/>
        <v>1334760637</v>
      </c>
      <c r="K48" s="6">
        <v>4.5866441075432716E-2</v>
      </c>
      <c r="M48" s="4">
        <v>0</v>
      </c>
      <c r="N48" s="4"/>
      <c r="O48" s="4">
        <v>1334760637</v>
      </c>
      <c r="P48" s="4"/>
      <c r="Q48" s="4">
        <v>0</v>
      </c>
      <c r="S48" s="21">
        <f t="shared" si="1"/>
        <v>1334760637</v>
      </c>
      <c r="U48" s="6">
        <v>4.5866441075432716E-2</v>
      </c>
      <c r="W48" s="5"/>
    </row>
    <row r="49" spans="1:23" ht="18.75">
      <c r="A49" s="2" t="s">
        <v>55</v>
      </c>
      <c r="C49" s="4">
        <v>0</v>
      </c>
      <c r="D49" s="4"/>
      <c r="E49" s="4">
        <v>-3644485515</v>
      </c>
      <c r="F49" s="4"/>
      <c r="G49" s="4">
        <v>0</v>
      </c>
      <c r="H49" s="4"/>
      <c r="I49" s="4">
        <f t="shared" si="0"/>
        <v>-3644485515</v>
      </c>
      <c r="K49" s="6">
        <v>-0.12523562314492764</v>
      </c>
      <c r="M49" s="4">
        <v>0</v>
      </c>
      <c r="N49" s="4"/>
      <c r="O49" s="4">
        <v>-3644485515</v>
      </c>
      <c r="P49" s="4"/>
      <c r="Q49" s="4">
        <v>0</v>
      </c>
      <c r="S49" s="21">
        <f t="shared" si="1"/>
        <v>-3644485515</v>
      </c>
      <c r="U49" s="6">
        <v>-0.12523562314492764</v>
      </c>
      <c r="W49" s="5"/>
    </row>
    <row r="50" spans="1:23" ht="18.75">
      <c r="A50" s="2" t="s">
        <v>57</v>
      </c>
      <c r="C50" s="4">
        <v>0</v>
      </c>
      <c r="D50" s="4"/>
      <c r="E50" s="4">
        <v>3405376728</v>
      </c>
      <c r="F50" s="4"/>
      <c r="G50" s="4">
        <v>0</v>
      </c>
      <c r="H50" s="4"/>
      <c r="I50" s="4">
        <f t="shared" si="0"/>
        <v>3405376728</v>
      </c>
      <c r="K50" s="6">
        <v>0.11701911691486439</v>
      </c>
      <c r="M50" s="4">
        <v>0</v>
      </c>
      <c r="N50" s="4"/>
      <c r="O50" s="4">
        <v>3405376728</v>
      </c>
      <c r="P50" s="4"/>
      <c r="Q50" s="4">
        <v>0</v>
      </c>
      <c r="S50" s="21">
        <f t="shared" si="1"/>
        <v>3405376728</v>
      </c>
      <c r="U50" s="6">
        <v>0.11701911691486439</v>
      </c>
      <c r="W50" s="5"/>
    </row>
    <row r="51" spans="1:23" ht="18.75">
      <c r="A51" s="2" t="s">
        <v>40</v>
      </c>
      <c r="C51" s="4">
        <v>0</v>
      </c>
      <c r="D51" s="4"/>
      <c r="E51" s="4">
        <v>-159048000</v>
      </c>
      <c r="F51" s="4"/>
      <c r="G51" s="4">
        <v>0</v>
      </c>
      <c r="H51" s="4"/>
      <c r="I51" s="4">
        <f t="shared" si="0"/>
        <v>-159048000</v>
      </c>
      <c r="K51" s="6">
        <v>-5.4653737291515759E-3</v>
      </c>
      <c r="M51" s="4">
        <v>0</v>
      </c>
      <c r="N51" s="4"/>
      <c r="O51" s="4">
        <v>-159048000</v>
      </c>
      <c r="P51" s="4"/>
      <c r="Q51" s="4">
        <v>0</v>
      </c>
      <c r="S51" s="21">
        <f t="shared" si="1"/>
        <v>-159048000</v>
      </c>
      <c r="U51" s="6">
        <v>-5.4653737291515759E-3</v>
      </c>
      <c r="W51" s="5"/>
    </row>
    <row r="52" spans="1:23" ht="18.75">
      <c r="A52" s="2" t="s">
        <v>35</v>
      </c>
      <c r="C52" s="4">
        <v>0</v>
      </c>
      <c r="D52" s="4"/>
      <c r="E52" s="4">
        <v>-269833750</v>
      </c>
      <c r="F52" s="4"/>
      <c r="G52" s="4">
        <v>0</v>
      </c>
      <c r="H52" s="4"/>
      <c r="I52" s="4">
        <f t="shared" si="0"/>
        <v>-269833750</v>
      </c>
      <c r="K52" s="6">
        <v>-9.2723095448446636E-3</v>
      </c>
      <c r="M52" s="4">
        <v>0</v>
      </c>
      <c r="N52" s="4"/>
      <c r="O52" s="4">
        <v>-269833750</v>
      </c>
      <c r="P52" s="4"/>
      <c r="Q52" s="4">
        <v>0</v>
      </c>
      <c r="S52" s="21">
        <f t="shared" si="1"/>
        <v>-269833750</v>
      </c>
      <c r="U52" s="6">
        <v>-9.2723095448446601E-3</v>
      </c>
      <c r="W52" s="5"/>
    </row>
    <row r="53" spans="1:23" ht="18.75">
      <c r="A53" s="2" t="s">
        <v>32</v>
      </c>
      <c r="C53" s="4">
        <v>0</v>
      </c>
      <c r="D53" s="4"/>
      <c r="E53" s="4">
        <v>2259766410</v>
      </c>
      <c r="F53" s="4"/>
      <c r="G53" s="4">
        <v>0</v>
      </c>
      <c r="H53" s="4"/>
      <c r="I53" s="4">
        <f t="shared" si="0"/>
        <v>2259766410</v>
      </c>
      <c r="K53" s="6">
        <v>7.7652456938994321E-2</v>
      </c>
      <c r="M53" s="4">
        <v>0</v>
      </c>
      <c r="N53" s="4"/>
      <c r="O53" s="4">
        <v>2259766410</v>
      </c>
      <c r="P53" s="4"/>
      <c r="Q53" s="4">
        <v>0</v>
      </c>
      <c r="S53" s="21">
        <f t="shared" si="1"/>
        <v>2259766410</v>
      </c>
      <c r="U53" s="6">
        <v>7.7652456938994321E-2</v>
      </c>
      <c r="W53" s="5"/>
    </row>
    <row r="54" spans="1:23" ht="18.75">
      <c r="A54" s="2" t="s">
        <v>18</v>
      </c>
      <c r="C54" s="4">
        <v>0</v>
      </c>
      <c r="D54" s="4"/>
      <c r="E54" s="4">
        <v>-5390594799</v>
      </c>
      <c r="F54" s="4"/>
      <c r="G54" s="4">
        <v>0</v>
      </c>
      <c r="H54" s="4"/>
      <c r="I54" s="4">
        <f t="shared" si="0"/>
        <v>-5390594799</v>
      </c>
      <c r="K54" s="6">
        <v>-0.18523725667066368</v>
      </c>
      <c r="M54" s="4">
        <v>0</v>
      </c>
      <c r="N54" s="4"/>
      <c r="O54" s="4">
        <v>-5390594799</v>
      </c>
      <c r="P54" s="4"/>
      <c r="Q54" s="4">
        <v>0</v>
      </c>
      <c r="S54" s="21">
        <f t="shared" si="1"/>
        <v>-5390594799</v>
      </c>
      <c r="U54" s="6">
        <v>-0.18523725667066368</v>
      </c>
      <c r="W54" s="5"/>
    </row>
    <row r="55" spans="1:23" ht="18.75">
      <c r="A55" s="2" t="s">
        <v>24</v>
      </c>
      <c r="C55" s="4">
        <v>0</v>
      </c>
      <c r="D55" s="4"/>
      <c r="E55" s="4">
        <v>-1041366780</v>
      </c>
      <c r="F55" s="4"/>
      <c r="G55" s="4">
        <v>0</v>
      </c>
      <c r="H55" s="4"/>
      <c r="I55" s="4">
        <f t="shared" si="0"/>
        <v>-1041366780</v>
      </c>
      <c r="K55" s="6">
        <v>-3.5784534491619939E-2</v>
      </c>
      <c r="M55" s="4">
        <v>0</v>
      </c>
      <c r="N55" s="4"/>
      <c r="O55" s="4">
        <v>-1041366780</v>
      </c>
      <c r="P55" s="4"/>
      <c r="Q55" s="4">
        <v>0</v>
      </c>
      <c r="S55" s="21">
        <f t="shared" si="1"/>
        <v>-1041366780</v>
      </c>
      <c r="U55" s="6">
        <v>-3.5784534491619939E-2</v>
      </c>
      <c r="W55" s="5"/>
    </row>
    <row r="56" spans="1:23" ht="18.75">
      <c r="A56" s="2" t="s">
        <v>34</v>
      </c>
      <c r="C56" s="4">
        <v>0</v>
      </c>
      <c r="D56" s="4"/>
      <c r="E56" s="4">
        <v>-248512500</v>
      </c>
      <c r="F56" s="4"/>
      <c r="G56" s="4">
        <v>0</v>
      </c>
      <c r="H56" s="4"/>
      <c r="I56" s="4">
        <f t="shared" si="0"/>
        <v>-248512500</v>
      </c>
      <c r="K56" s="6">
        <v>-8.5396464517993372E-3</v>
      </c>
      <c r="M56" s="4">
        <v>0</v>
      </c>
      <c r="N56" s="4"/>
      <c r="O56" s="4">
        <v>-248512500</v>
      </c>
      <c r="P56" s="4"/>
      <c r="Q56" s="4">
        <v>0</v>
      </c>
      <c r="S56" s="21">
        <f t="shared" si="1"/>
        <v>-248512500</v>
      </c>
      <c r="U56" s="6">
        <v>-8.5396464517993372E-3</v>
      </c>
      <c r="W56" s="5"/>
    </row>
    <row r="57" spans="1:23" ht="19.5" thickBot="1">
      <c r="C57" s="27">
        <f>SUM(C8:C56)</f>
        <v>643888499</v>
      </c>
      <c r="D57" s="28"/>
      <c r="E57" s="27">
        <f>SUM(E8:E56)</f>
        <v>44632474030</v>
      </c>
      <c r="F57" s="28"/>
      <c r="G57" s="27">
        <f>SUM(G8:G56)</f>
        <v>-20673179372</v>
      </c>
      <c r="H57" s="28"/>
      <c r="I57" s="27">
        <f>SUM(I8:I56)</f>
        <v>24603183157</v>
      </c>
      <c r="J57" s="29"/>
      <c r="K57" s="30">
        <f>SUM(K8:K56)</f>
        <v>0.84544031286009458</v>
      </c>
      <c r="L57" s="29"/>
      <c r="M57" s="27">
        <f>SUM(M8:M56)</f>
        <v>643888499</v>
      </c>
      <c r="N57" s="28"/>
      <c r="O57" s="27">
        <f>SUM(O8:O56)</f>
        <v>44632474030</v>
      </c>
      <c r="P57" s="28"/>
      <c r="Q57" s="27">
        <f>SUM(Q8:Q56)</f>
        <v>-20673179372</v>
      </c>
      <c r="S57" s="8">
        <f>SUM(S8:S56)</f>
        <v>24603183157</v>
      </c>
      <c r="U57" s="30">
        <f>SUM(U8:U56)</f>
        <v>0.84544031286009458</v>
      </c>
    </row>
    <row r="58" spans="1:23" ht="19.5" thickTop="1">
      <c r="C58" s="28"/>
      <c r="D58" s="28"/>
      <c r="E58" s="28"/>
      <c r="F58" s="29"/>
      <c r="G58" s="28"/>
      <c r="H58" s="29"/>
      <c r="I58" s="28"/>
      <c r="J58" s="29"/>
      <c r="K58" s="31"/>
      <c r="L58" s="29"/>
      <c r="M58" s="28"/>
      <c r="N58" s="28"/>
      <c r="O58" s="28"/>
      <c r="P58" s="28"/>
      <c r="Q58" s="28"/>
      <c r="U58" s="12"/>
    </row>
    <row r="59" spans="1:23" ht="18.75">
      <c r="C59" s="29"/>
      <c r="D59" s="29"/>
      <c r="E59" s="29"/>
      <c r="F59" s="29"/>
      <c r="G59" s="29"/>
      <c r="H59" s="29"/>
      <c r="I59" s="29"/>
      <c r="J59" s="29"/>
      <c r="K59" s="31"/>
      <c r="L59" s="29"/>
      <c r="M59" s="28"/>
      <c r="N59" s="28"/>
      <c r="O59" s="28"/>
      <c r="P59" s="28"/>
      <c r="Q59" s="28"/>
      <c r="U59" s="12"/>
    </row>
    <row r="60" spans="1:23" ht="18.75">
      <c r="M60" s="4"/>
      <c r="N60" s="4"/>
      <c r="O60" s="4"/>
      <c r="P60" s="4"/>
      <c r="Q60" s="4"/>
      <c r="U60" s="12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7"/>
  <sheetViews>
    <sheetView rightToLeft="1" workbookViewId="0">
      <selection activeCell="E14" sqref="E14"/>
    </sheetView>
  </sheetViews>
  <sheetFormatPr defaultColWidth="9.28515625" defaultRowHeight="15"/>
  <cols>
    <col min="1" max="1" width="22.42578125" style="1" bestFit="1" customWidth="1"/>
    <col min="2" max="2" width="1" style="1" customWidth="1"/>
    <col min="3" max="3" width="29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7.7109375" style="1" bestFit="1" customWidth="1"/>
    <col min="12" max="16384" width="9.28515625" style="1"/>
  </cols>
  <sheetData>
    <row r="2" spans="1:13" ht="23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ht="23.25">
      <c r="A3" s="18" t="s">
        <v>89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ht="23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3" ht="23.25">
      <c r="A6" s="19" t="s">
        <v>114</v>
      </c>
      <c r="B6" s="19"/>
      <c r="C6" s="19"/>
      <c r="E6" s="19" t="s">
        <v>91</v>
      </c>
      <c r="F6" s="19"/>
      <c r="G6" s="19"/>
      <c r="I6" s="19" t="s">
        <v>92</v>
      </c>
      <c r="J6" s="19"/>
      <c r="K6" s="19"/>
    </row>
    <row r="7" spans="1:13" ht="23.25">
      <c r="A7" s="7" t="s">
        <v>115</v>
      </c>
      <c r="C7" s="7" t="s">
        <v>67</v>
      </c>
      <c r="E7" s="7" t="s">
        <v>116</v>
      </c>
      <c r="G7" s="7" t="s">
        <v>117</v>
      </c>
      <c r="I7" s="7" t="s">
        <v>116</v>
      </c>
      <c r="K7" s="7" t="s">
        <v>117</v>
      </c>
    </row>
    <row r="8" spans="1:13" ht="18.75">
      <c r="A8" s="2" t="s">
        <v>73</v>
      </c>
      <c r="C8" s="12" t="s">
        <v>74</v>
      </c>
      <c r="D8" s="12"/>
      <c r="E8" s="15">
        <v>11919</v>
      </c>
      <c r="F8" s="12"/>
      <c r="G8" s="6">
        <v>3.573689085151785E-3</v>
      </c>
      <c r="H8" s="12"/>
      <c r="I8" s="15">
        <v>11919</v>
      </c>
      <c r="J8" s="12"/>
      <c r="K8" s="6">
        <f>I8/$I$14</f>
        <v>3.573689085151785E-3</v>
      </c>
      <c r="M8" s="5"/>
    </row>
    <row r="9" spans="1:13" ht="18.75">
      <c r="A9" s="2" t="s">
        <v>73</v>
      </c>
      <c r="C9" s="12" t="s">
        <v>77</v>
      </c>
      <c r="D9" s="12"/>
      <c r="E9" s="15">
        <v>22069</v>
      </c>
      <c r="F9" s="12"/>
      <c r="G9" s="6">
        <v>6.6169766272518452E-3</v>
      </c>
      <c r="H9" s="12"/>
      <c r="I9" s="15">
        <v>22069</v>
      </c>
      <c r="J9" s="12"/>
      <c r="K9" s="6">
        <f t="shared" ref="K9:K13" si="0">I9/$I$14</f>
        <v>6.6169766272518452E-3</v>
      </c>
    </row>
    <row r="10" spans="1:13" ht="18.75">
      <c r="A10" s="2" t="s">
        <v>78</v>
      </c>
      <c r="C10" s="12" t="s">
        <v>79</v>
      </c>
      <c r="D10" s="12"/>
      <c r="E10" s="15">
        <v>6416</v>
      </c>
      <c r="F10" s="12"/>
      <c r="G10" s="6">
        <v>1.9237175241491613E-3</v>
      </c>
      <c r="H10" s="12"/>
      <c r="I10" s="15">
        <v>6416</v>
      </c>
      <c r="J10" s="12"/>
      <c r="K10" s="6">
        <f t="shared" si="0"/>
        <v>1.9237175241491613E-3</v>
      </c>
    </row>
    <row r="11" spans="1:13" ht="18.75">
      <c r="A11" s="2" t="s">
        <v>80</v>
      </c>
      <c r="C11" s="12" t="s">
        <v>81</v>
      </c>
      <c r="D11" s="12"/>
      <c r="E11" s="15">
        <v>3166823</v>
      </c>
      <c r="F11" s="12"/>
      <c r="G11" s="6">
        <v>0.94951260925477232</v>
      </c>
      <c r="H11" s="12"/>
      <c r="I11" s="15">
        <v>3166823</v>
      </c>
      <c r="J11" s="12"/>
      <c r="K11" s="6">
        <f t="shared" si="0"/>
        <v>0.94951260925477232</v>
      </c>
    </row>
    <row r="12" spans="1:13" ht="18.75">
      <c r="A12" s="2" t="s">
        <v>82</v>
      </c>
      <c r="C12" s="12" t="s">
        <v>83</v>
      </c>
      <c r="D12" s="12"/>
      <c r="E12" s="15">
        <v>14099</v>
      </c>
      <c r="F12" s="12"/>
      <c r="G12" s="6">
        <v>4.2273212863121919E-3</v>
      </c>
      <c r="H12" s="12"/>
      <c r="I12" s="15">
        <v>14099</v>
      </c>
      <c r="J12" s="12"/>
      <c r="K12" s="6">
        <f t="shared" si="0"/>
        <v>4.2273212863121919E-3</v>
      </c>
    </row>
    <row r="13" spans="1:13" ht="18.75">
      <c r="A13" s="2" t="s">
        <v>84</v>
      </c>
      <c r="C13" s="12" t="s">
        <v>85</v>
      </c>
      <c r="D13" s="12"/>
      <c r="E13" s="15">
        <v>113883</v>
      </c>
      <c r="F13" s="12"/>
      <c r="G13" s="6">
        <v>3.4145686222362678E-2</v>
      </c>
      <c r="H13" s="12"/>
      <c r="I13" s="15">
        <v>113883</v>
      </c>
      <c r="J13" s="12"/>
      <c r="K13" s="6">
        <f t="shared" si="0"/>
        <v>3.4145686222362678E-2</v>
      </c>
    </row>
    <row r="14" spans="1:13" ht="19.5" thickBot="1">
      <c r="C14" s="12"/>
      <c r="D14" s="12"/>
      <c r="E14" s="16">
        <f>SUM(E8:E13)</f>
        <v>3335209</v>
      </c>
      <c r="F14" s="12"/>
      <c r="G14" s="13">
        <f>SUM(G8:G13)</f>
        <v>1</v>
      </c>
      <c r="H14" s="12"/>
      <c r="I14" s="16">
        <f>SUM(I8:I13)</f>
        <v>3335209</v>
      </c>
      <c r="J14" s="12"/>
      <c r="K14" s="13">
        <f>SUM(K8:K13)</f>
        <v>1</v>
      </c>
    </row>
    <row r="15" spans="1:13" ht="19.5" thickTop="1">
      <c r="C15" s="12"/>
      <c r="D15" s="12"/>
      <c r="E15" s="12"/>
      <c r="F15" s="12"/>
      <c r="G15" s="12"/>
      <c r="H15" s="12"/>
      <c r="I15" s="15"/>
      <c r="J15" s="12"/>
      <c r="K15" s="12"/>
    </row>
    <row r="16" spans="1:13" ht="18.75">
      <c r="C16" s="12"/>
      <c r="D16" s="12"/>
      <c r="E16" s="12"/>
      <c r="F16" s="12"/>
      <c r="G16" s="12"/>
      <c r="H16" s="12"/>
      <c r="I16" s="12"/>
      <c r="J16" s="12"/>
      <c r="K16" s="12"/>
    </row>
    <row r="17" spans="3:11" ht="18.75">
      <c r="C17" s="12"/>
      <c r="D17" s="12"/>
      <c r="E17" s="12"/>
      <c r="F17" s="12"/>
      <c r="G17" s="12"/>
      <c r="H17" s="12"/>
      <c r="I17" s="12"/>
      <c r="J17" s="12"/>
      <c r="K17" s="12"/>
    </row>
  </sheetData>
  <mergeCells count="6">
    <mergeCell ref="A6:C6"/>
    <mergeCell ref="E6:G6"/>
    <mergeCell ref="I6:K6"/>
    <mergeCell ref="A2:K2"/>
    <mergeCell ref="A3:K3"/>
    <mergeCell ref="A4:K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"/>
  <sheetViews>
    <sheetView rightToLeft="1" workbookViewId="0">
      <selection activeCell="G23" sqref="G23"/>
    </sheetView>
  </sheetViews>
  <sheetFormatPr defaultRowHeight="1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8" t="s">
        <v>0</v>
      </c>
      <c r="B2" s="18"/>
      <c r="C2" s="18"/>
      <c r="D2" s="18"/>
      <c r="E2" s="18"/>
    </row>
    <row r="3" spans="1:5" ht="23.25">
      <c r="A3" s="18" t="s">
        <v>89</v>
      </c>
      <c r="B3" s="18"/>
      <c r="C3" s="18"/>
      <c r="D3" s="18"/>
      <c r="E3" s="18"/>
    </row>
    <row r="4" spans="1:5" ht="23.25">
      <c r="A4" s="18" t="s">
        <v>2</v>
      </c>
      <c r="B4" s="18"/>
      <c r="C4" s="18"/>
      <c r="D4" s="18"/>
      <c r="E4" s="18"/>
    </row>
    <row r="6" spans="1:5" ht="30">
      <c r="A6" s="18" t="s">
        <v>118</v>
      </c>
      <c r="C6" s="19" t="s">
        <v>91</v>
      </c>
      <c r="E6" s="20" t="s">
        <v>6</v>
      </c>
    </row>
    <row r="7" spans="1:5" ht="23.25">
      <c r="A7" s="19" t="s">
        <v>118</v>
      </c>
      <c r="C7" s="19" t="s">
        <v>70</v>
      </c>
      <c r="E7" s="19" t="s">
        <v>70</v>
      </c>
    </row>
    <row r="8" spans="1:5" ht="18.75">
      <c r="A8" s="2" t="s">
        <v>118</v>
      </c>
      <c r="C8" s="4">
        <v>2756696222</v>
      </c>
      <c r="D8" s="4"/>
      <c r="E8" s="4">
        <v>2756696222</v>
      </c>
    </row>
    <row r="9" spans="1:5" ht="18.75">
      <c r="A9" s="2" t="s">
        <v>119</v>
      </c>
      <c r="C9" s="4">
        <v>30925470</v>
      </c>
      <c r="D9" s="4"/>
      <c r="E9" s="4">
        <v>30925470</v>
      </c>
    </row>
    <row r="10" spans="1:5" ht="19.5" thickBot="1">
      <c r="A10" s="2" t="s">
        <v>98</v>
      </c>
      <c r="C10" s="8">
        <f>SUM(C8:C9)</f>
        <v>2787621692</v>
      </c>
      <c r="D10" s="4"/>
      <c r="E10" s="8">
        <f>SUM(E8:E9)</f>
        <v>2787621692</v>
      </c>
    </row>
    <row r="11" spans="1:5" ht="19.5" thickTop="1">
      <c r="C11" s="4"/>
      <c r="D11" s="4"/>
      <c r="E11" s="4"/>
    </row>
    <row r="12" spans="1:5" ht="18.75">
      <c r="C12" s="4"/>
      <c r="D12" s="4"/>
      <c r="E12" s="4"/>
    </row>
    <row r="13" spans="1:5" ht="18.75">
      <c r="C13" s="4"/>
      <c r="D13" s="4"/>
      <c r="E13" s="4"/>
    </row>
    <row r="14" spans="1:5" ht="18.75">
      <c r="C14" s="4"/>
      <c r="D14" s="4"/>
      <c r="E14" s="4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2023-11-26T05:11:49Z</dcterms:created>
  <dcterms:modified xsi:type="dcterms:W3CDTF">2023-11-27T06:50:47Z</dcterms:modified>
</cp:coreProperties>
</file>