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1A924C3A-86E3-491A-A396-6A2817025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calcPr calcId="191029"/>
</workbook>
</file>

<file path=xl/calcChain.xml><?xml version="1.0" encoding="utf-8"?>
<calcChain xmlns="http://schemas.openxmlformats.org/spreadsheetml/2006/main">
  <c r="I8" i="8" l="1"/>
  <c r="G8" i="8"/>
  <c r="E14" i="16"/>
  <c r="C14" i="16"/>
  <c r="K9" i="15" l="1"/>
  <c r="G12" i="15"/>
  <c r="G11" i="15"/>
  <c r="G10" i="15"/>
  <c r="G9" i="15"/>
  <c r="E15" i="15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9" i="13"/>
  <c r="I8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9" i="13"/>
  <c r="K89" i="13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9" i="12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9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18" i="11"/>
  <c r="G65" i="11"/>
  <c r="E65" i="11"/>
  <c r="I15" i="10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9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10" i="9"/>
  <c r="Q39" i="9"/>
  <c r="K39" i="9"/>
  <c r="I65" i="11" l="1"/>
  <c r="G62" i="2"/>
  <c r="I15" i="15" l="1"/>
  <c r="K14" i="15" s="1"/>
  <c r="U89" i="13"/>
  <c r="S89" i="13"/>
  <c r="Q89" i="13"/>
  <c r="O89" i="13"/>
  <c r="M89" i="13"/>
  <c r="G89" i="13"/>
  <c r="E89" i="13"/>
  <c r="C89" i="13"/>
  <c r="Q61" i="12"/>
  <c r="O61" i="12"/>
  <c r="M61" i="12"/>
  <c r="I61" i="12"/>
  <c r="G61" i="12"/>
  <c r="E61" i="12"/>
  <c r="Q65" i="11"/>
  <c r="O65" i="11"/>
  <c r="M65" i="11"/>
  <c r="S15" i="10"/>
  <c r="Q15" i="10"/>
  <c r="O15" i="10"/>
  <c r="M15" i="10"/>
  <c r="K15" i="10"/>
  <c r="S39" i="9"/>
  <c r="O39" i="9"/>
  <c r="M39" i="9"/>
  <c r="I39" i="9"/>
  <c r="E12" i="8"/>
  <c r="I11" i="8"/>
  <c r="G11" i="8"/>
  <c r="I10" i="8"/>
  <c r="G10" i="8"/>
  <c r="I9" i="8"/>
  <c r="G9" i="8"/>
  <c r="R17" i="6"/>
  <c r="P17" i="6"/>
  <c r="N17" i="6"/>
  <c r="L17" i="6"/>
  <c r="J17" i="6"/>
  <c r="W62" i="2"/>
  <c r="U62" i="2"/>
  <c r="S62" i="2"/>
  <c r="Q62" i="2"/>
  <c r="M62" i="2"/>
  <c r="J62" i="2"/>
  <c r="E62" i="2"/>
  <c r="I12" i="8" l="1"/>
  <c r="G12" i="8"/>
  <c r="K13" i="15"/>
  <c r="K10" i="15"/>
  <c r="G15" i="15"/>
  <c r="K11" i="15"/>
  <c r="K12" i="15"/>
  <c r="K15" i="15" l="1"/>
</calcChain>
</file>

<file path=xl/sharedStrings.xml><?xml version="1.0" encoding="utf-8"?>
<sst xmlns="http://schemas.openxmlformats.org/spreadsheetml/2006/main" count="546" uniqueCount="234">
  <si>
    <t>‫صندوق سرمايه گذاري رشد سامان</t>
  </si>
  <si>
    <t>‫صورت وضعیت پورتفوی</t>
  </si>
  <si>
    <t>‫برای ماه منتهی به 1402/04/31</t>
  </si>
  <si>
    <t>‫1- سرمایه گذاری ها</t>
  </si>
  <si>
    <t>‫1-1- سرمایه گذاری در سهام و حق تقدم سهام</t>
  </si>
  <si>
    <t>‫1402/03/31</t>
  </si>
  <si>
    <t>‫تغییرات طی دوره</t>
  </si>
  <si>
    <t>‫1402/04/31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</si>
  <si>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</si>
  <si>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</si>
  <si>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</si>
  <si>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</si>
  <si>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</si>
  <si>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</si>
  <si>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</si>
  <si>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</si>
  <si>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</si>
  <si>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</si>
  <si>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‫ايران خودرو ديزل</t>
  </si>
  <si>
    <t>‫بانک سامان</t>
  </si>
  <si>
    <t>‫بهمن دیزل</t>
  </si>
  <si>
    <t>‫بين المللي ساروج بوشهر</t>
  </si>
  <si>
    <t>‫تامين سرمايه كيميا</t>
  </si>
  <si>
    <t>‫تايدواتر</t>
  </si>
  <si>
    <t>‫توسعه آذربايجان</t>
  </si>
  <si>
    <t>‫توسعه صنايع و معادن كوثر</t>
  </si>
  <si>
    <t>‫توليدات پتروشيمي قائد بصير</t>
  </si>
  <si>
    <t>‫توليدي مخازن گازطبيعي آسياناما</t>
  </si>
  <si>
    <t>‫حمل و نقل ريلي پارسيان</t>
  </si>
  <si>
    <t>‫داروسازي‌ اكسير</t>
  </si>
  <si>
    <t>‫دارويي تامين</t>
  </si>
  <si>
    <t>‫سايپا</t>
  </si>
  <si>
    <t>‫سرمايه سبحان</t>
  </si>
  <si>
    <t>‫سرمايه گذاري صبا تامين</t>
  </si>
  <si>
    <t>‫سرمايه گذاري صبا تامين (تقدم)</t>
  </si>
  <si>
    <t>‫سرمايه گذاري صدرتامين</t>
  </si>
  <si>
    <t>‫سرمايه گذاري صدرتامين (تقدم)</t>
  </si>
  <si>
    <t>‫سرمايه گذاري غدير</t>
  </si>
  <si>
    <t>‫سرمايه گذاري ملي ايران</t>
  </si>
  <si>
    <t>‫سيمان صوفيان</t>
  </si>
  <si>
    <t>‫سينا دارو</t>
  </si>
  <si>
    <t>‫سپيد ماكيان</t>
  </si>
  <si>
    <t>‫شيشه رازي</t>
  </si>
  <si>
    <t>‫صنايع شيميايي كيمياگران امروز</t>
  </si>
  <si>
    <t>‫صندوق بازنشستگي</t>
  </si>
  <si>
    <t>‫صنعتي بهشهر</t>
  </si>
  <si>
    <t>‫غلتك سازان سپاهان</t>
  </si>
  <si>
    <t>‫فجر انرژي خليج فارس</t>
  </si>
  <si>
    <t>‫فولاد مباركه</t>
  </si>
  <si>
    <t>‫فولاد هرمزگان</t>
  </si>
  <si>
    <t>‫قند لرستان</t>
  </si>
  <si>
    <t>‫كاشي الوند</t>
  </si>
  <si>
    <t>‫كوير تاير</t>
  </si>
  <si>
    <t>‫لاستيك سهند</t>
  </si>
  <si>
    <t>‫ملي مس</t>
  </si>
  <si>
    <t>‫نفت بندر عباس</t>
  </si>
  <si>
    <t>‫نفت بهران</t>
  </si>
  <si>
    <t>‫نفت تهران</t>
  </si>
  <si>
    <t>‫نفت و گاز پارسیان</t>
  </si>
  <si>
    <t>‫پتروشيمي تندگويان</t>
  </si>
  <si>
    <t>‫پتروشيمی پردیس</t>
  </si>
  <si>
    <t>‫پتروشیمی تامین</t>
  </si>
  <si>
    <t>‫پخش رازي</t>
  </si>
  <si>
    <t>‫پلي پروپيلن جم - جم پيلن</t>
  </si>
  <si>
    <t>‫پمپ ايران</t>
  </si>
  <si>
    <t>‫پويا زركان آق دره</t>
  </si>
  <si>
    <t>‫گروه انتخاب الكترونيك آرمان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</si>
  <si>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</si>
  <si>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</si>
  <si>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</si>
  <si>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</si>
  <si>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</si>
  <si>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</si>
  <si>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</si>
  <si>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</si>
  <si>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</si>
  <si>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</si>
  <si>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</si>
  <si>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</si>
  <si>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</si>
  <si>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</si>
  <si>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</si>
  <si>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</si>
  <si>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</si>
  <si>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</si>
  <si>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</si>
  <si>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</si>
  <si>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</si>
  <si>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</si>
  <si>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</si>
  <si>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‫849-40-1792880-1</t>
  </si>
  <si>
    <t>‫1402/01/21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</si>
  <si>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</si>
  <si>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</si>
  <si>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</si>
  <si>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</si>
  <si>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</si>
  <si>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</si>
  <si>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</si>
  <si>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</si>
  <si>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</si>
  <si>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</si>
  <si>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</si>
  <si>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</si>
  <si>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</si>
  <si>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</si>
  <si>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</si>
  <si>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</si>
  <si>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</si>
  <si>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</si>
  <si>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</si>
  <si>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</si>
  <si>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</si>
  <si>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</si>
  <si>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</si>
  <si>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</si>
  <si>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</si>
  <si>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</si>
  <si>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</si>
  <si>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</si>
  <si>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</si>
  <si>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</si>
  <si>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</si>
  <si>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</si>
  <si>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</si>
  <si>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</si>
  <si>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‫1402/01/27</t>
  </si>
  <si>
    <t>‫1402/04/14</t>
  </si>
  <si>
    <t>‫1402/04/24</t>
  </si>
  <si>
    <t>‫1402/03/13</t>
  </si>
  <si>
    <t>‫1402/03/08</t>
  </si>
  <si>
    <t>‫1402/04/21</t>
  </si>
  <si>
    <t>‫1402/03/21</t>
  </si>
  <si>
    <t>‫1401/09/28</t>
  </si>
  <si>
    <t>‫1402/01/31</t>
  </si>
  <si>
    <t>‫1402/01/30</t>
  </si>
  <si>
    <t>‫1402/02/20</t>
  </si>
  <si>
    <t>‫1402/03/20</t>
  </si>
  <si>
    <t>‫1402/04/28</t>
  </si>
  <si>
    <t>‫1402/03/17</t>
  </si>
  <si>
    <t>‫فولاد شاهرود</t>
  </si>
  <si>
    <t>‫1402/02/30</t>
  </si>
  <si>
    <t>‫1402/04/29</t>
  </si>
  <si>
    <t>‫1402/03/30</t>
  </si>
  <si>
    <t>‫1402/04/25</t>
  </si>
  <si>
    <t>‫1401/12/22</t>
  </si>
  <si>
    <t>‫مپنا</t>
  </si>
  <si>
    <t>‫1401/07/30</t>
  </si>
  <si>
    <t>‫1401/10/28</t>
  </si>
  <si>
    <t>‫1402/03/22</t>
  </si>
  <si>
    <t>‫1402/02/10</t>
  </si>
  <si>
    <t>‫1402/02/27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</si>
  <si>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</si>
  <si>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</si>
  <si>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</si>
  <si>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</si>
  <si>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</si>
  <si>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‫1402/04/05</t>
  </si>
  <si>
    <t>‫-</t>
  </si>
  <si>
    <t>‫كوتاه مدت-1-1792880-810-821-سامان</t>
  </si>
  <si>
    <t>‫1402/04/01</t>
  </si>
  <si>
    <t>‫كوتاه مدت-1-1792880-810-829-سامان</t>
  </si>
  <si>
    <t>‫كوتاه مدت-1-1792880-819-821-سامان</t>
  </si>
  <si>
    <t>‫1402/04/11</t>
  </si>
  <si>
    <t>‫كوتاه مدت-1‬-1792880-810-‪849-سامان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</si>
  <si>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</si>
  <si>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</si>
  <si>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</si>
  <si>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</si>
  <si>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</si>
  <si>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‫برق مپنا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</si>
  <si>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</si>
  <si>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</si>
  <si>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</si>
  <si>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اتكايي تهران رواک50%تاديه</t>
  </si>
  <si>
    <t>‫بيمه البرز</t>
  </si>
  <si>
    <t>‫تامين سرمايه كيميا- (نماد قدیمی حذف شده)</t>
  </si>
  <si>
    <t>‫تامين سرمايه نوين</t>
  </si>
  <si>
    <t>‫توسعه صنایع بهشهر</t>
  </si>
  <si>
    <t>‫توسعه‌معادن‌وفلزات‌</t>
  </si>
  <si>
    <t>‫سرمايه گذاري پارس آريان</t>
  </si>
  <si>
    <t>‫سيمان اردستان</t>
  </si>
  <si>
    <t>‫سيمان خزر</t>
  </si>
  <si>
    <t>‫ص. معدني كيمياي زنجان گستران</t>
  </si>
  <si>
    <t>‫صنايع پتروشيمي خليج فارس</t>
  </si>
  <si>
    <t>‫صنعتي زر ماكارون</t>
  </si>
  <si>
    <t>‫قطعات اتومبيل</t>
  </si>
  <si>
    <t>‫كشاورزي و دامپروري فجر اصفهان</t>
  </si>
  <si>
    <t>‫مخابرات</t>
  </si>
  <si>
    <t>‫ملي شيمي كشاورز</t>
  </si>
  <si>
    <t>‫نفت اصفهان</t>
  </si>
  <si>
    <t>‫نفت تبريز</t>
  </si>
  <si>
    <t>‫نگين طبس</t>
  </si>
  <si>
    <t>‫پارس خزر</t>
  </si>
  <si>
    <t>‫پارس مينو</t>
  </si>
  <si>
    <t>‫پرداخت الكترونيك سامان كيش</t>
  </si>
  <si>
    <t>‫پيشگامان فن آوري و دانش آراميس</t>
  </si>
  <si>
    <t>‫گروه بهمن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</si>
  <si>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</si>
  <si>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</si>
  <si>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</si>
  <si>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‫پتروشیمی تامین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</si>
  <si>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</si>
  <si>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</si>
  <si>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</si>
  <si>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</si>
  <si>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</si>
  <si>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</si>
  <si>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</si>
  <si>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‫بهمن ديزل</t>
  </si>
  <si>
    <t>‫داروسازي اكسير</t>
  </si>
  <si>
    <t>‫نفت و گاز پارسيان</t>
  </si>
  <si>
    <t>‫پتروشيمي تامين</t>
  </si>
  <si>
    <t>‫پتروشيمي فجر</t>
  </si>
  <si>
    <t>‫پتروشيمي پرديس</t>
  </si>
  <si>
    <t>‫بيمه اتكايي آواي پارس70%تاديه</t>
  </si>
  <si>
    <t>‫بيمه اتكايي تهران رواك50%تاديه</t>
  </si>
  <si>
    <t>‫توسعه صنايع بهشهر</t>
  </si>
  <si>
    <t>‫سرمايه گذاري معادن و فلزات</t>
  </si>
  <si>
    <t>‫پارس آريان</t>
  </si>
  <si>
    <t>‫پتروشيمي خليج فارس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</si>
  <si>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</si>
  <si>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</si>
  <si>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</si>
  <si>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</si>
  <si>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</si>
  <si>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</si>
  <si>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صادرات</t>
  </si>
  <si>
    <t>‫سپرده بانکی کوتاه مدت - تجارت</t>
  </si>
  <si>
    <t>‫4-2- سایر درآمدها:</t>
  </si>
  <si>
    <t>‫بانك تجارت</t>
  </si>
  <si>
    <t>‫واحدهاي سرمايه گذاري</t>
  </si>
  <si>
    <t>سایر درآمدهای تنزیل سود سهام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</si>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</sst>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10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8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right" vertical="center" wrapText="1"/>
    </xf>
    <xf numFmtId="37" fontId="75" fillId="0" borderId="0" xfId="0" applyNumberFormat="1" applyFont="1" applyAlignment="1">
      <alignment horizontal="right" vertical="center" wrapText="1"/>
    </xf>
    <xf numFmtId="37" fontId="76" fillId="0" borderId="0" xfId="0" applyNumberFormat="1" applyFont="1" applyAlignment="1">
      <alignment horizontal="right" vertical="center" wrapText="1"/>
    </xf>
    <xf numFmtId="37" fontId="77" fillId="0" borderId="3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6" fillId="0" borderId="4" xfId="0" applyNumberFormat="1" applyFont="1" applyBorder="1" applyAlignment="1">
      <alignment horizontal="center" vertical="center"/>
    </xf>
    <xf numFmtId="37" fontId="87" fillId="0" borderId="4" xfId="0" applyNumberFormat="1" applyFont="1" applyBorder="1" applyAlignment="1">
      <alignment horizontal="center" vertical="center"/>
    </xf>
    <xf numFmtId="37" fontId="88" fillId="0" borderId="4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 wrapText="1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 wrapText="1"/>
    </xf>
    <xf numFmtId="37" fontId="115" fillId="0" borderId="0" xfId="0" applyNumberFormat="1" applyFont="1" applyAlignment="1">
      <alignment horizontal="right" vertical="center" wrapText="1"/>
    </xf>
    <xf numFmtId="37" fontId="116" fillId="0" borderId="0" xfId="0" applyNumberFormat="1" applyFont="1" applyAlignment="1">
      <alignment horizontal="center" vertical="center" wrapText="1"/>
    </xf>
    <xf numFmtId="37" fontId="117" fillId="0" borderId="0" xfId="0" applyNumberFormat="1" applyFont="1" applyAlignment="1">
      <alignment horizontal="right" vertical="center" wrapText="1"/>
    </xf>
    <xf numFmtId="37" fontId="118" fillId="0" borderId="0" xfId="0" applyNumberFormat="1" applyFont="1" applyAlignment="1">
      <alignment horizontal="center" vertical="center" wrapText="1"/>
    </xf>
    <xf numFmtId="37" fontId="119" fillId="0" borderId="0" xfId="0" applyNumberFormat="1" applyFont="1" applyAlignment="1">
      <alignment horizontal="right" vertical="center" wrapText="1"/>
    </xf>
    <xf numFmtId="37" fontId="120" fillId="0" borderId="0" xfId="0" applyNumberFormat="1" applyFont="1" applyAlignment="1">
      <alignment horizontal="center" vertical="center" wrapText="1"/>
    </xf>
    <xf numFmtId="37" fontId="121" fillId="0" borderId="3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3" fillId="0" borderId="4" xfId="0" applyNumberFormat="1" applyFont="1" applyBorder="1" applyAlignment="1">
      <alignment horizontal="center" vertical="center"/>
    </xf>
    <xf numFmtId="37" fontId="124" fillId="0" borderId="4" xfId="0" applyNumberFormat="1" applyFont="1" applyBorder="1" applyAlignment="1">
      <alignment horizontal="center" vertical="center"/>
    </xf>
    <xf numFmtId="37" fontId="125" fillId="0" borderId="4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 wrapText="1"/>
    </xf>
    <xf numFmtId="37" fontId="134" fillId="0" borderId="1" xfId="0" applyNumberFormat="1" applyFont="1" applyBorder="1" applyAlignment="1">
      <alignment horizontal="center" vertical="center" wrapText="1"/>
    </xf>
    <xf numFmtId="37" fontId="135" fillId="0" borderId="0" xfId="0" applyNumberFormat="1" applyFont="1" applyAlignment="1">
      <alignment horizontal="right" vertical="center"/>
    </xf>
    <xf numFmtId="37" fontId="136" fillId="0" borderId="0" xfId="0" applyNumberFormat="1" applyFont="1" applyAlignment="1">
      <alignment horizontal="right" vertical="center"/>
    </xf>
    <xf numFmtId="37" fontId="137" fillId="0" borderId="0" xfId="0" applyNumberFormat="1" applyFont="1" applyAlignment="1">
      <alignment horizontal="right" vertical="center"/>
    </xf>
    <xf numFmtId="37" fontId="138" fillId="0" borderId="0" xfId="0" applyNumberFormat="1" applyFont="1" applyAlignment="1">
      <alignment horizontal="right" vertical="center"/>
    </xf>
    <xf numFmtId="37" fontId="139" fillId="0" borderId="1" xfId="0" applyNumberFormat="1" applyFont="1" applyBorder="1" applyAlignment="1">
      <alignment horizontal="center" vertical="center"/>
    </xf>
    <xf numFmtId="37" fontId="140" fillId="0" borderId="4" xfId="0" applyNumberFormat="1" applyFont="1" applyBorder="1" applyAlignment="1">
      <alignment horizontal="center" vertical="center"/>
    </xf>
    <xf numFmtId="37" fontId="141" fillId="0" borderId="4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50" fillId="0" borderId="1" xfId="0" applyNumberFormat="1" applyFont="1" applyBorder="1" applyAlignment="1">
      <alignment horizontal="center" vertical="center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1" xfId="0" applyNumberFormat="1" applyFont="1" applyBorder="1" applyAlignment="1">
      <alignment horizontal="center" vertical="center" wrapText="1"/>
    </xf>
    <xf numFmtId="37" fontId="156" fillId="0" borderId="1" xfId="0" applyNumberFormat="1" applyFont="1" applyBorder="1" applyAlignment="1">
      <alignment horizontal="center" vertical="center" wrapText="1"/>
    </xf>
    <xf numFmtId="37" fontId="157" fillId="0" borderId="1" xfId="0" applyNumberFormat="1" applyFont="1" applyBorder="1" applyAlignment="1">
      <alignment horizontal="center" vertical="center" wrapText="1"/>
    </xf>
    <xf numFmtId="37" fontId="158" fillId="0" borderId="1" xfId="0" applyNumberFormat="1" applyFont="1" applyBorder="1" applyAlignment="1">
      <alignment horizontal="center" vertical="center" wrapText="1"/>
    </xf>
    <xf numFmtId="37" fontId="159" fillId="0" borderId="1" xfId="0" applyNumberFormat="1" applyFont="1" applyBorder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0" xfId="0" applyNumberFormat="1" applyFont="1" applyAlignment="1">
      <alignment horizontal="center" vertical="center" wrapText="1"/>
    </xf>
    <xf numFmtId="37" fontId="170" fillId="0" borderId="0" xfId="0" applyNumberFormat="1" applyFont="1" applyAlignment="1">
      <alignment horizontal="center" vertical="center" wrapText="1"/>
    </xf>
    <xf numFmtId="37" fontId="171" fillId="0" borderId="0" xfId="0" applyNumberFormat="1" applyFont="1" applyAlignment="1">
      <alignment horizontal="center" vertical="center" wrapText="1"/>
    </xf>
    <xf numFmtId="37" fontId="172" fillId="0" borderId="0" xfId="0" applyNumberFormat="1" applyFont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0" xfId="0" applyNumberFormat="1" applyFont="1" applyAlignment="1">
      <alignment horizontal="center" vertical="center" wrapText="1"/>
    </xf>
    <xf numFmtId="37" fontId="175" fillId="0" borderId="0" xfId="0" applyNumberFormat="1" applyFont="1" applyAlignment="1">
      <alignment horizontal="center" vertical="center" wrapText="1"/>
    </xf>
    <xf numFmtId="37" fontId="176" fillId="0" borderId="0" xfId="0" applyNumberFormat="1" applyFont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0" xfId="0" applyNumberFormat="1" applyFont="1" applyAlignment="1">
      <alignment horizontal="center" vertical="center" wrapText="1"/>
    </xf>
    <xf numFmtId="37" fontId="179" fillId="0" borderId="0" xfId="0" applyNumberFormat="1" applyFont="1" applyAlignment="1">
      <alignment horizontal="center" vertical="center" wrapText="1"/>
    </xf>
    <xf numFmtId="37" fontId="180" fillId="0" borderId="0" xfId="0" applyNumberFormat="1" applyFont="1" applyAlignment="1">
      <alignment horizontal="center" vertical="center" wrapText="1"/>
    </xf>
    <xf numFmtId="37" fontId="181" fillId="0" borderId="0" xfId="0" applyNumberFormat="1" applyFont="1" applyAlignment="1">
      <alignment horizontal="center" vertical="center" wrapText="1"/>
    </xf>
    <xf numFmtId="37" fontId="182" fillId="0" borderId="0" xfId="0" applyNumberFormat="1" applyFont="1" applyAlignment="1">
      <alignment horizontal="center" vertical="center" wrapText="1"/>
    </xf>
    <xf numFmtId="37" fontId="183" fillId="0" borderId="0" xfId="0" applyNumberFormat="1" applyFont="1" applyAlignment="1">
      <alignment horizontal="center" vertical="center" wrapText="1"/>
    </xf>
    <xf numFmtId="37" fontId="184" fillId="0" borderId="0" xfId="0" applyNumberFormat="1" applyFont="1" applyAlignment="1">
      <alignment horizontal="center" vertical="center" wrapText="1"/>
    </xf>
    <xf numFmtId="37" fontId="185" fillId="0" borderId="0" xfId="0" applyNumberFormat="1" applyFont="1" applyAlignment="1">
      <alignment horizontal="center" vertical="center" wrapText="1"/>
    </xf>
    <xf numFmtId="37" fontId="186" fillId="0" borderId="0" xfId="0" applyNumberFormat="1" applyFont="1" applyAlignment="1">
      <alignment horizontal="center" vertical="center" wrapText="1"/>
    </xf>
    <xf numFmtId="37" fontId="187" fillId="0" borderId="0" xfId="0" applyNumberFormat="1" applyFont="1" applyAlignment="1">
      <alignment horizontal="center" vertical="center" wrapText="1"/>
    </xf>
    <xf numFmtId="37" fontId="188" fillId="0" borderId="0" xfId="0" applyNumberFormat="1" applyFont="1" applyAlignment="1">
      <alignment horizontal="center" vertical="center" wrapText="1"/>
    </xf>
    <xf numFmtId="37" fontId="189" fillId="0" borderId="0" xfId="0" applyNumberFormat="1" applyFont="1" applyAlignment="1">
      <alignment horizontal="center" vertical="center" wrapText="1"/>
    </xf>
    <xf numFmtId="37" fontId="190" fillId="0" borderId="3" xfId="0" applyNumberFormat="1" applyFont="1" applyBorder="1" applyAlignment="1">
      <alignment horizontal="center" vertical="center"/>
    </xf>
    <xf numFmtId="37" fontId="191" fillId="0" borderId="4" xfId="0" applyNumberFormat="1" applyFont="1" applyBorder="1" applyAlignment="1">
      <alignment horizontal="center" vertical="center"/>
    </xf>
    <xf numFmtId="37" fontId="192" fillId="0" borderId="4" xfId="0" applyNumberFormat="1" applyFont="1" applyBorder="1" applyAlignment="1">
      <alignment horizontal="center" vertical="center"/>
    </xf>
    <xf numFmtId="37" fontId="193" fillId="0" borderId="4" xfId="0" applyNumberFormat="1" applyFont="1" applyBorder="1" applyAlignment="1">
      <alignment horizontal="center" vertical="center"/>
    </xf>
    <xf numFmtId="37" fontId="194" fillId="0" borderId="4" xfId="0" applyNumberFormat="1" applyFont="1" applyBorder="1" applyAlignment="1">
      <alignment horizontal="center" vertical="center"/>
    </xf>
    <xf numFmtId="37" fontId="195" fillId="0" borderId="4" xfId="0" applyNumberFormat="1" applyFont="1" applyBorder="1" applyAlignment="1">
      <alignment horizontal="center" vertical="center"/>
    </xf>
    <xf numFmtId="37" fontId="196" fillId="0" borderId="4" xfId="0" applyNumberFormat="1" applyFont="1" applyBorder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1" xfId="0" applyNumberFormat="1" applyFont="1" applyBorder="1" applyAlignment="1">
      <alignment horizontal="center" vertical="center" wrapText="1"/>
    </xf>
    <xf numFmtId="37" fontId="205" fillId="0" borderId="1" xfId="0" applyNumberFormat="1" applyFont="1" applyBorder="1" applyAlignment="1">
      <alignment horizontal="center" vertical="center" wrapText="1"/>
    </xf>
    <xf numFmtId="37" fontId="206" fillId="0" borderId="1" xfId="0" applyNumberFormat="1" applyFont="1" applyBorder="1" applyAlignment="1">
      <alignment horizontal="center" vertical="center" wrapText="1"/>
    </xf>
    <xf numFmtId="37" fontId="207" fillId="0" borderId="1" xfId="0" applyNumberFormat="1" applyFont="1" applyBorder="1" applyAlignment="1">
      <alignment horizontal="center" vertical="center" wrapText="1"/>
    </xf>
    <xf numFmtId="37" fontId="208" fillId="0" borderId="1" xfId="0" applyNumberFormat="1" applyFont="1" applyBorder="1" applyAlignment="1">
      <alignment horizontal="center" vertical="center" wrapText="1"/>
    </xf>
    <xf numFmtId="37" fontId="209" fillId="0" borderId="1" xfId="0" applyNumberFormat="1" applyFont="1" applyBorder="1" applyAlignment="1">
      <alignment horizontal="center" vertical="center" wrapText="1"/>
    </xf>
    <xf numFmtId="37" fontId="210" fillId="0" borderId="1" xfId="0" applyNumberFormat="1" applyFont="1" applyBorder="1" applyAlignment="1">
      <alignment horizontal="center" vertical="center" wrapText="1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1" xfId="0" applyNumberFormat="1" applyFont="1" applyBorder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3" xfId="0" applyNumberFormat="1" applyFont="1" applyBorder="1" applyAlignment="1">
      <alignment horizontal="center" vertical="center"/>
    </xf>
    <xf numFmtId="37" fontId="220" fillId="0" borderId="4" xfId="0" applyNumberFormat="1" applyFont="1" applyBorder="1" applyAlignment="1">
      <alignment horizontal="center" vertical="center"/>
    </xf>
    <xf numFmtId="37" fontId="221" fillId="0" borderId="4" xfId="0" applyNumberFormat="1" applyFont="1" applyBorder="1" applyAlignment="1">
      <alignment horizontal="center" vertical="center"/>
    </xf>
    <xf numFmtId="37" fontId="222" fillId="0" borderId="4" xfId="0" applyNumberFormat="1" applyFont="1" applyBorder="1" applyAlignment="1">
      <alignment horizontal="center" vertical="center"/>
    </xf>
    <xf numFmtId="37" fontId="223" fillId="0" borderId="4" xfId="0" applyNumberFormat="1" applyFont="1" applyBorder="1" applyAlignment="1">
      <alignment horizontal="center" vertical="center"/>
    </xf>
    <xf numFmtId="37" fontId="224" fillId="0" borderId="4" xfId="0" applyNumberFormat="1" applyFont="1" applyBorder="1" applyAlignment="1">
      <alignment horizontal="center" vertical="center"/>
    </xf>
    <xf numFmtId="37" fontId="225" fillId="0" borderId="4" xfId="0" applyNumberFormat="1" applyFont="1" applyBorder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 wrapText="1"/>
    </xf>
    <xf numFmtId="37" fontId="234" fillId="0" borderId="1" xfId="0" applyNumberFormat="1" applyFont="1" applyBorder="1" applyAlignment="1">
      <alignment horizontal="center" vertical="center" wrapText="1"/>
    </xf>
    <xf numFmtId="37" fontId="235" fillId="0" borderId="1" xfId="0" applyNumberFormat="1" applyFont="1" applyBorder="1" applyAlignment="1">
      <alignment horizontal="center" vertical="center" wrapText="1"/>
    </xf>
    <xf numFmtId="37" fontId="236" fillId="0" borderId="1" xfId="0" applyNumberFormat="1" applyFont="1" applyBorder="1" applyAlignment="1">
      <alignment horizontal="center" vertical="center" wrapText="1"/>
    </xf>
    <xf numFmtId="37" fontId="237" fillId="0" borderId="1" xfId="0" applyNumberFormat="1" applyFont="1" applyBorder="1" applyAlignment="1">
      <alignment horizontal="center" vertical="center" wrapText="1"/>
    </xf>
    <xf numFmtId="37" fontId="238" fillId="0" borderId="1" xfId="0" applyNumberFormat="1" applyFont="1" applyBorder="1" applyAlignment="1">
      <alignment horizontal="center" vertical="center" wrapText="1"/>
    </xf>
    <xf numFmtId="37" fontId="239" fillId="0" borderId="1" xfId="0" applyNumberFormat="1" applyFont="1" applyBorder="1" applyAlignment="1">
      <alignment horizontal="center" vertical="center" wrapText="1"/>
    </xf>
    <xf numFmtId="37" fontId="240" fillId="0" borderId="1" xfId="0" applyNumberFormat="1" applyFont="1" applyBorder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3" xfId="0" applyNumberFormat="1" applyFont="1" applyBorder="1" applyAlignment="1">
      <alignment horizontal="center" vertical="center"/>
    </xf>
    <xf numFmtId="37" fontId="305" fillId="0" borderId="0" xfId="0" applyNumberFormat="1" applyFont="1" applyAlignment="1">
      <alignment horizontal="center" vertical="center"/>
    </xf>
    <xf numFmtId="37" fontId="306" fillId="0" borderId="1" xfId="0" applyNumberFormat="1" applyFont="1" applyBorder="1" applyAlignment="1">
      <alignment horizontal="center" vertical="center" wrapText="1"/>
    </xf>
    <xf numFmtId="37" fontId="307" fillId="0" borderId="1" xfId="0" applyNumberFormat="1" applyFont="1" applyBorder="1" applyAlignment="1">
      <alignment horizontal="center" vertical="center" wrapText="1"/>
    </xf>
    <xf numFmtId="37" fontId="308" fillId="0" borderId="1" xfId="0" applyNumberFormat="1" applyFont="1" applyBorder="1" applyAlignment="1">
      <alignment horizontal="center" vertical="center" wrapText="1"/>
    </xf>
    <xf numFmtId="37" fontId="309" fillId="0" borderId="1" xfId="0" applyNumberFormat="1" applyFont="1" applyBorder="1" applyAlignment="1">
      <alignment horizontal="center" vertical="center" wrapText="1"/>
    </xf>
    <xf numFmtId="37" fontId="310" fillId="0" borderId="1" xfId="0" applyNumberFormat="1" applyFont="1" applyBorder="1" applyAlignment="1">
      <alignment horizontal="center" vertical="center" wrapText="1"/>
    </xf>
    <xf numFmtId="37" fontId="311" fillId="0" borderId="1" xfId="0" applyNumberFormat="1" applyFont="1" applyBorder="1" applyAlignment="1">
      <alignment horizontal="center" vertical="center" wrapText="1"/>
    </xf>
    <xf numFmtId="37" fontId="312" fillId="0" borderId="1" xfId="0" applyNumberFormat="1" applyFont="1" applyBorder="1" applyAlignment="1">
      <alignment horizontal="center" vertical="center" wrapText="1"/>
    </xf>
    <xf numFmtId="37" fontId="313" fillId="0" borderId="1" xfId="0" applyNumberFormat="1" applyFont="1" applyBorder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3" xfId="0" applyNumberFormat="1" applyFont="1" applyBorder="1" applyAlignment="1">
      <alignment horizontal="center" vertical="center"/>
    </xf>
    <xf numFmtId="37" fontId="368" fillId="0" borderId="4" xfId="0" applyNumberFormat="1" applyFont="1" applyBorder="1" applyAlignment="1">
      <alignment horizontal="center" vertical="center"/>
    </xf>
    <xf numFmtId="37" fontId="369" fillId="0" borderId="4" xfId="0" applyNumberFormat="1" applyFont="1" applyBorder="1" applyAlignment="1">
      <alignment horizontal="center" vertical="center"/>
    </xf>
    <xf numFmtId="37" fontId="370" fillId="0" borderId="4" xfId="0" applyNumberFormat="1" applyFont="1" applyBorder="1" applyAlignment="1">
      <alignment horizontal="center" vertical="center"/>
    </xf>
    <xf numFmtId="37" fontId="372" fillId="0" borderId="4" xfId="0" applyNumberFormat="1" applyFont="1" applyBorder="1" applyAlignment="1">
      <alignment horizontal="center" vertical="center"/>
    </xf>
    <xf numFmtId="37" fontId="373" fillId="0" borderId="4" xfId="0" applyNumberFormat="1" applyFont="1" applyBorder="1" applyAlignment="1">
      <alignment horizontal="center" vertical="center"/>
    </xf>
    <xf numFmtId="37" fontId="374" fillId="0" borderId="4" xfId="0" applyNumberFormat="1" applyFont="1" applyBorder="1" applyAlignment="1">
      <alignment horizontal="center" vertical="center"/>
    </xf>
    <xf numFmtId="37" fontId="382" fillId="0" borderId="1" xfId="0" applyNumberFormat="1" applyFont="1" applyBorder="1" applyAlignment="1">
      <alignment horizontal="center" vertical="center"/>
    </xf>
    <xf numFmtId="37" fontId="383" fillId="0" borderId="1" xfId="0" applyNumberFormat="1" applyFont="1" applyBorder="1" applyAlignment="1">
      <alignment horizontal="center" vertical="center" wrapText="1"/>
    </xf>
    <xf numFmtId="37" fontId="384" fillId="0" borderId="1" xfId="0" applyNumberFormat="1" applyFont="1" applyBorder="1" applyAlignment="1">
      <alignment horizontal="center" vertical="center" wrapText="1"/>
    </xf>
    <xf numFmtId="37" fontId="385" fillId="0" borderId="1" xfId="0" applyNumberFormat="1" applyFont="1" applyBorder="1" applyAlignment="1">
      <alignment horizontal="center" vertical="center" wrapText="1"/>
    </xf>
    <xf numFmtId="37" fontId="386" fillId="0" borderId="1" xfId="0" applyNumberFormat="1" applyFont="1" applyBorder="1" applyAlignment="1">
      <alignment horizontal="center" vertical="center" wrapText="1"/>
    </xf>
    <xf numFmtId="37" fontId="388" fillId="0" borderId="1" xfId="0" applyNumberFormat="1" applyFont="1" applyBorder="1" applyAlignment="1">
      <alignment horizontal="center" vertical="center" wrapText="1"/>
    </xf>
    <xf numFmtId="37" fontId="389" fillId="0" borderId="1" xfId="0" applyNumberFormat="1" applyFont="1" applyBorder="1" applyAlignment="1">
      <alignment horizontal="center" vertical="center" wrapText="1"/>
    </xf>
    <xf numFmtId="37" fontId="390" fillId="0" borderId="1" xfId="0" applyNumberFormat="1" applyFont="1" applyBorder="1" applyAlignment="1">
      <alignment horizontal="center" vertical="center" wrapText="1"/>
    </xf>
    <xf numFmtId="37" fontId="391" fillId="0" borderId="1" xfId="0" applyNumberFormat="1" applyFont="1" applyBorder="1" applyAlignment="1">
      <alignment horizontal="center" vertical="center" wrapText="1"/>
    </xf>
    <xf numFmtId="37" fontId="392" fillId="0" borderId="1" xfId="0" applyNumberFormat="1" applyFont="1" applyBorder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 wrapText="1"/>
    </xf>
    <xf numFmtId="37" fontId="421" fillId="0" borderId="0" xfId="0" applyNumberFormat="1" applyFont="1" applyAlignment="1">
      <alignment horizontal="center" vertical="center" wrapText="1"/>
    </xf>
    <xf numFmtId="37" fontId="422" fillId="0" borderId="0" xfId="0" applyNumberFormat="1" applyFont="1" applyAlignment="1">
      <alignment horizontal="center" vertical="center" wrapText="1"/>
    </xf>
    <xf numFmtId="37" fontId="423" fillId="0" borderId="0" xfId="0" applyNumberFormat="1" applyFont="1" applyAlignment="1">
      <alignment horizontal="center" vertical="center" wrapText="1"/>
    </xf>
    <xf numFmtId="37" fontId="424" fillId="0" borderId="0" xfId="0" applyNumberFormat="1" applyFont="1" applyAlignment="1">
      <alignment horizontal="center" vertical="center" wrapText="1"/>
    </xf>
    <xf numFmtId="37" fontId="425" fillId="0" borderId="0" xfId="0" applyNumberFormat="1" applyFont="1" applyAlignment="1">
      <alignment horizontal="center" vertical="center" wrapText="1"/>
    </xf>
    <xf numFmtId="37" fontId="426" fillId="0" borderId="0" xfId="0" applyNumberFormat="1" applyFont="1" applyAlignment="1">
      <alignment horizontal="center" vertical="center" wrapText="1"/>
    </xf>
    <xf numFmtId="37" fontId="427" fillId="0" borderId="0" xfId="0" applyNumberFormat="1" applyFont="1" applyAlignment="1">
      <alignment horizontal="center" vertical="center" wrapText="1"/>
    </xf>
    <xf numFmtId="37" fontId="428" fillId="0" borderId="0" xfId="0" applyNumberFormat="1" applyFont="1" applyAlignment="1">
      <alignment horizontal="center" vertical="center" wrapText="1"/>
    </xf>
    <xf numFmtId="37" fontId="429" fillId="0" borderId="0" xfId="0" applyNumberFormat="1" applyFont="1" applyAlignment="1">
      <alignment horizontal="center" vertical="center" wrapText="1"/>
    </xf>
    <xf numFmtId="37" fontId="430" fillId="0" borderId="0" xfId="0" applyNumberFormat="1" applyFont="1" applyAlignment="1">
      <alignment horizontal="center" vertical="center" wrapText="1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37" fontId="434" fillId="0" borderId="0" xfId="0" applyNumberFormat="1" applyFont="1" applyAlignment="1">
      <alignment horizontal="center" vertical="center" wrapText="1"/>
    </xf>
    <xf numFmtId="37" fontId="435" fillId="0" borderId="0" xfId="0" applyNumberFormat="1" applyFont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 wrapText="1"/>
    </xf>
    <xf numFmtId="37" fontId="438" fillId="0" borderId="0" xfId="0" applyNumberFormat="1" applyFont="1" applyAlignment="1">
      <alignment horizontal="center" vertical="center" wrapText="1"/>
    </xf>
    <xf numFmtId="37" fontId="439" fillId="0" borderId="0" xfId="0" applyNumberFormat="1" applyFont="1" applyAlignment="1">
      <alignment horizontal="center" vertical="center" wrapText="1"/>
    </xf>
    <xf numFmtId="37" fontId="440" fillId="0" borderId="0" xfId="0" applyNumberFormat="1" applyFont="1" applyAlignment="1">
      <alignment horizontal="center" vertical="center" wrapText="1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 wrapText="1"/>
    </xf>
    <xf numFmtId="37" fontId="443" fillId="0" borderId="0" xfId="0" applyNumberFormat="1" applyFont="1" applyAlignment="1">
      <alignment horizontal="center" vertical="center" wrapText="1"/>
    </xf>
    <xf numFmtId="37" fontId="444" fillId="0" borderId="0" xfId="0" applyNumberFormat="1" applyFont="1" applyAlignment="1">
      <alignment horizontal="center" vertical="center" wrapText="1"/>
    </xf>
    <xf numFmtId="37" fontId="445" fillId="0" borderId="0" xfId="0" applyNumberFormat="1" applyFont="1" applyAlignment="1">
      <alignment horizontal="center" vertical="center" wrapText="1"/>
    </xf>
    <xf numFmtId="37" fontId="446" fillId="0" borderId="0" xfId="0" applyNumberFormat="1" applyFont="1" applyAlignment="1">
      <alignment horizontal="center" vertical="center" wrapText="1"/>
    </xf>
    <xf numFmtId="37" fontId="447" fillId="0" borderId="0" xfId="0" applyNumberFormat="1" applyFont="1" applyAlignment="1">
      <alignment horizontal="center" vertical="center" wrapText="1"/>
    </xf>
    <xf numFmtId="37" fontId="448" fillId="0" borderId="0" xfId="0" applyNumberFormat="1" applyFont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 wrapText="1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 wrapText="1"/>
    </xf>
    <xf numFmtId="37" fontId="452" fillId="0" borderId="0" xfId="0" applyNumberFormat="1" applyFont="1" applyAlignment="1">
      <alignment horizontal="center" vertical="center" wrapText="1"/>
    </xf>
    <xf numFmtId="37" fontId="453" fillId="0" borderId="0" xfId="0" applyNumberFormat="1" applyFont="1" applyAlignment="1">
      <alignment horizontal="center" vertical="center" wrapText="1"/>
    </xf>
    <xf numFmtId="37" fontId="454" fillId="0" borderId="0" xfId="0" applyNumberFormat="1" applyFont="1" applyAlignment="1">
      <alignment horizontal="center" vertical="center" wrapText="1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 wrapText="1"/>
    </xf>
    <xf numFmtId="37" fontId="457" fillId="0" borderId="0" xfId="0" applyNumberFormat="1" applyFont="1" applyAlignment="1">
      <alignment horizontal="center" vertical="center" wrapText="1"/>
    </xf>
    <xf numFmtId="37" fontId="458" fillId="0" borderId="0" xfId="0" applyNumberFormat="1" applyFont="1" applyAlignment="1">
      <alignment horizontal="center" vertical="center" wrapText="1"/>
    </xf>
    <xf numFmtId="37" fontId="459" fillId="0" borderId="0" xfId="0" applyNumberFormat="1" applyFont="1" applyAlignment="1">
      <alignment horizontal="center" vertical="center" wrapText="1"/>
    </xf>
    <xf numFmtId="37" fontId="460" fillId="0" borderId="0" xfId="0" applyNumberFormat="1" applyFont="1" applyAlignment="1">
      <alignment horizontal="center" vertical="center" wrapText="1"/>
    </xf>
    <xf numFmtId="37" fontId="461" fillId="0" borderId="0" xfId="0" applyNumberFormat="1" applyFont="1" applyAlignment="1">
      <alignment horizontal="center" vertical="center" wrapText="1"/>
    </xf>
    <xf numFmtId="37" fontId="462" fillId="0" borderId="0" xfId="0" applyNumberFormat="1" applyFont="1" applyAlignment="1">
      <alignment horizontal="center" vertical="center" wrapText="1"/>
    </xf>
    <xf numFmtId="37" fontId="463" fillId="0" borderId="0" xfId="0" applyNumberFormat="1" applyFont="1" applyAlignment="1">
      <alignment horizontal="center" vertical="center" wrapText="1"/>
    </xf>
    <xf numFmtId="37" fontId="464" fillId="0" borderId="0" xfId="0" applyNumberFormat="1" applyFont="1" applyAlignment="1">
      <alignment horizontal="center" vertical="center" wrapText="1"/>
    </xf>
    <xf numFmtId="37" fontId="465" fillId="0" borderId="0" xfId="0" applyNumberFormat="1" applyFont="1" applyAlignment="1">
      <alignment horizontal="center" vertical="center" wrapText="1"/>
    </xf>
    <xf numFmtId="37" fontId="466" fillId="0" borderId="0" xfId="0" applyNumberFormat="1" applyFont="1" applyAlignment="1">
      <alignment horizontal="center" vertical="center" wrapText="1"/>
    </xf>
    <xf numFmtId="37" fontId="467" fillId="0" borderId="0" xfId="0" applyNumberFormat="1" applyFont="1" applyAlignment="1">
      <alignment horizontal="center" vertical="center" wrapText="1"/>
    </xf>
    <xf numFmtId="37" fontId="468" fillId="0" borderId="0" xfId="0" applyNumberFormat="1" applyFont="1" applyAlignment="1">
      <alignment horizontal="center" vertical="center" wrapText="1"/>
    </xf>
    <xf numFmtId="37" fontId="469" fillId="0" borderId="0" xfId="0" applyNumberFormat="1" applyFont="1" applyAlignment="1">
      <alignment horizontal="center" vertical="center" wrapText="1"/>
    </xf>
    <xf numFmtId="37" fontId="470" fillId="0" borderId="0" xfId="0" applyNumberFormat="1" applyFont="1" applyAlignment="1">
      <alignment horizontal="center" vertical="center" wrapText="1"/>
    </xf>
    <xf numFmtId="37" fontId="471" fillId="0" borderId="0" xfId="0" applyNumberFormat="1" applyFont="1" applyAlignment="1">
      <alignment horizontal="center" vertical="center" wrapText="1"/>
    </xf>
    <xf numFmtId="37" fontId="472" fillId="0" borderId="0" xfId="0" applyNumberFormat="1" applyFont="1" applyAlignment="1">
      <alignment horizontal="center" vertical="center" wrapText="1"/>
    </xf>
    <xf numFmtId="37" fontId="473" fillId="0" borderId="3" xfId="0" applyNumberFormat="1" applyFont="1" applyBorder="1" applyAlignment="1">
      <alignment horizontal="center" vertical="center"/>
    </xf>
    <xf numFmtId="37" fontId="475" fillId="0" borderId="4" xfId="0" applyNumberFormat="1" applyFont="1" applyBorder="1" applyAlignment="1">
      <alignment horizontal="center" vertical="center"/>
    </xf>
    <xf numFmtId="37" fontId="476" fillId="0" borderId="4" xfId="0" applyNumberFormat="1" applyFont="1" applyBorder="1" applyAlignment="1">
      <alignment horizontal="center" vertical="center"/>
    </xf>
    <xf numFmtId="37" fontId="484" fillId="0" borderId="1" xfId="0" applyNumberFormat="1" applyFont="1" applyBorder="1" applyAlignment="1">
      <alignment horizontal="center" vertical="center" wrapText="1"/>
    </xf>
    <xf numFmtId="37" fontId="485" fillId="0" borderId="1" xfId="0" applyNumberFormat="1" applyFont="1" applyBorder="1" applyAlignment="1">
      <alignment horizontal="center" vertical="center" wrapText="1"/>
    </xf>
    <xf numFmtId="37" fontId="486" fillId="0" borderId="1" xfId="0" applyNumberFormat="1" applyFont="1" applyBorder="1" applyAlignment="1">
      <alignment horizontal="center" vertical="center" wrapText="1"/>
    </xf>
    <xf numFmtId="37" fontId="487" fillId="0" borderId="1" xfId="0" applyNumberFormat="1" applyFont="1" applyBorder="1" applyAlignment="1">
      <alignment horizontal="center" vertical="center" wrapText="1"/>
    </xf>
    <xf numFmtId="37" fontId="488" fillId="0" borderId="0" xfId="0" applyNumberFormat="1" applyFont="1" applyAlignment="1">
      <alignment horizontal="center" vertical="center" wrapText="1"/>
    </xf>
    <xf numFmtId="37" fontId="489" fillId="0" borderId="0" xfId="0" applyNumberFormat="1" applyFont="1" applyAlignment="1">
      <alignment horizontal="center" vertical="center" wrapText="1"/>
    </xf>
    <xf numFmtId="37" fontId="490" fillId="0" borderId="0" xfId="0" applyNumberFormat="1" applyFont="1" applyAlignment="1">
      <alignment horizontal="center" vertical="center" wrapText="1"/>
    </xf>
    <xf numFmtId="37" fontId="491" fillId="0" borderId="0" xfId="0" applyNumberFormat="1" applyFont="1" applyAlignment="1">
      <alignment horizontal="center" vertical="center" wrapText="1"/>
    </xf>
    <xf numFmtId="37" fontId="492" fillId="0" borderId="0" xfId="0" applyNumberFormat="1" applyFont="1" applyAlignment="1">
      <alignment horizontal="center" vertical="center" wrapText="1"/>
    </xf>
    <xf numFmtId="37" fontId="493" fillId="0" borderId="0" xfId="0" applyNumberFormat="1" applyFont="1" applyAlignment="1">
      <alignment horizontal="center" vertical="center" wrapText="1"/>
    </xf>
    <xf numFmtId="37" fontId="494" fillId="0" borderId="3" xfId="0" applyNumberFormat="1" applyFont="1" applyBorder="1" applyAlignment="1">
      <alignment horizontal="center" vertical="center"/>
    </xf>
    <xf numFmtId="37" fontId="499" fillId="0" borderId="1" xfId="0" applyNumberFormat="1" applyFont="1" applyBorder="1" applyAlignment="1">
      <alignment horizontal="center" vertical="center"/>
    </xf>
    <xf numFmtId="37" fontId="500" fillId="0" borderId="1" xfId="0" applyNumberFormat="1" applyFont="1" applyBorder="1" applyAlignment="1">
      <alignment horizontal="center" vertical="center"/>
    </xf>
    <xf numFmtId="37" fontId="501" fillId="0" borderId="1" xfId="0" applyNumberFormat="1" applyFont="1" applyBorder="1" applyAlignment="1">
      <alignment horizontal="center" vertical="center" wrapText="1"/>
    </xf>
    <xf numFmtId="37" fontId="502" fillId="0" borderId="1" xfId="0" applyNumberFormat="1" applyFont="1" applyBorder="1" applyAlignment="1">
      <alignment horizontal="center" vertical="center" wrapText="1"/>
    </xf>
    <xf numFmtId="37" fontId="503" fillId="0" borderId="1" xfId="0" applyNumberFormat="1" applyFont="1" applyBorder="1" applyAlignment="1">
      <alignment horizontal="center" vertical="center" wrapText="1"/>
    </xf>
    <xf numFmtId="37" fontId="504" fillId="0" borderId="3" xfId="0" applyNumberFormat="1" applyFont="1" applyBorder="1" applyAlignment="1">
      <alignment horizontal="center" vertical="center"/>
    </xf>
    <xf numFmtId="37" fontId="505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right" vertical="center"/>
    </xf>
    <xf numFmtId="37" fontId="93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right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right" vertical="center"/>
    </xf>
    <xf numFmtId="37" fontId="147" fillId="0" borderId="1" xfId="0" applyNumberFormat="1" applyFont="1" applyBorder="1" applyAlignment="1">
      <alignment horizontal="center" vertical="center"/>
    </xf>
    <xf numFmtId="37" fontId="148" fillId="0" borderId="1" xfId="0" applyNumberFormat="1" applyFont="1" applyBorder="1" applyAlignment="1">
      <alignment horizontal="center" vertical="center"/>
    </xf>
    <xf numFmtId="37" fontId="149" fillId="0" borderId="1" xfId="0" applyNumberFormat="1" applyFont="1" applyBorder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right" vertical="center"/>
    </xf>
    <xf numFmtId="37" fontId="201" fillId="0" borderId="1" xfId="0" applyNumberFormat="1" applyFont="1" applyBorder="1" applyAlignment="1">
      <alignment horizontal="center" vertical="center"/>
    </xf>
    <xf numFmtId="37" fontId="202" fillId="0" borderId="1" xfId="0" applyNumberFormat="1" applyFont="1" applyBorder="1" applyAlignment="1">
      <alignment horizontal="center" vertical="center"/>
    </xf>
    <xf numFmtId="37" fontId="298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right" vertical="center"/>
    </xf>
    <xf numFmtId="37" fontId="230" fillId="0" borderId="1" xfId="0" applyNumberFormat="1" applyFont="1" applyBorder="1" applyAlignment="1">
      <alignment horizontal="center" vertical="center"/>
    </xf>
    <xf numFmtId="37" fontId="231" fillId="0" borderId="1" xfId="0" applyNumberFormat="1" applyFont="1" applyBorder="1" applyAlignment="1">
      <alignment horizontal="center" vertical="center"/>
    </xf>
    <xf numFmtId="37" fontId="375" fillId="0" borderId="5" xfId="0" applyNumberFormat="1" applyFont="1" applyBorder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right" vertical="center"/>
    </xf>
    <xf numFmtId="37" fontId="303" fillId="0" borderId="1" xfId="0" applyNumberFormat="1" applyFont="1" applyBorder="1" applyAlignment="1">
      <alignment horizontal="center" vertical="center"/>
    </xf>
    <xf numFmtId="37" fontId="304" fillId="0" borderId="1" xfId="0" applyNumberFormat="1" applyFont="1" applyBorder="1" applyAlignment="1">
      <alignment horizontal="center" vertical="center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right" vertical="center"/>
    </xf>
    <xf numFmtId="37" fontId="380" fillId="0" borderId="1" xfId="0" applyNumberFormat="1" applyFont="1" applyBorder="1" applyAlignment="1">
      <alignment horizontal="center" vertical="center"/>
    </xf>
    <xf numFmtId="37" fontId="381" fillId="0" borderId="1" xfId="0" applyNumberFormat="1" applyFont="1" applyBorder="1" applyAlignment="1">
      <alignment horizontal="center" vertical="center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right" vertical="center"/>
    </xf>
    <xf numFmtId="37" fontId="481" fillId="0" borderId="1" xfId="0" applyNumberFormat="1" applyFont="1" applyBorder="1" applyAlignment="1">
      <alignment horizontal="center" vertical="center"/>
    </xf>
    <xf numFmtId="37" fontId="482" fillId="0" borderId="1" xfId="0" applyNumberFormat="1" applyFont="1" applyBorder="1" applyAlignment="1">
      <alignment horizontal="center" vertical="center"/>
    </xf>
    <xf numFmtId="37" fontId="483" fillId="0" borderId="1" xfId="0" applyNumberFormat="1" applyFont="1" applyBorder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right" vertical="center"/>
    </xf>
    <xf numFmtId="164" fontId="506" fillId="0" borderId="0" xfId="0" applyNumberFormat="1" applyFont="1" applyAlignment="1">
      <alignment horizontal="center" vertical="center"/>
    </xf>
    <xf numFmtId="164" fontId="506" fillId="0" borderId="8" xfId="0" applyNumberFormat="1" applyFont="1" applyBorder="1" applyAlignment="1">
      <alignment horizontal="center" vertical="center"/>
    </xf>
    <xf numFmtId="37" fontId="506" fillId="0" borderId="0" xfId="0" applyNumberFormat="1" applyFont="1" applyAlignment="1">
      <alignment horizontal="center" vertical="center" wrapText="1"/>
    </xf>
    <xf numFmtId="37" fontId="506" fillId="0" borderId="1" xfId="0" applyNumberFormat="1" applyFont="1" applyBorder="1" applyAlignment="1">
      <alignment horizontal="center" vertical="center"/>
    </xf>
    <xf numFmtId="10" fontId="506" fillId="0" borderId="0" xfId="0" applyNumberFormat="1" applyFont="1" applyAlignment="1">
      <alignment horizontal="center" vertical="center"/>
    </xf>
    <xf numFmtId="0" fontId="507" fillId="0" borderId="0" xfId="0" applyFont="1"/>
    <xf numFmtId="10" fontId="506" fillId="0" borderId="3" xfId="0" applyNumberFormat="1" applyFont="1" applyBorder="1" applyAlignment="1">
      <alignment horizontal="center" vertical="center"/>
    </xf>
    <xf numFmtId="37" fontId="506" fillId="0" borderId="4" xfId="0" applyNumberFormat="1" applyFont="1" applyBorder="1" applyAlignment="1">
      <alignment horizontal="center" vertical="center"/>
    </xf>
    <xf numFmtId="0" fontId="507" fillId="0" borderId="0" xfId="0" applyFont="1" applyAlignment="1">
      <alignment horizontal="center" vertical="center"/>
    </xf>
    <xf numFmtId="37" fontId="0" fillId="0" borderId="0" xfId="0" applyNumberFormat="1"/>
    <xf numFmtId="37" fontId="78" fillId="0" borderId="0" xfId="0" applyNumberFormat="1" applyFont="1" applyBorder="1" applyAlignment="1">
      <alignment horizontal="center" vertical="center"/>
    </xf>
    <xf numFmtId="164" fontId="506" fillId="0" borderId="0" xfId="0" applyNumberFormat="1" applyFont="1" applyBorder="1" applyAlignment="1">
      <alignment horizontal="center" vertical="center"/>
    </xf>
    <xf numFmtId="37" fontId="81" fillId="0" borderId="0" xfId="0" applyNumberFormat="1" applyFont="1" applyBorder="1" applyAlignment="1">
      <alignment horizontal="center" vertical="center"/>
    </xf>
    <xf numFmtId="37" fontId="83" fillId="0" borderId="0" xfId="0" applyNumberFormat="1" applyFont="1" applyBorder="1" applyAlignment="1">
      <alignment horizontal="center" vertical="center"/>
    </xf>
    <xf numFmtId="37" fontId="8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506" fillId="0" borderId="0" xfId="0" applyFont="1" applyAlignment="1">
      <alignment horizontal="center" vertical="center"/>
    </xf>
    <xf numFmtId="37" fontId="508" fillId="0" borderId="1" xfId="0" applyNumberFormat="1" applyFont="1" applyBorder="1" applyAlignment="1">
      <alignment horizontal="center" vertical="center" wrapText="1"/>
    </xf>
    <xf numFmtId="37" fontId="297" fillId="0" borderId="0" xfId="0" applyNumberFormat="1" applyFont="1" applyBorder="1" applyAlignment="1">
      <alignment horizontal="center" vertical="center"/>
    </xf>
    <xf numFmtId="37" fontId="367" fillId="0" borderId="0" xfId="0" applyNumberFormat="1" applyFont="1" applyBorder="1" applyAlignment="1">
      <alignment horizontal="center" vertical="center"/>
    </xf>
    <xf numFmtId="37" fontId="368" fillId="0" borderId="0" xfId="0" applyNumberFormat="1" applyFont="1" applyBorder="1" applyAlignment="1">
      <alignment horizontal="center" vertical="center"/>
    </xf>
    <xf numFmtId="37" fontId="369" fillId="0" borderId="0" xfId="0" applyNumberFormat="1" applyFont="1" applyBorder="1" applyAlignment="1">
      <alignment horizontal="center" vertical="center"/>
    </xf>
    <xf numFmtId="37" fontId="370" fillId="0" borderId="0" xfId="0" applyNumberFormat="1" applyFont="1" applyBorder="1" applyAlignment="1">
      <alignment horizontal="center" vertical="center"/>
    </xf>
    <xf numFmtId="37" fontId="371" fillId="0" borderId="0" xfId="0" applyNumberFormat="1" applyFont="1" applyBorder="1" applyAlignment="1">
      <alignment horizontal="center" vertical="center"/>
    </xf>
    <xf numFmtId="37" fontId="372" fillId="0" borderId="0" xfId="0" applyNumberFormat="1" applyFont="1" applyBorder="1" applyAlignment="1">
      <alignment horizontal="center" vertical="center"/>
    </xf>
    <xf numFmtId="37" fontId="373" fillId="0" borderId="0" xfId="0" applyNumberFormat="1" applyFont="1" applyBorder="1" applyAlignment="1">
      <alignment horizontal="center" vertical="center"/>
    </xf>
    <xf numFmtId="37" fontId="374" fillId="0" borderId="0" xfId="0" applyNumberFormat="1" applyFont="1" applyBorder="1" applyAlignment="1">
      <alignment horizontal="center" vertical="center"/>
    </xf>
    <xf numFmtId="10" fontId="387" fillId="0" borderId="1" xfId="0" applyNumberFormat="1" applyFont="1" applyBorder="1" applyAlignment="1">
      <alignment horizontal="center" vertical="center" wrapText="1"/>
    </xf>
    <xf numFmtId="10" fontId="474" fillId="0" borderId="4" xfId="0" applyNumberFormat="1" applyFont="1" applyBorder="1" applyAlignment="1">
      <alignment horizontal="center" vertical="center"/>
    </xf>
    <xf numFmtId="10" fontId="506" fillId="0" borderId="8" xfId="0" applyNumberFormat="1" applyFont="1" applyBorder="1" applyAlignment="1">
      <alignment horizontal="center" vertical="center"/>
    </xf>
    <xf numFmtId="37" fontId="509" fillId="0" borderId="4" xfId="0" applyNumberFormat="1" applyFont="1" applyBorder="1" applyAlignment="1">
      <alignment horizontal="center" vertical="center"/>
    </xf>
    <xf numFmtId="37" fontId="506" fillId="0" borderId="0" xfId="0" applyNumberFormat="1" applyFont="1" applyAlignment="1">
      <alignment horizontal="right" vertical="center" wrapText="1"/>
    </xf>
    <xf numFmtId="37" fontId="0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/>
  </sheetViews>
  <sheetFormatPr defaultRowHeight="15"/>
  <sheetData>
    <row r="22" spans="1:10" ht="39.950000000000003" customHeight="1">
      <c r="A22" s="423" t="s">
        <v>0</v>
      </c>
      <c r="B22" s="424"/>
      <c r="C22" s="424"/>
      <c r="D22" s="424"/>
      <c r="E22" s="424"/>
      <c r="F22" s="424"/>
      <c r="G22" s="424"/>
      <c r="H22" s="424"/>
      <c r="I22" s="424"/>
      <c r="J22" s="424"/>
    </row>
    <row r="23" spans="1:10" ht="39.950000000000003" customHeight="1">
      <c r="A23" s="425" t="s">
        <v>1</v>
      </c>
      <c r="B23" s="424"/>
      <c r="C23" s="424"/>
      <c r="D23" s="424"/>
      <c r="E23" s="424"/>
      <c r="F23" s="424"/>
      <c r="G23" s="424"/>
      <c r="H23" s="424"/>
      <c r="I23" s="424"/>
      <c r="J23" s="424"/>
    </row>
    <row r="24" spans="1:10" ht="39.950000000000003" customHeight="1">
      <c r="A24" s="426" t="s">
        <v>2</v>
      </c>
      <c r="B24" s="424"/>
      <c r="C24" s="424"/>
      <c r="D24" s="424"/>
      <c r="E24" s="424"/>
      <c r="F24" s="424"/>
      <c r="G24" s="424"/>
      <c r="H24" s="424"/>
      <c r="I24" s="424"/>
      <c r="J24" s="42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rightToLeft="1" workbookViewId="0">
      <selection activeCell="I15" sqref="I15"/>
    </sheetView>
  </sheetViews>
  <sheetFormatPr defaultRowHeight="18"/>
  <cols>
    <col min="1" max="1" width="25.140625" bestFit="1" customWidth="1"/>
    <col min="2" max="2" width="1.42578125" customWidth="1"/>
    <col min="3" max="3" width="19.85546875" bestFit="1" customWidth="1"/>
    <col min="4" max="4" width="1.42578125" customWidth="1"/>
    <col min="5" max="5" width="16.5703125" bestFit="1" customWidth="1"/>
    <col min="6" max="6" width="1.42578125" customWidth="1"/>
    <col min="7" max="7" width="13.42578125" style="508" bestFit="1" customWidth="1"/>
    <col min="8" max="8" width="1.42578125" customWidth="1"/>
    <col min="9" max="9" width="16.5703125" bestFit="1" customWidth="1"/>
    <col min="10" max="10" width="1.42578125" customWidth="1"/>
    <col min="11" max="11" width="13.42578125" style="508" bestFit="1" customWidth="1"/>
  </cols>
  <sheetData>
    <row r="1" spans="1:11" ht="20.100000000000001" customHeight="1">
      <c r="A1" s="492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20.100000000000001" customHeight="1">
      <c r="A2" s="493" t="s">
        <v>103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11" ht="20.100000000000001" customHeight="1">
      <c r="A3" s="494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</row>
    <row r="5" spans="1:11" ht="15.75">
      <c r="A5" s="495" t="s">
        <v>221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</row>
    <row r="7" spans="1:11" ht="15.75">
      <c r="A7" s="496" t="s">
        <v>222</v>
      </c>
      <c r="B7" s="428"/>
      <c r="C7" s="428"/>
      <c r="E7" s="497" t="s">
        <v>119</v>
      </c>
      <c r="F7" s="428"/>
      <c r="G7" s="428"/>
      <c r="I7" s="498" t="s">
        <v>7</v>
      </c>
      <c r="J7" s="428"/>
      <c r="K7" s="428"/>
    </row>
    <row r="8" spans="1:11" ht="42">
      <c r="A8" s="405" t="s">
        <v>223</v>
      </c>
      <c r="C8" s="406" t="s">
        <v>74</v>
      </c>
      <c r="E8" s="407" t="s">
        <v>224</v>
      </c>
      <c r="G8" s="522" t="s">
        <v>225</v>
      </c>
      <c r="I8" s="408" t="s">
        <v>224</v>
      </c>
      <c r="K8" s="522" t="s">
        <v>225</v>
      </c>
    </row>
    <row r="9" spans="1:11" ht="18.75">
      <c r="A9" s="409" t="s">
        <v>226</v>
      </c>
      <c r="C9" s="1" t="s">
        <v>92</v>
      </c>
      <c r="E9" s="503">
        <v>22423</v>
      </c>
      <c r="G9" s="507">
        <f>E9/E15</f>
        <v>3.1778353390085486E-3</v>
      </c>
      <c r="I9" s="503">
        <v>234721</v>
      </c>
      <c r="K9" s="507">
        <f>I9/I15</f>
        <v>7.9536110188976883E-4</v>
      </c>
    </row>
    <row r="10" spans="1:11" ht="18.75">
      <c r="A10" s="410" t="s">
        <v>226</v>
      </c>
      <c r="C10" s="1" t="s">
        <v>94</v>
      </c>
      <c r="E10" s="503">
        <v>11473</v>
      </c>
      <c r="G10" s="507">
        <f>E10/E15</f>
        <v>1.6259780067094092E-3</v>
      </c>
      <c r="I10" s="503">
        <v>53305433</v>
      </c>
      <c r="K10" s="507">
        <f>I10/I15</f>
        <v>0.18062750213057735</v>
      </c>
    </row>
    <row r="11" spans="1:11" ht="18.75">
      <c r="A11" s="411" t="s">
        <v>226</v>
      </c>
      <c r="C11" s="1" t="s">
        <v>96</v>
      </c>
      <c r="E11" s="503">
        <v>13419</v>
      </c>
      <c r="G11" s="507">
        <f>E11/E15</f>
        <v>1.9017692732531649E-3</v>
      </c>
      <c r="I11" s="503">
        <v>473317</v>
      </c>
      <c r="K11" s="507">
        <f>I11/I15</f>
        <v>1.6038527897510649E-3</v>
      </c>
    </row>
    <row r="12" spans="1:11" ht="30">
      <c r="A12" s="412" t="s">
        <v>227</v>
      </c>
      <c r="C12" s="1" t="s">
        <v>101</v>
      </c>
      <c r="E12" s="503">
        <v>7008746</v>
      </c>
      <c r="G12" s="507">
        <f>E12/E15</f>
        <v>0.99329441738102886</v>
      </c>
      <c r="I12" s="503">
        <v>-1491297</v>
      </c>
      <c r="K12" s="507">
        <f>I12/I15</f>
        <v>-5.0533170238917973E-3</v>
      </c>
    </row>
    <row r="13" spans="1:11" ht="30">
      <c r="A13" s="413" t="s">
        <v>228</v>
      </c>
      <c r="C13" s="1" t="s">
        <v>82</v>
      </c>
      <c r="E13" s="503">
        <v>0</v>
      </c>
      <c r="G13" s="503">
        <v>0</v>
      </c>
      <c r="H13" s="1"/>
      <c r="I13" s="503">
        <v>242380142</v>
      </c>
      <c r="K13" s="507">
        <f>I13/I15</f>
        <v>0.82131439801857797</v>
      </c>
    </row>
    <row r="14" spans="1:11" ht="18.75">
      <c r="A14" s="414" t="s">
        <v>226</v>
      </c>
      <c r="C14" s="1" t="s">
        <v>98</v>
      </c>
      <c r="E14" s="503">
        <v>0</v>
      </c>
      <c r="G14" s="503">
        <v>0</v>
      </c>
      <c r="H14" s="1"/>
      <c r="I14" s="503">
        <v>210180</v>
      </c>
      <c r="K14" s="507">
        <f>I14/I15</f>
        <v>7.1220298309563961E-4</v>
      </c>
    </row>
    <row r="15" spans="1:11" ht="19.5" thickBot="1">
      <c r="A15" s="415" t="s">
        <v>68</v>
      </c>
      <c r="E15" s="504">
        <f>SUM(E9:$E$14)</f>
        <v>7056061</v>
      </c>
      <c r="G15" s="509">
        <f>SUM(G9:$G$14)</f>
        <v>1</v>
      </c>
      <c r="I15" s="504">
        <f>SUM(I9:$I$14)</f>
        <v>295112496</v>
      </c>
      <c r="K15" s="509">
        <f>SUM(K9:$K$14)</f>
        <v>0.99999999999999989</v>
      </c>
    </row>
    <row r="16" spans="1:11" ht="19.5" thickTop="1">
      <c r="E16" s="503"/>
      <c r="G16" s="510"/>
      <c r="I16" s="503"/>
      <c r="K16" s="510"/>
    </row>
    <row r="17" spans="5:9">
      <c r="E17" s="520"/>
      <c r="F17" s="520"/>
      <c r="G17" s="520"/>
      <c r="H17" s="520"/>
      <c r="I17" s="52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9"/>
  <sheetViews>
    <sheetView rightToLeft="1" topLeftCell="A4" workbookViewId="0">
      <selection activeCell="E14" sqref="E14"/>
    </sheetView>
  </sheetViews>
  <sheetFormatPr defaultRowHeight="15"/>
  <cols>
    <col min="1" max="1" width="28.8554687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499" t="s">
        <v>0</v>
      </c>
      <c r="B1" s="424"/>
      <c r="C1" s="424"/>
      <c r="D1" s="424"/>
      <c r="E1" s="424"/>
    </row>
    <row r="2" spans="1:5" ht="20.100000000000001" customHeight="1">
      <c r="A2" s="500" t="s">
        <v>103</v>
      </c>
      <c r="B2" s="424"/>
      <c r="C2" s="424"/>
      <c r="D2" s="424"/>
      <c r="E2" s="424"/>
    </row>
    <row r="3" spans="1:5" ht="20.100000000000001" customHeight="1">
      <c r="A3" s="501" t="s">
        <v>2</v>
      </c>
      <c r="B3" s="424"/>
      <c r="C3" s="424"/>
      <c r="D3" s="424"/>
      <c r="E3" s="424"/>
    </row>
    <row r="5" spans="1:5" ht="15.75">
      <c r="A5" s="502" t="s">
        <v>229</v>
      </c>
      <c r="B5" s="424"/>
      <c r="C5" s="424"/>
      <c r="D5" s="424"/>
      <c r="E5" s="424"/>
    </row>
    <row r="7" spans="1:5" ht="15.75">
      <c r="C7" s="416" t="s">
        <v>119</v>
      </c>
      <c r="E7" s="417" t="s">
        <v>7</v>
      </c>
    </row>
    <row r="8" spans="1:5" ht="15.75">
      <c r="A8" s="418" t="s">
        <v>115</v>
      </c>
      <c r="C8" s="419" t="s">
        <v>78</v>
      </c>
      <c r="E8" s="420" t="s">
        <v>78</v>
      </c>
    </row>
    <row r="9" spans="1:5" ht="18.75">
      <c r="A9" s="536" t="s">
        <v>208</v>
      </c>
      <c r="C9" s="503">
        <v>35760783</v>
      </c>
      <c r="D9" s="503"/>
      <c r="E9" s="503">
        <v>461683675</v>
      </c>
    </row>
    <row r="10" spans="1:5" ht="18.75">
      <c r="A10" s="536" t="s">
        <v>230</v>
      </c>
      <c r="C10" s="503">
        <v>48937143</v>
      </c>
      <c r="D10" s="503"/>
      <c r="E10" s="503">
        <v>206934161</v>
      </c>
    </row>
    <row r="11" spans="1:5" ht="18.75">
      <c r="A11" s="536" t="s">
        <v>231</v>
      </c>
      <c r="C11" s="503">
        <v>87168442</v>
      </c>
      <c r="D11" s="503"/>
      <c r="E11" s="503">
        <v>6680331665</v>
      </c>
    </row>
    <row r="12" spans="1:5" ht="18.75">
      <c r="A12" s="536" t="s">
        <v>232</v>
      </c>
      <c r="C12" s="503">
        <v>658115870</v>
      </c>
      <c r="D12" s="503"/>
      <c r="E12" s="503">
        <v>2998838385</v>
      </c>
    </row>
    <row r="13" spans="1:5" ht="18.75" customHeight="1">
      <c r="A13" s="536" t="s">
        <v>233</v>
      </c>
      <c r="C13" s="503">
        <v>0</v>
      </c>
      <c r="D13" s="503"/>
      <c r="E13" s="503">
        <v>58924</v>
      </c>
    </row>
    <row r="14" spans="1:5" ht="19.5" thickBot="1">
      <c r="A14" s="421" t="s">
        <v>68</v>
      </c>
      <c r="C14" s="504">
        <f>SUM(C9:C13)</f>
        <v>829982238</v>
      </c>
      <c r="D14" s="503"/>
      <c r="E14" s="504">
        <f>SUM(E9:E13)</f>
        <v>10347846810</v>
      </c>
    </row>
    <row r="15" spans="1:5" ht="15.75" thickTop="1">
      <c r="C15" s="422"/>
      <c r="E15" s="537"/>
    </row>
    <row r="17" spans="1:1">
      <c r="A17" s="518"/>
    </row>
    <row r="18" spans="1:1">
      <c r="A18" s="518"/>
    </row>
    <row r="19" spans="1:1">
      <c r="A19" s="51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1"/>
  <sheetViews>
    <sheetView rightToLeft="1" topLeftCell="C1" workbookViewId="0">
      <selection activeCell="U62" sqref="U62"/>
    </sheetView>
  </sheetViews>
  <sheetFormatPr defaultRowHeight="18"/>
  <cols>
    <col min="1" max="1" width="16.425781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19.42578125" bestFit="1" customWidth="1"/>
    <col min="11" max="11" width="1.42578125" customWidth="1"/>
    <col min="12" max="12" width="13.57031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5.5703125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8" style="508" bestFit="1" customWidth="1"/>
    <col min="24" max="24" width="16.42578125" bestFit="1" customWidth="1"/>
  </cols>
  <sheetData>
    <row r="1" spans="1:24" ht="20.100000000000001" customHeight="1">
      <c r="A1" s="441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</row>
    <row r="2" spans="1:24" ht="20.100000000000001" customHeight="1">
      <c r="A2" s="442" t="s">
        <v>1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</row>
    <row r="3" spans="1:24" ht="20.100000000000001" customHeight="1">
      <c r="A3" s="443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</row>
    <row r="5" spans="1:24" ht="15.75">
      <c r="A5" s="444" t="s">
        <v>3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</row>
    <row r="6" spans="1:24" ht="15.75">
      <c r="A6" s="445" t="s">
        <v>4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</row>
    <row r="8" spans="1:24" ht="15.75">
      <c r="C8" s="427" t="s">
        <v>5</v>
      </c>
      <c r="D8" s="428"/>
      <c r="E8" s="428"/>
      <c r="F8" s="428"/>
      <c r="G8" s="428"/>
      <c r="I8" s="429" t="s">
        <v>6</v>
      </c>
      <c r="J8" s="428"/>
      <c r="K8" s="428"/>
      <c r="L8" s="428"/>
      <c r="M8" s="428"/>
      <c r="O8" s="430" t="s">
        <v>7</v>
      </c>
      <c r="P8" s="428"/>
      <c r="Q8" s="428"/>
      <c r="R8" s="428"/>
      <c r="S8" s="428"/>
      <c r="T8" s="428"/>
      <c r="U8" s="428"/>
      <c r="V8" s="428"/>
      <c r="W8" s="428"/>
    </row>
    <row r="9" spans="1:24" ht="15">
      <c r="A9" s="431" t="s">
        <v>8</v>
      </c>
      <c r="C9" s="431" t="s">
        <v>9</v>
      </c>
      <c r="E9" s="431" t="s">
        <v>10</v>
      </c>
      <c r="G9" s="431" t="s">
        <v>11</v>
      </c>
      <c r="I9" s="431" t="s">
        <v>12</v>
      </c>
      <c r="J9" s="424"/>
      <c r="L9" s="431" t="s">
        <v>13</v>
      </c>
      <c r="M9" s="424"/>
      <c r="O9" s="431" t="s">
        <v>9</v>
      </c>
      <c r="Q9" s="437" t="s">
        <v>14</v>
      </c>
      <c r="S9" s="431" t="s">
        <v>10</v>
      </c>
      <c r="U9" s="431" t="s">
        <v>11</v>
      </c>
      <c r="W9" s="505" t="s">
        <v>15</v>
      </c>
    </row>
    <row r="10" spans="1:24" ht="15">
      <c r="A10" s="432"/>
      <c r="C10" s="433"/>
      <c r="E10" s="434"/>
      <c r="G10" s="435"/>
      <c r="I10" s="2" t="s">
        <v>9</v>
      </c>
      <c r="J10" s="3" t="s">
        <v>10</v>
      </c>
      <c r="L10" s="4" t="s">
        <v>9</v>
      </c>
      <c r="M10" s="5" t="s">
        <v>16</v>
      </c>
      <c r="O10" s="436"/>
      <c r="Q10" s="438"/>
      <c r="S10" s="439"/>
      <c r="U10" s="440"/>
      <c r="W10" s="506"/>
      <c r="X10" s="518"/>
    </row>
    <row r="11" spans="1:24" ht="18.75">
      <c r="A11" s="6" t="s">
        <v>17</v>
      </c>
      <c r="C11" s="503">
        <v>1763554</v>
      </c>
      <c r="D11" s="503"/>
      <c r="E11" s="503">
        <v>20982588781</v>
      </c>
      <c r="F11" s="503"/>
      <c r="G11" s="503">
        <v>27032198364</v>
      </c>
      <c r="H11" s="503"/>
      <c r="I11" s="503">
        <v>0</v>
      </c>
      <c r="J11" s="503">
        <v>0</v>
      </c>
      <c r="K11" s="503"/>
      <c r="L11" s="503">
        <v>0</v>
      </c>
      <c r="M11" s="503">
        <v>0</v>
      </c>
      <c r="N11" s="503"/>
      <c r="O11" s="503">
        <v>1763554</v>
      </c>
      <c r="P11" s="503"/>
      <c r="Q11" s="503">
        <v>12820</v>
      </c>
      <c r="R11" s="503"/>
      <c r="S11" s="503">
        <v>20982588781</v>
      </c>
      <c r="T11" s="503"/>
      <c r="U11" s="503">
        <v>22474240144</v>
      </c>
      <c r="W11" s="507">
        <v>7.6812581792260887E-3</v>
      </c>
      <c r="X11" s="519"/>
    </row>
    <row r="12" spans="1:24" ht="18.75">
      <c r="A12" s="7" t="s">
        <v>18</v>
      </c>
      <c r="C12" s="503">
        <v>10015010</v>
      </c>
      <c r="D12" s="503"/>
      <c r="E12" s="503">
        <v>48218937256</v>
      </c>
      <c r="F12" s="503"/>
      <c r="G12" s="503">
        <v>49478440832</v>
      </c>
      <c r="H12" s="503"/>
      <c r="I12" s="503">
        <v>0</v>
      </c>
      <c r="J12" s="503">
        <v>0</v>
      </c>
      <c r="K12" s="503"/>
      <c r="L12" s="503">
        <v>0</v>
      </c>
      <c r="M12" s="503">
        <v>0</v>
      </c>
      <c r="N12" s="503"/>
      <c r="O12" s="503">
        <v>10015010</v>
      </c>
      <c r="P12" s="503"/>
      <c r="Q12" s="503">
        <v>4384</v>
      </c>
      <c r="R12" s="503"/>
      <c r="S12" s="503">
        <v>48218937256</v>
      </c>
      <c r="T12" s="503"/>
      <c r="U12" s="503">
        <v>43644564307</v>
      </c>
      <c r="W12" s="507">
        <v>1.4916863236037102E-2</v>
      </c>
      <c r="X12" s="519"/>
    </row>
    <row r="13" spans="1:24" ht="18.75">
      <c r="A13" s="8" t="s">
        <v>19</v>
      </c>
      <c r="C13" s="503">
        <v>70178287</v>
      </c>
      <c r="D13" s="503"/>
      <c r="E13" s="503">
        <v>182674897788</v>
      </c>
      <c r="F13" s="503"/>
      <c r="G13" s="503">
        <v>275136304103</v>
      </c>
      <c r="H13" s="503"/>
      <c r="I13" s="503">
        <v>0</v>
      </c>
      <c r="J13" s="503">
        <v>0</v>
      </c>
      <c r="K13" s="503"/>
      <c r="L13" s="503">
        <v>0</v>
      </c>
      <c r="M13" s="503">
        <v>0</v>
      </c>
      <c r="N13" s="503"/>
      <c r="O13" s="503">
        <v>70178287</v>
      </c>
      <c r="P13" s="503"/>
      <c r="Q13" s="503">
        <v>3284</v>
      </c>
      <c r="R13" s="503"/>
      <c r="S13" s="503">
        <v>182674897788</v>
      </c>
      <c r="T13" s="503"/>
      <c r="U13" s="503">
        <v>229094224816</v>
      </c>
      <c r="W13" s="507">
        <v>7.8299950383468694E-2</v>
      </c>
      <c r="X13" s="519"/>
    </row>
    <row r="14" spans="1:24" ht="18.75">
      <c r="A14" s="9" t="s">
        <v>20</v>
      </c>
      <c r="C14" s="503">
        <v>7270340</v>
      </c>
      <c r="D14" s="503"/>
      <c r="E14" s="503">
        <v>65999873362</v>
      </c>
      <c r="F14" s="503"/>
      <c r="G14" s="503">
        <v>68440461587</v>
      </c>
      <c r="H14" s="503"/>
      <c r="I14" s="503">
        <v>0</v>
      </c>
      <c r="J14" s="503">
        <v>0</v>
      </c>
      <c r="K14" s="503"/>
      <c r="L14" s="503">
        <v>0</v>
      </c>
      <c r="M14" s="503">
        <v>0</v>
      </c>
      <c r="N14" s="503"/>
      <c r="O14" s="503">
        <v>12418268</v>
      </c>
      <c r="P14" s="503"/>
      <c r="Q14" s="503">
        <v>5850</v>
      </c>
      <c r="R14" s="503"/>
      <c r="S14" s="503">
        <v>65999873362</v>
      </c>
      <c r="T14" s="503"/>
      <c r="U14" s="503">
        <v>72214618937</v>
      </c>
      <c r="W14" s="507">
        <v>2.4681552248947369E-2</v>
      </c>
      <c r="X14" s="519"/>
    </row>
    <row r="15" spans="1:24" ht="30">
      <c r="A15" s="10" t="s">
        <v>21</v>
      </c>
      <c r="C15" s="503">
        <v>0</v>
      </c>
      <c r="D15" s="503"/>
      <c r="E15" s="503">
        <v>0</v>
      </c>
      <c r="F15" s="503"/>
      <c r="G15" s="503">
        <v>0</v>
      </c>
      <c r="H15" s="503"/>
      <c r="I15" s="503">
        <v>550000</v>
      </c>
      <c r="J15" s="503">
        <v>20396002770</v>
      </c>
      <c r="K15" s="503"/>
      <c r="L15" s="503">
        <v>0</v>
      </c>
      <c r="M15" s="503">
        <v>0</v>
      </c>
      <c r="N15" s="503"/>
      <c r="O15" s="503">
        <v>550000</v>
      </c>
      <c r="P15" s="503"/>
      <c r="Q15" s="503">
        <v>36300</v>
      </c>
      <c r="R15" s="503"/>
      <c r="S15" s="503">
        <v>20396002770</v>
      </c>
      <c r="T15" s="503"/>
      <c r="U15" s="503">
        <v>19846208250</v>
      </c>
      <c r="W15" s="507">
        <v>6.7830479905072599E-3</v>
      </c>
      <c r="X15" s="519"/>
    </row>
    <row r="16" spans="1:24" ht="18.75">
      <c r="A16" s="11" t="s">
        <v>22</v>
      </c>
      <c r="C16" s="503">
        <v>70247</v>
      </c>
      <c r="D16" s="503"/>
      <c r="E16" s="503">
        <v>70310780</v>
      </c>
      <c r="F16" s="503"/>
      <c r="G16" s="503">
        <v>69829030</v>
      </c>
      <c r="H16" s="503"/>
      <c r="I16" s="503">
        <v>0</v>
      </c>
      <c r="J16" s="503">
        <v>0</v>
      </c>
      <c r="K16" s="503"/>
      <c r="L16" s="503">
        <v>70247</v>
      </c>
      <c r="M16" s="503">
        <v>153204896</v>
      </c>
      <c r="N16" s="503"/>
      <c r="O16" s="503">
        <v>0</v>
      </c>
      <c r="P16" s="503"/>
      <c r="Q16" s="503">
        <v>0</v>
      </c>
      <c r="R16" s="503"/>
      <c r="S16" s="503">
        <v>0</v>
      </c>
      <c r="T16" s="503"/>
      <c r="U16" s="503">
        <v>0</v>
      </c>
      <c r="W16" s="511">
        <v>0</v>
      </c>
      <c r="X16" s="519"/>
    </row>
    <row r="17" spans="1:24" ht="18.75">
      <c r="A17" s="12" t="s">
        <v>23</v>
      </c>
      <c r="C17" s="503">
        <v>0</v>
      </c>
      <c r="D17" s="503"/>
      <c r="E17" s="503">
        <v>0</v>
      </c>
      <c r="F17" s="503"/>
      <c r="G17" s="503">
        <v>0</v>
      </c>
      <c r="H17" s="503"/>
      <c r="I17" s="503">
        <v>2000000</v>
      </c>
      <c r="J17" s="503">
        <v>14558041977</v>
      </c>
      <c r="K17" s="503"/>
      <c r="L17" s="503">
        <v>0</v>
      </c>
      <c r="M17" s="503">
        <v>0</v>
      </c>
      <c r="N17" s="503"/>
      <c r="O17" s="503">
        <v>2000000</v>
      </c>
      <c r="P17" s="503"/>
      <c r="Q17" s="503">
        <v>6500</v>
      </c>
      <c r="R17" s="503"/>
      <c r="S17" s="503">
        <v>14558041977</v>
      </c>
      <c r="T17" s="503"/>
      <c r="U17" s="503">
        <v>12922650000</v>
      </c>
      <c r="W17" s="507">
        <v>4.4167104370946347E-3</v>
      </c>
      <c r="X17" s="519"/>
    </row>
    <row r="18" spans="1:24" ht="18.75">
      <c r="A18" s="13" t="s">
        <v>24</v>
      </c>
      <c r="C18" s="503">
        <v>1800000</v>
      </c>
      <c r="D18" s="503"/>
      <c r="E18" s="503">
        <v>26702613978</v>
      </c>
      <c r="F18" s="503"/>
      <c r="G18" s="503">
        <v>19431689400</v>
      </c>
      <c r="H18" s="503"/>
      <c r="I18" s="503">
        <v>0</v>
      </c>
      <c r="J18" s="503">
        <v>0</v>
      </c>
      <c r="K18" s="503"/>
      <c r="L18" s="503">
        <v>0</v>
      </c>
      <c r="M18" s="503">
        <v>0</v>
      </c>
      <c r="N18" s="503"/>
      <c r="O18" s="503">
        <v>1800000</v>
      </c>
      <c r="P18" s="503"/>
      <c r="Q18" s="503">
        <v>10420</v>
      </c>
      <c r="R18" s="503"/>
      <c r="S18" s="503">
        <v>26702613978</v>
      </c>
      <c r="T18" s="503"/>
      <c r="U18" s="503">
        <v>18644401800</v>
      </c>
      <c r="W18" s="507">
        <v>6.3722939198574587E-3</v>
      </c>
      <c r="X18" s="519"/>
    </row>
    <row r="19" spans="1:24" ht="30">
      <c r="A19" s="14" t="s">
        <v>25</v>
      </c>
      <c r="C19" s="503">
        <v>0</v>
      </c>
      <c r="D19" s="503"/>
      <c r="E19" s="503">
        <v>0</v>
      </c>
      <c r="F19" s="503"/>
      <c r="G19" s="503">
        <v>0</v>
      </c>
      <c r="H19" s="503"/>
      <c r="I19" s="503">
        <v>1100000</v>
      </c>
      <c r="J19" s="503">
        <v>23120974800</v>
      </c>
      <c r="K19" s="503"/>
      <c r="L19" s="503">
        <v>1100000</v>
      </c>
      <c r="M19" s="503">
        <v>33733087031</v>
      </c>
      <c r="N19" s="503"/>
      <c r="O19" s="503">
        <v>0</v>
      </c>
      <c r="P19" s="503"/>
      <c r="Q19" s="503">
        <v>0</v>
      </c>
      <c r="R19" s="503"/>
      <c r="S19" s="503">
        <v>0</v>
      </c>
      <c r="T19" s="503"/>
      <c r="U19" s="503">
        <v>0</v>
      </c>
      <c r="W19" s="511">
        <v>0</v>
      </c>
      <c r="X19" s="519"/>
    </row>
    <row r="20" spans="1:24" ht="30">
      <c r="A20" s="15" t="s">
        <v>26</v>
      </c>
      <c r="C20" s="503">
        <v>1304716</v>
      </c>
      <c r="D20" s="503"/>
      <c r="E20" s="503">
        <v>38718792034</v>
      </c>
      <c r="F20" s="503"/>
      <c r="G20" s="503">
        <v>36055291726</v>
      </c>
      <c r="H20" s="503"/>
      <c r="I20" s="503">
        <v>0</v>
      </c>
      <c r="J20" s="503">
        <v>0</v>
      </c>
      <c r="K20" s="503"/>
      <c r="L20" s="503">
        <v>0</v>
      </c>
      <c r="M20" s="503">
        <v>0</v>
      </c>
      <c r="N20" s="503"/>
      <c r="O20" s="503">
        <v>1304716</v>
      </c>
      <c r="P20" s="503"/>
      <c r="Q20" s="503">
        <v>28150</v>
      </c>
      <c r="R20" s="503"/>
      <c r="S20" s="503">
        <v>38718792034</v>
      </c>
      <c r="T20" s="503"/>
      <c r="U20" s="503">
        <v>36509225255</v>
      </c>
      <c r="W20" s="507">
        <v>1.2478143123430374E-2</v>
      </c>
      <c r="X20" s="519"/>
    </row>
    <row r="21" spans="1:24" ht="30">
      <c r="A21" s="16" t="s">
        <v>27</v>
      </c>
      <c r="C21" s="503">
        <v>0</v>
      </c>
      <c r="D21" s="503"/>
      <c r="E21" s="503">
        <v>0</v>
      </c>
      <c r="F21" s="503"/>
      <c r="G21" s="503">
        <v>0</v>
      </c>
      <c r="H21" s="503"/>
      <c r="I21" s="503">
        <v>4500000</v>
      </c>
      <c r="J21" s="503">
        <v>49544946000</v>
      </c>
      <c r="K21" s="503"/>
      <c r="L21" s="503">
        <v>4500000</v>
      </c>
      <c r="M21" s="503">
        <v>58196657815</v>
      </c>
      <c r="N21" s="503"/>
      <c r="O21" s="503">
        <v>0</v>
      </c>
      <c r="P21" s="503"/>
      <c r="Q21" s="503">
        <v>0</v>
      </c>
      <c r="R21" s="503"/>
      <c r="S21" s="503">
        <v>0</v>
      </c>
      <c r="T21" s="503"/>
      <c r="U21" s="503">
        <v>0</v>
      </c>
      <c r="W21" s="511">
        <v>0</v>
      </c>
      <c r="X21" s="519"/>
    </row>
    <row r="22" spans="1:24" ht="30">
      <c r="A22" s="17" t="s">
        <v>28</v>
      </c>
      <c r="C22" s="503">
        <v>1316253</v>
      </c>
      <c r="D22" s="503"/>
      <c r="E22" s="503">
        <v>48581660596</v>
      </c>
      <c r="F22" s="503"/>
      <c r="G22" s="503">
        <v>95514754509</v>
      </c>
      <c r="H22" s="503"/>
      <c r="I22" s="503">
        <v>0</v>
      </c>
      <c r="J22" s="503">
        <v>0</v>
      </c>
      <c r="K22" s="503"/>
      <c r="L22" s="503">
        <v>0</v>
      </c>
      <c r="M22" s="503">
        <v>0</v>
      </c>
      <c r="N22" s="503"/>
      <c r="O22" s="503">
        <v>1316253</v>
      </c>
      <c r="P22" s="503"/>
      <c r="Q22" s="503">
        <v>66500</v>
      </c>
      <c r="R22" s="503"/>
      <c r="S22" s="503">
        <v>48581660596</v>
      </c>
      <c r="T22" s="503"/>
      <c r="U22" s="503">
        <v>87010016094</v>
      </c>
      <c r="W22" s="507">
        <v>2.9738331241203772E-2</v>
      </c>
      <c r="X22" s="519"/>
    </row>
    <row r="23" spans="1:24" ht="18.75">
      <c r="A23" s="18" t="s">
        <v>29</v>
      </c>
      <c r="C23" s="503">
        <v>2000000</v>
      </c>
      <c r="D23" s="503"/>
      <c r="E23" s="503">
        <v>53785009380</v>
      </c>
      <c r="F23" s="503"/>
      <c r="G23" s="503">
        <v>55527633000</v>
      </c>
      <c r="H23" s="503"/>
      <c r="I23" s="503">
        <v>417362</v>
      </c>
      <c r="J23" s="503">
        <v>11995063162</v>
      </c>
      <c r="K23" s="503"/>
      <c r="L23" s="503">
        <v>0</v>
      </c>
      <c r="M23" s="503">
        <v>0</v>
      </c>
      <c r="N23" s="503"/>
      <c r="O23" s="503">
        <v>2417362</v>
      </c>
      <c r="P23" s="503"/>
      <c r="Q23" s="503">
        <v>29780</v>
      </c>
      <c r="R23" s="503"/>
      <c r="S23" s="503">
        <v>65780072542</v>
      </c>
      <c r="T23" s="503"/>
      <c r="U23" s="503">
        <v>71560705570</v>
      </c>
      <c r="W23" s="507">
        <v>2.4458057378082293E-2</v>
      </c>
      <c r="X23" s="519"/>
    </row>
    <row r="24" spans="1:24" ht="18.75">
      <c r="A24" s="19" t="s">
        <v>30</v>
      </c>
      <c r="C24" s="503">
        <v>1000000</v>
      </c>
      <c r="D24" s="503"/>
      <c r="E24" s="503">
        <v>22041428485</v>
      </c>
      <c r="F24" s="503"/>
      <c r="G24" s="503">
        <v>34324546500</v>
      </c>
      <c r="H24" s="503"/>
      <c r="I24" s="503">
        <v>0</v>
      </c>
      <c r="J24" s="503">
        <v>0</v>
      </c>
      <c r="K24" s="503"/>
      <c r="L24" s="503">
        <v>0</v>
      </c>
      <c r="M24" s="503">
        <v>0</v>
      </c>
      <c r="N24" s="503"/>
      <c r="O24" s="503">
        <v>1000000</v>
      </c>
      <c r="P24" s="503"/>
      <c r="Q24" s="503">
        <v>34890</v>
      </c>
      <c r="R24" s="503"/>
      <c r="S24" s="503">
        <v>22041428485</v>
      </c>
      <c r="T24" s="503"/>
      <c r="U24" s="503">
        <v>34682404500</v>
      </c>
      <c r="W24" s="507">
        <v>1.1853771319248599E-2</v>
      </c>
      <c r="X24" s="519"/>
    </row>
    <row r="25" spans="1:24" ht="18.75">
      <c r="A25" s="20" t="s">
        <v>31</v>
      </c>
      <c r="C25" s="503">
        <v>18186340</v>
      </c>
      <c r="D25" s="503"/>
      <c r="E25" s="503">
        <v>65567987126</v>
      </c>
      <c r="F25" s="503"/>
      <c r="G25" s="503">
        <v>52028861815</v>
      </c>
      <c r="H25" s="503"/>
      <c r="I25" s="503">
        <v>0</v>
      </c>
      <c r="J25" s="503">
        <v>0</v>
      </c>
      <c r="K25" s="503"/>
      <c r="L25" s="503">
        <v>0</v>
      </c>
      <c r="M25" s="503">
        <v>0</v>
      </c>
      <c r="N25" s="503"/>
      <c r="O25" s="503">
        <v>18186340</v>
      </c>
      <c r="P25" s="503"/>
      <c r="Q25" s="503">
        <v>2366</v>
      </c>
      <c r="R25" s="503"/>
      <c r="S25" s="503">
        <v>65567987126</v>
      </c>
      <c r="T25" s="503"/>
      <c r="U25" s="503">
        <v>42772858601</v>
      </c>
      <c r="W25" s="507">
        <v>1.4618931179549837E-2</v>
      </c>
      <c r="X25" s="519"/>
    </row>
    <row r="26" spans="1:24" ht="18.75">
      <c r="A26" s="21" t="s">
        <v>32</v>
      </c>
      <c r="C26" s="503">
        <v>33931109</v>
      </c>
      <c r="D26" s="503"/>
      <c r="E26" s="503">
        <v>76894392136</v>
      </c>
      <c r="F26" s="503"/>
      <c r="G26" s="503">
        <v>90529223531</v>
      </c>
      <c r="H26" s="503"/>
      <c r="I26" s="503">
        <v>0</v>
      </c>
      <c r="J26" s="503">
        <v>0</v>
      </c>
      <c r="K26" s="503"/>
      <c r="L26" s="503">
        <v>0</v>
      </c>
      <c r="M26" s="503">
        <v>0</v>
      </c>
      <c r="N26" s="503"/>
      <c r="O26" s="503">
        <v>33931109</v>
      </c>
      <c r="P26" s="503"/>
      <c r="Q26" s="503">
        <v>2700</v>
      </c>
      <c r="R26" s="503"/>
      <c r="S26" s="503">
        <v>76894392136</v>
      </c>
      <c r="T26" s="503"/>
      <c r="U26" s="503">
        <v>91068891034</v>
      </c>
      <c r="W26" s="507">
        <v>3.1125575754547385E-2</v>
      </c>
      <c r="X26" s="519"/>
    </row>
    <row r="27" spans="1:24" ht="30">
      <c r="A27" s="22" t="s">
        <v>33</v>
      </c>
      <c r="C27" s="503">
        <v>13203434</v>
      </c>
      <c r="D27" s="503"/>
      <c r="E27" s="503">
        <v>50480188714</v>
      </c>
      <c r="F27" s="503"/>
      <c r="G27" s="503">
        <v>48260160108</v>
      </c>
      <c r="H27" s="503"/>
      <c r="I27" s="503">
        <v>0</v>
      </c>
      <c r="J27" s="503">
        <v>0</v>
      </c>
      <c r="K27" s="503"/>
      <c r="L27" s="503">
        <v>0</v>
      </c>
      <c r="M27" s="503">
        <v>0</v>
      </c>
      <c r="N27" s="503"/>
      <c r="O27" s="503">
        <v>13203434</v>
      </c>
      <c r="P27" s="503"/>
      <c r="Q27" s="503">
        <v>3228</v>
      </c>
      <c r="R27" s="503"/>
      <c r="S27" s="503">
        <v>50480188714</v>
      </c>
      <c r="T27" s="503"/>
      <c r="U27" s="503">
        <v>42367091877</v>
      </c>
      <c r="W27" s="507">
        <v>1.4480248005052617E-2</v>
      </c>
      <c r="X27" s="519"/>
    </row>
    <row r="28" spans="1:24" ht="30">
      <c r="A28" s="23" t="s">
        <v>34</v>
      </c>
      <c r="C28" s="503">
        <v>3123392</v>
      </c>
      <c r="D28" s="503"/>
      <c r="E28" s="503">
        <v>8818154236</v>
      </c>
      <c r="F28" s="503"/>
      <c r="G28" s="503">
        <v>8311570528</v>
      </c>
      <c r="H28" s="503"/>
      <c r="I28" s="503">
        <v>0</v>
      </c>
      <c r="J28" s="503">
        <v>0</v>
      </c>
      <c r="K28" s="503"/>
      <c r="L28" s="503">
        <v>0</v>
      </c>
      <c r="M28" s="503">
        <v>0</v>
      </c>
      <c r="N28" s="503"/>
      <c r="O28" s="503">
        <v>3123392</v>
      </c>
      <c r="P28" s="503"/>
      <c r="Q28" s="503">
        <v>1720</v>
      </c>
      <c r="R28" s="503"/>
      <c r="S28" s="503">
        <v>8818154236</v>
      </c>
      <c r="T28" s="503"/>
      <c r="U28" s="503">
        <v>5340269446</v>
      </c>
      <c r="W28" s="507">
        <v>1.8252002336243559E-3</v>
      </c>
      <c r="X28" s="519"/>
    </row>
    <row r="29" spans="1:24" ht="30">
      <c r="A29" s="24" t="s">
        <v>35</v>
      </c>
      <c r="C29" s="503">
        <v>26155595</v>
      </c>
      <c r="D29" s="503"/>
      <c r="E29" s="503">
        <v>129301076030</v>
      </c>
      <c r="F29" s="503"/>
      <c r="G29" s="503">
        <v>219699739822</v>
      </c>
      <c r="H29" s="503"/>
      <c r="I29" s="503">
        <v>0</v>
      </c>
      <c r="J29" s="503">
        <v>0</v>
      </c>
      <c r="K29" s="503"/>
      <c r="L29" s="503">
        <v>0</v>
      </c>
      <c r="M29" s="503">
        <v>0</v>
      </c>
      <c r="N29" s="503"/>
      <c r="O29" s="503">
        <v>26155595</v>
      </c>
      <c r="P29" s="503"/>
      <c r="Q29" s="503">
        <v>8270</v>
      </c>
      <c r="R29" s="503"/>
      <c r="S29" s="503">
        <v>129301076030</v>
      </c>
      <c r="T29" s="503"/>
      <c r="U29" s="503">
        <v>215019745365</v>
      </c>
      <c r="W29" s="507">
        <v>7.3489567041978704E-2</v>
      </c>
      <c r="X29" s="519"/>
    </row>
    <row r="30" spans="1:24" ht="30">
      <c r="A30" s="25" t="s">
        <v>36</v>
      </c>
      <c r="C30" s="503">
        <v>13612903</v>
      </c>
      <c r="D30" s="503"/>
      <c r="E30" s="503">
        <v>53682947306</v>
      </c>
      <c r="F30" s="503"/>
      <c r="G30" s="503">
        <v>75508036747</v>
      </c>
      <c r="H30" s="503"/>
      <c r="I30" s="503">
        <v>0</v>
      </c>
      <c r="J30" s="503">
        <v>0</v>
      </c>
      <c r="K30" s="503"/>
      <c r="L30" s="503">
        <v>0</v>
      </c>
      <c r="M30" s="503">
        <v>0</v>
      </c>
      <c r="N30" s="503"/>
      <c r="O30" s="503">
        <v>13612903</v>
      </c>
      <c r="P30" s="503"/>
      <c r="Q30" s="503">
        <v>5440</v>
      </c>
      <c r="R30" s="503"/>
      <c r="S30" s="503">
        <v>53682947306</v>
      </c>
      <c r="T30" s="503"/>
      <c r="U30" s="503">
        <v>73613569876</v>
      </c>
      <c r="W30" s="507">
        <v>2.515968647166985E-2</v>
      </c>
      <c r="X30" s="519"/>
    </row>
    <row r="31" spans="1:24" ht="18.75">
      <c r="A31" s="26" t="s">
        <v>37</v>
      </c>
      <c r="C31" s="503">
        <v>8163344</v>
      </c>
      <c r="D31" s="503"/>
      <c r="E31" s="503">
        <v>108346421076</v>
      </c>
      <c r="F31" s="503"/>
      <c r="G31" s="503">
        <v>175603668313</v>
      </c>
      <c r="H31" s="503"/>
      <c r="I31" s="503">
        <v>0</v>
      </c>
      <c r="J31" s="503">
        <v>0</v>
      </c>
      <c r="K31" s="503"/>
      <c r="L31" s="503">
        <v>3563344</v>
      </c>
      <c r="M31" s="503">
        <v>69525452253</v>
      </c>
      <c r="N31" s="503"/>
      <c r="O31" s="503">
        <v>4600000</v>
      </c>
      <c r="P31" s="503"/>
      <c r="Q31" s="503">
        <v>17120</v>
      </c>
      <c r="R31" s="503"/>
      <c r="S31" s="503">
        <v>61052619729</v>
      </c>
      <c r="T31" s="503"/>
      <c r="U31" s="503">
        <v>78283425600</v>
      </c>
      <c r="W31" s="507">
        <v>2.6755752334005897E-2</v>
      </c>
      <c r="X31" s="519"/>
    </row>
    <row r="32" spans="1:24" ht="30">
      <c r="A32" s="27" t="s">
        <v>38</v>
      </c>
      <c r="C32" s="503">
        <v>3200000</v>
      </c>
      <c r="D32" s="503"/>
      <c r="E32" s="503">
        <v>21513806456</v>
      </c>
      <c r="F32" s="503"/>
      <c r="G32" s="503">
        <v>25288632000</v>
      </c>
      <c r="H32" s="503"/>
      <c r="I32" s="503">
        <v>0</v>
      </c>
      <c r="J32" s="503">
        <v>0</v>
      </c>
      <c r="K32" s="503"/>
      <c r="L32" s="503">
        <v>0</v>
      </c>
      <c r="M32" s="503">
        <v>0</v>
      </c>
      <c r="N32" s="503"/>
      <c r="O32" s="503">
        <v>3200000</v>
      </c>
      <c r="P32" s="503"/>
      <c r="Q32" s="503">
        <v>7250</v>
      </c>
      <c r="R32" s="503"/>
      <c r="S32" s="503">
        <v>21513806456</v>
      </c>
      <c r="T32" s="503"/>
      <c r="U32" s="503">
        <v>23061960000</v>
      </c>
      <c r="W32" s="507">
        <v>7.8821293954304244E-3</v>
      </c>
      <c r="X32" s="519"/>
    </row>
    <row r="33" spans="1:24" ht="18.75">
      <c r="A33" s="28" t="s">
        <v>39</v>
      </c>
      <c r="C33" s="503">
        <v>3125000</v>
      </c>
      <c r="D33" s="503"/>
      <c r="E33" s="503">
        <v>72147140472</v>
      </c>
      <c r="F33" s="503"/>
      <c r="G33" s="503">
        <v>95273479687</v>
      </c>
      <c r="H33" s="503"/>
      <c r="I33" s="503">
        <v>0</v>
      </c>
      <c r="J33" s="503">
        <v>0</v>
      </c>
      <c r="K33" s="503"/>
      <c r="L33" s="503">
        <v>0</v>
      </c>
      <c r="M33" s="503">
        <v>0</v>
      </c>
      <c r="N33" s="503"/>
      <c r="O33" s="503">
        <v>3125000</v>
      </c>
      <c r="P33" s="503"/>
      <c r="Q33" s="503">
        <v>28950</v>
      </c>
      <c r="R33" s="503"/>
      <c r="S33" s="503">
        <v>72147140472</v>
      </c>
      <c r="T33" s="503"/>
      <c r="U33" s="503">
        <v>89930460937</v>
      </c>
      <c r="W33" s="507">
        <v>3.0736482488744894E-2</v>
      </c>
      <c r="X33" s="519"/>
    </row>
    <row r="34" spans="1:24" ht="18.75">
      <c r="A34" s="29" t="s">
        <v>40</v>
      </c>
      <c r="C34" s="503">
        <v>2006375</v>
      </c>
      <c r="D34" s="503"/>
      <c r="E34" s="503">
        <v>14304330533</v>
      </c>
      <c r="F34" s="503"/>
      <c r="G34" s="503">
        <v>33147544083</v>
      </c>
      <c r="H34" s="503"/>
      <c r="I34" s="503">
        <v>0</v>
      </c>
      <c r="J34" s="503">
        <v>0</v>
      </c>
      <c r="K34" s="503"/>
      <c r="L34" s="503">
        <v>0</v>
      </c>
      <c r="M34" s="503">
        <v>0</v>
      </c>
      <c r="N34" s="503"/>
      <c r="O34" s="503">
        <v>2006375</v>
      </c>
      <c r="P34" s="503"/>
      <c r="Q34" s="503">
        <v>14990</v>
      </c>
      <c r="R34" s="503"/>
      <c r="S34" s="503">
        <v>14304330533</v>
      </c>
      <c r="T34" s="503"/>
      <c r="U34" s="503">
        <v>29896611661</v>
      </c>
      <c r="W34" s="507">
        <v>1.0218080405869063E-2</v>
      </c>
      <c r="X34" s="519"/>
    </row>
    <row r="35" spans="1:24" ht="18.75">
      <c r="A35" s="30" t="s">
        <v>41</v>
      </c>
      <c r="C35" s="503">
        <v>1100000</v>
      </c>
      <c r="D35" s="503"/>
      <c r="E35" s="503">
        <v>31945465933</v>
      </c>
      <c r="F35" s="503"/>
      <c r="G35" s="503">
        <v>25510305150</v>
      </c>
      <c r="H35" s="503"/>
      <c r="I35" s="503">
        <v>0</v>
      </c>
      <c r="J35" s="503">
        <v>0</v>
      </c>
      <c r="K35" s="503"/>
      <c r="L35" s="503">
        <v>0</v>
      </c>
      <c r="M35" s="503">
        <v>0</v>
      </c>
      <c r="N35" s="503"/>
      <c r="O35" s="503">
        <v>1100000</v>
      </c>
      <c r="P35" s="503"/>
      <c r="Q35" s="503">
        <v>27550</v>
      </c>
      <c r="R35" s="503"/>
      <c r="S35" s="503">
        <v>31945465933</v>
      </c>
      <c r="T35" s="503"/>
      <c r="U35" s="503">
        <v>30124685250</v>
      </c>
      <c r="W35" s="507">
        <v>1.0296031522780993E-2</v>
      </c>
      <c r="X35" s="519"/>
    </row>
    <row r="36" spans="1:24" ht="18.75">
      <c r="A36" s="31" t="s">
        <v>42</v>
      </c>
      <c r="C36" s="503">
        <v>30000000</v>
      </c>
      <c r="D36" s="503"/>
      <c r="E36" s="503">
        <v>48044544000</v>
      </c>
      <c r="F36" s="503"/>
      <c r="G36" s="503">
        <v>51322801500</v>
      </c>
      <c r="H36" s="503"/>
      <c r="I36" s="503">
        <v>0</v>
      </c>
      <c r="J36" s="503">
        <v>0</v>
      </c>
      <c r="K36" s="503"/>
      <c r="L36" s="503">
        <v>30000000</v>
      </c>
      <c r="M36" s="503">
        <v>52843698000</v>
      </c>
      <c r="N36" s="503"/>
      <c r="O36" s="503">
        <v>0</v>
      </c>
      <c r="P36" s="503"/>
      <c r="Q36" s="503">
        <v>0</v>
      </c>
      <c r="R36" s="503"/>
      <c r="S36" s="503">
        <v>0</v>
      </c>
      <c r="T36" s="503"/>
      <c r="U36" s="503">
        <v>0</v>
      </c>
      <c r="W36" s="511">
        <v>0</v>
      </c>
      <c r="X36" s="519"/>
    </row>
    <row r="37" spans="1:24" ht="30">
      <c r="A37" s="32" t="s">
        <v>43</v>
      </c>
      <c r="C37" s="503">
        <v>13333333</v>
      </c>
      <c r="D37" s="503"/>
      <c r="E37" s="503">
        <v>100980139650</v>
      </c>
      <c r="F37" s="503"/>
      <c r="G37" s="503">
        <v>142215416445</v>
      </c>
      <c r="H37" s="503"/>
      <c r="I37" s="503">
        <v>0</v>
      </c>
      <c r="J37" s="503">
        <v>0</v>
      </c>
      <c r="K37" s="503"/>
      <c r="L37" s="503">
        <v>0</v>
      </c>
      <c r="M37" s="503">
        <v>0</v>
      </c>
      <c r="N37" s="503"/>
      <c r="O37" s="503">
        <v>13333333</v>
      </c>
      <c r="P37" s="503"/>
      <c r="Q37" s="503">
        <v>8890</v>
      </c>
      <c r="R37" s="503"/>
      <c r="S37" s="503">
        <v>100980139650</v>
      </c>
      <c r="T37" s="503"/>
      <c r="U37" s="503">
        <v>117828057054</v>
      </c>
      <c r="W37" s="507">
        <v>4.0271338260572241E-2</v>
      </c>
      <c r="X37" s="519"/>
    </row>
    <row r="38" spans="1:24" ht="18.75">
      <c r="A38" s="33" t="s">
        <v>44</v>
      </c>
      <c r="C38" s="503">
        <v>2488000</v>
      </c>
      <c r="D38" s="503"/>
      <c r="E38" s="503">
        <v>28568612041</v>
      </c>
      <c r="F38" s="503"/>
      <c r="G38" s="503">
        <v>47238051240</v>
      </c>
      <c r="H38" s="503"/>
      <c r="I38" s="503">
        <v>2942800</v>
      </c>
      <c r="J38" s="503">
        <v>56430948166</v>
      </c>
      <c r="K38" s="503"/>
      <c r="L38" s="503">
        <v>0</v>
      </c>
      <c r="M38" s="503">
        <v>0</v>
      </c>
      <c r="N38" s="503"/>
      <c r="O38" s="503">
        <v>5430800</v>
      </c>
      <c r="P38" s="503"/>
      <c r="Q38" s="503">
        <v>17870</v>
      </c>
      <c r="R38" s="503"/>
      <c r="S38" s="503">
        <v>84999560207</v>
      </c>
      <c r="T38" s="503"/>
      <c r="U38" s="503">
        <v>96470958044</v>
      </c>
      <c r="W38" s="507">
        <v>3.2971897193644753E-2</v>
      </c>
      <c r="X38" s="519"/>
    </row>
    <row r="39" spans="1:24" ht="18.75">
      <c r="A39" s="34" t="s">
        <v>45</v>
      </c>
      <c r="C39" s="503">
        <v>6508762</v>
      </c>
      <c r="D39" s="503"/>
      <c r="E39" s="503">
        <v>25982495534</v>
      </c>
      <c r="F39" s="503"/>
      <c r="G39" s="503">
        <v>25588987895</v>
      </c>
      <c r="H39" s="503"/>
      <c r="I39" s="503">
        <v>2060000</v>
      </c>
      <c r="J39" s="503">
        <v>8333260335</v>
      </c>
      <c r="K39" s="503"/>
      <c r="L39" s="503">
        <v>0</v>
      </c>
      <c r="M39" s="503">
        <v>0</v>
      </c>
      <c r="N39" s="503"/>
      <c r="O39" s="503">
        <v>8568762</v>
      </c>
      <c r="P39" s="503"/>
      <c r="Q39" s="503">
        <v>3433</v>
      </c>
      <c r="R39" s="503"/>
      <c r="S39" s="503">
        <v>34315755869</v>
      </c>
      <c r="T39" s="503"/>
      <c r="U39" s="503">
        <v>29241531414</v>
      </c>
      <c r="W39" s="507">
        <v>9.9941867181146601E-3</v>
      </c>
      <c r="X39" s="519"/>
    </row>
    <row r="40" spans="1:24" ht="18.75">
      <c r="A40" s="35" t="s">
        <v>46</v>
      </c>
      <c r="C40" s="503">
        <v>1500000</v>
      </c>
      <c r="D40" s="503"/>
      <c r="E40" s="503">
        <v>11948541530</v>
      </c>
      <c r="F40" s="503"/>
      <c r="G40" s="503">
        <v>11332170000</v>
      </c>
      <c r="H40" s="503"/>
      <c r="I40" s="503">
        <v>0</v>
      </c>
      <c r="J40" s="503">
        <v>0</v>
      </c>
      <c r="K40" s="503"/>
      <c r="L40" s="503">
        <v>0</v>
      </c>
      <c r="M40" s="503">
        <v>0</v>
      </c>
      <c r="N40" s="503"/>
      <c r="O40" s="503">
        <v>1500000</v>
      </c>
      <c r="P40" s="503"/>
      <c r="Q40" s="503">
        <v>7250</v>
      </c>
      <c r="R40" s="503"/>
      <c r="S40" s="503">
        <v>11948541530</v>
      </c>
      <c r="T40" s="503"/>
      <c r="U40" s="503">
        <v>10810293750</v>
      </c>
      <c r="W40" s="507">
        <v>3.6947481541080114E-3</v>
      </c>
      <c r="X40" s="519"/>
    </row>
    <row r="41" spans="1:24" ht="30">
      <c r="A41" s="36" t="s">
        <v>47</v>
      </c>
      <c r="C41" s="503">
        <v>3131631</v>
      </c>
      <c r="D41" s="503"/>
      <c r="E41" s="503">
        <v>73652585126</v>
      </c>
      <c r="F41" s="503"/>
      <c r="G41" s="503">
        <v>75147766785</v>
      </c>
      <c r="H41" s="503"/>
      <c r="I41" s="503">
        <v>0</v>
      </c>
      <c r="J41" s="503">
        <v>0</v>
      </c>
      <c r="K41" s="503"/>
      <c r="L41" s="503">
        <v>0</v>
      </c>
      <c r="M41" s="503">
        <v>0</v>
      </c>
      <c r="N41" s="503"/>
      <c r="O41" s="503">
        <v>3131631</v>
      </c>
      <c r="P41" s="503"/>
      <c r="Q41" s="503">
        <v>18420</v>
      </c>
      <c r="R41" s="503"/>
      <c r="S41" s="503">
        <v>73652585126</v>
      </c>
      <c r="T41" s="503"/>
      <c r="U41" s="503">
        <v>57341419394</v>
      </c>
      <c r="W41" s="507">
        <v>1.9598181914336495E-2</v>
      </c>
      <c r="X41" s="519"/>
    </row>
    <row r="42" spans="1:24" ht="18.75">
      <c r="A42" s="37" t="s">
        <v>48</v>
      </c>
      <c r="C42" s="503">
        <v>50114344</v>
      </c>
      <c r="D42" s="503"/>
      <c r="E42" s="503">
        <v>203564670861</v>
      </c>
      <c r="F42" s="503"/>
      <c r="G42" s="503">
        <v>281959486277</v>
      </c>
      <c r="H42" s="503"/>
      <c r="I42" s="503">
        <v>0</v>
      </c>
      <c r="J42" s="503">
        <v>0</v>
      </c>
      <c r="K42" s="503"/>
      <c r="L42" s="503">
        <v>0</v>
      </c>
      <c r="M42" s="503">
        <v>0</v>
      </c>
      <c r="N42" s="503"/>
      <c r="O42" s="503">
        <v>50114344</v>
      </c>
      <c r="P42" s="503"/>
      <c r="Q42" s="503">
        <v>4960</v>
      </c>
      <c r="R42" s="503"/>
      <c r="S42" s="503">
        <v>203564670861</v>
      </c>
      <c r="T42" s="503"/>
      <c r="U42" s="503">
        <v>247088171720</v>
      </c>
      <c r="W42" s="507">
        <v>8.4449931470585007E-2</v>
      </c>
      <c r="X42" s="519"/>
    </row>
    <row r="43" spans="1:24" ht="18.75">
      <c r="A43" s="38" t="s">
        <v>49</v>
      </c>
      <c r="C43" s="503">
        <v>2000000</v>
      </c>
      <c r="D43" s="503"/>
      <c r="E43" s="503">
        <v>20595855615</v>
      </c>
      <c r="F43" s="503"/>
      <c r="G43" s="503">
        <v>16859088000</v>
      </c>
      <c r="H43" s="503"/>
      <c r="I43" s="503">
        <v>0</v>
      </c>
      <c r="J43" s="503">
        <v>0</v>
      </c>
      <c r="K43" s="503"/>
      <c r="L43" s="503">
        <v>0</v>
      </c>
      <c r="M43" s="503">
        <v>0</v>
      </c>
      <c r="N43" s="503"/>
      <c r="O43" s="503">
        <v>2000000</v>
      </c>
      <c r="P43" s="503"/>
      <c r="Q43" s="503">
        <v>8120</v>
      </c>
      <c r="R43" s="503"/>
      <c r="S43" s="503">
        <v>20595855615</v>
      </c>
      <c r="T43" s="503"/>
      <c r="U43" s="503">
        <v>16143372000</v>
      </c>
      <c r="W43" s="507">
        <v>5.5174905768012976E-3</v>
      </c>
      <c r="X43" s="519"/>
    </row>
    <row r="44" spans="1:24" ht="18.75">
      <c r="A44" s="39" t="s">
        <v>50</v>
      </c>
      <c r="C44" s="503">
        <v>0</v>
      </c>
      <c r="D44" s="503"/>
      <c r="E44" s="503">
        <v>0</v>
      </c>
      <c r="F44" s="503"/>
      <c r="G44" s="503">
        <v>0</v>
      </c>
      <c r="H44" s="503"/>
      <c r="I44" s="503">
        <v>1600000</v>
      </c>
      <c r="J44" s="503">
        <v>14339819423</v>
      </c>
      <c r="K44" s="503"/>
      <c r="L44" s="503">
        <v>0</v>
      </c>
      <c r="M44" s="503">
        <v>0</v>
      </c>
      <c r="N44" s="503"/>
      <c r="O44" s="503">
        <v>1600000</v>
      </c>
      <c r="P44" s="503"/>
      <c r="Q44" s="503">
        <v>7920</v>
      </c>
      <c r="R44" s="503"/>
      <c r="S44" s="503">
        <v>14339819423</v>
      </c>
      <c r="T44" s="503"/>
      <c r="U44" s="503">
        <v>12596601600</v>
      </c>
      <c r="W44" s="507">
        <v>4.3052734352971699E-3</v>
      </c>
      <c r="X44" s="519"/>
    </row>
    <row r="45" spans="1:24" ht="18.75">
      <c r="A45" s="40" t="s">
        <v>51</v>
      </c>
      <c r="C45" s="503">
        <v>1000000</v>
      </c>
      <c r="D45" s="503"/>
      <c r="E45" s="503">
        <v>33040703293</v>
      </c>
      <c r="F45" s="503"/>
      <c r="G45" s="503">
        <v>44960881500</v>
      </c>
      <c r="H45" s="503"/>
      <c r="I45" s="503">
        <v>0</v>
      </c>
      <c r="J45" s="503">
        <v>0</v>
      </c>
      <c r="K45" s="503"/>
      <c r="L45" s="503">
        <v>500000</v>
      </c>
      <c r="M45" s="503">
        <v>22177420589</v>
      </c>
      <c r="N45" s="503"/>
      <c r="O45" s="503">
        <v>500000</v>
      </c>
      <c r="P45" s="503"/>
      <c r="Q45" s="503">
        <v>39690</v>
      </c>
      <c r="R45" s="503"/>
      <c r="S45" s="503">
        <v>16520351646</v>
      </c>
      <c r="T45" s="503"/>
      <c r="U45" s="503">
        <v>19726922250</v>
      </c>
      <c r="W45" s="507">
        <v>6.7422783557033097E-3</v>
      </c>
      <c r="X45" s="519"/>
    </row>
    <row r="46" spans="1:24" ht="18.75">
      <c r="A46" s="41" t="s">
        <v>52</v>
      </c>
      <c r="C46" s="503">
        <v>7200000</v>
      </c>
      <c r="D46" s="503"/>
      <c r="E46" s="503">
        <v>44961701497</v>
      </c>
      <c r="F46" s="503"/>
      <c r="G46" s="503">
        <v>48453973200</v>
      </c>
      <c r="H46" s="503"/>
      <c r="I46" s="503">
        <v>0</v>
      </c>
      <c r="J46" s="503">
        <v>0</v>
      </c>
      <c r="K46" s="503"/>
      <c r="L46" s="503">
        <v>4800000</v>
      </c>
      <c r="M46" s="503">
        <v>30500612584</v>
      </c>
      <c r="N46" s="503"/>
      <c r="O46" s="503">
        <v>2400000</v>
      </c>
      <c r="P46" s="503"/>
      <c r="Q46" s="503">
        <v>6890</v>
      </c>
      <c r="R46" s="503"/>
      <c r="S46" s="503">
        <v>14987233832</v>
      </c>
      <c r="T46" s="503"/>
      <c r="U46" s="503">
        <v>16437610800</v>
      </c>
      <c r="W46" s="507">
        <v>5.6180556759843747E-3</v>
      </c>
      <c r="X46" s="519"/>
    </row>
    <row r="47" spans="1:24" ht="18.75">
      <c r="A47" s="42" t="s">
        <v>53</v>
      </c>
      <c r="C47" s="503">
        <v>0</v>
      </c>
      <c r="D47" s="503"/>
      <c r="E47" s="503">
        <v>0</v>
      </c>
      <c r="F47" s="503"/>
      <c r="G47" s="503">
        <v>0</v>
      </c>
      <c r="H47" s="503"/>
      <c r="I47" s="503">
        <v>156594</v>
      </c>
      <c r="J47" s="503">
        <v>8761000399</v>
      </c>
      <c r="K47" s="503"/>
      <c r="L47" s="503">
        <v>0</v>
      </c>
      <c r="M47" s="503">
        <v>0</v>
      </c>
      <c r="N47" s="503"/>
      <c r="O47" s="503">
        <v>156594</v>
      </c>
      <c r="P47" s="503"/>
      <c r="Q47" s="503">
        <v>53630</v>
      </c>
      <c r="R47" s="503"/>
      <c r="S47" s="503">
        <v>8761000399</v>
      </c>
      <c r="T47" s="503"/>
      <c r="U47" s="503">
        <v>8348167309</v>
      </c>
      <c r="W47" s="507">
        <v>2.8532412225257611E-3</v>
      </c>
      <c r="X47" s="519"/>
    </row>
    <row r="48" spans="1:24" ht="18.75">
      <c r="A48" s="43" t="s">
        <v>54</v>
      </c>
      <c r="C48" s="503">
        <v>28000000</v>
      </c>
      <c r="D48" s="503"/>
      <c r="E48" s="503">
        <v>180020789541</v>
      </c>
      <c r="F48" s="503"/>
      <c r="G48" s="503">
        <v>194277132000</v>
      </c>
      <c r="H48" s="503"/>
      <c r="I48" s="503">
        <v>0</v>
      </c>
      <c r="J48" s="503">
        <v>0</v>
      </c>
      <c r="K48" s="503"/>
      <c r="L48" s="503"/>
      <c r="M48" s="503"/>
      <c r="N48" s="503"/>
      <c r="O48" s="503">
        <v>28000000</v>
      </c>
      <c r="P48" s="503"/>
      <c r="Q48" s="503">
        <v>7070</v>
      </c>
      <c r="R48" s="503"/>
      <c r="S48" s="503">
        <v>180020789541</v>
      </c>
      <c r="T48" s="503"/>
      <c r="U48" s="503">
        <v>196782138000</v>
      </c>
      <c r="W48" s="507">
        <v>6.7256307548250294E-2</v>
      </c>
      <c r="X48" s="519"/>
    </row>
    <row r="49" spans="1:24" ht="18.75">
      <c r="A49" s="44" t="s">
        <v>55</v>
      </c>
      <c r="C49" s="503">
        <v>786522</v>
      </c>
      <c r="D49" s="503"/>
      <c r="E49" s="503">
        <v>10238883343</v>
      </c>
      <c r="F49" s="503"/>
      <c r="G49" s="503">
        <v>10656509106</v>
      </c>
      <c r="H49" s="503"/>
      <c r="I49" s="503">
        <v>0</v>
      </c>
      <c r="J49" s="503">
        <v>0</v>
      </c>
      <c r="K49" s="503"/>
      <c r="L49" s="503"/>
      <c r="M49" s="503"/>
      <c r="N49" s="503"/>
      <c r="O49" s="503">
        <v>786522</v>
      </c>
      <c r="P49" s="503"/>
      <c r="Q49" s="503">
        <v>10310</v>
      </c>
      <c r="R49" s="503"/>
      <c r="S49" s="503">
        <v>10238883343</v>
      </c>
      <c r="T49" s="503"/>
      <c r="U49" s="503">
        <v>8060793021</v>
      </c>
      <c r="W49" s="507">
        <v>2.7550222800362379E-3</v>
      </c>
      <c r="X49" s="519"/>
    </row>
    <row r="50" spans="1:24" ht="18.75">
      <c r="A50" s="45" t="s">
        <v>56</v>
      </c>
      <c r="C50" s="503">
        <v>3032427</v>
      </c>
      <c r="D50" s="503"/>
      <c r="E50" s="503">
        <v>47234638674</v>
      </c>
      <c r="F50" s="503"/>
      <c r="G50" s="503">
        <v>83679301488</v>
      </c>
      <c r="H50" s="503"/>
      <c r="I50" s="503">
        <v>0</v>
      </c>
      <c r="J50" s="503">
        <v>0</v>
      </c>
      <c r="K50" s="503"/>
      <c r="L50" s="503"/>
      <c r="M50" s="503"/>
      <c r="N50" s="503"/>
      <c r="O50" s="503">
        <v>3032427</v>
      </c>
      <c r="P50" s="503"/>
      <c r="Q50" s="503">
        <v>23570</v>
      </c>
      <c r="R50" s="503"/>
      <c r="S50" s="503">
        <v>47234638674</v>
      </c>
      <c r="T50" s="503"/>
      <c r="U50" s="503">
        <v>71049032279</v>
      </c>
      <c r="W50" s="507">
        <v>2.4283177398763633E-2</v>
      </c>
      <c r="X50" s="519"/>
    </row>
    <row r="51" spans="1:24" ht="18.75">
      <c r="A51" s="46" t="s">
        <v>57</v>
      </c>
      <c r="C51" s="503">
        <v>21696133</v>
      </c>
      <c r="D51" s="503"/>
      <c r="E51" s="503">
        <v>60249019589</v>
      </c>
      <c r="F51" s="503"/>
      <c r="G51" s="503">
        <v>113226965295</v>
      </c>
      <c r="H51" s="503"/>
      <c r="I51" s="503">
        <v>0</v>
      </c>
      <c r="J51" s="503">
        <v>0</v>
      </c>
      <c r="K51" s="503"/>
      <c r="L51" s="503">
        <v>13314343</v>
      </c>
      <c r="M51" s="503">
        <v>59938038845</v>
      </c>
      <c r="N51" s="503"/>
      <c r="O51" s="503">
        <v>8381790</v>
      </c>
      <c r="P51" s="503"/>
      <c r="Q51" s="503">
        <v>4306</v>
      </c>
      <c r="R51" s="503"/>
      <c r="S51" s="503">
        <v>23275789741</v>
      </c>
      <c r="T51" s="503"/>
      <c r="U51" s="503">
        <v>35877240413</v>
      </c>
      <c r="W51" s="507">
        <v>1.2262142995921928E-2</v>
      </c>
      <c r="X51" s="519"/>
    </row>
    <row r="52" spans="1:24" ht="18.75">
      <c r="A52" s="47" t="s">
        <v>58</v>
      </c>
      <c r="C52" s="503">
        <v>2649000</v>
      </c>
      <c r="D52" s="503"/>
      <c r="E52" s="503">
        <v>74054916768</v>
      </c>
      <c r="F52" s="503"/>
      <c r="G52" s="503">
        <v>91873689520</v>
      </c>
      <c r="H52" s="503"/>
      <c r="I52" s="503">
        <v>0</v>
      </c>
      <c r="J52" s="503">
        <v>0</v>
      </c>
      <c r="K52" s="503"/>
      <c r="L52" s="503">
        <v>2649000</v>
      </c>
      <c r="M52" s="503">
        <v>87088732159</v>
      </c>
      <c r="N52" s="503"/>
      <c r="O52" s="503">
        <v>0</v>
      </c>
      <c r="P52" s="503"/>
      <c r="Q52" s="503">
        <v>0</v>
      </c>
      <c r="R52" s="503"/>
      <c r="S52" s="503">
        <v>0</v>
      </c>
      <c r="T52" s="503"/>
      <c r="U52" s="503">
        <v>0</v>
      </c>
      <c r="W52" s="511">
        <v>0</v>
      </c>
      <c r="X52" s="519"/>
    </row>
    <row r="53" spans="1:24" ht="18.75">
      <c r="A53" s="48" t="s">
        <v>59</v>
      </c>
      <c r="C53" s="503">
        <v>2009950</v>
      </c>
      <c r="D53" s="503"/>
      <c r="E53" s="503">
        <v>39518702994</v>
      </c>
      <c r="F53" s="503"/>
      <c r="G53" s="503">
        <v>30529299386</v>
      </c>
      <c r="H53" s="503"/>
      <c r="I53" s="503">
        <v>0</v>
      </c>
      <c r="J53" s="503">
        <v>0</v>
      </c>
      <c r="K53" s="503"/>
      <c r="L53" s="503">
        <v>0</v>
      </c>
      <c r="M53" s="503">
        <v>0</v>
      </c>
      <c r="N53" s="503"/>
      <c r="O53" s="503">
        <v>2009950</v>
      </c>
      <c r="P53" s="503"/>
      <c r="Q53" s="503">
        <v>16060</v>
      </c>
      <c r="R53" s="503"/>
      <c r="S53" s="503">
        <v>39518702994</v>
      </c>
      <c r="T53" s="503"/>
      <c r="U53" s="503">
        <v>32087732208</v>
      </c>
      <c r="W53" s="507">
        <v>1.0966962793681733E-2</v>
      </c>
      <c r="X53" s="519"/>
    </row>
    <row r="54" spans="1:24" ht="18.75">
      <c r="A54" s="49" t="s">
        <v>60</v>
      </c>
      <c r="C54" s="503">
        <v>0</v>
      </c>
      <c r="D54" s="503"/>
      <c r="E54" s="503">
        <v>0</v>
      </c>
      <c r="F54" s="503"/>
      <c r="G54" s="503">
        <v>0</v>
      </c>
      <c r="H54" s="503"/>
      <c r="I54" s="503">
        <v>300000</v>
      </c>
      <c r="J54" s="503">
        <v>45134846190</v>
      </c>
      <c r="K54" s="503"/>
      <c r="L54" s="503">
        <v>0</v>
      </c>
      <c r="M54" s="503">
        <v>0</v>
      </c>
      <c r="N54" s="503"/>
      <c r="O54" s="503">
        <v>300000</v>
      </c>
      <c r="P54" s="503"/>
      <c r="Q54" s="503">
        <v>135790</v>
      </c>
      <c r="R54" s="503"/>
      <c r="S54" s="503">
        <v>45134846190</v>
      </c>
      <c r="T54" s="503"/>
      <c r="U54" s="503">
        <v>40494614850</v>
      </c>
      <c r="W54" s="507">
        <v>1.3840271775071087E-2</v>
      </c>
      <c r="X54" s="519"/>
    </row>
    <row r="55" spans="1:24" ht="18.75">
      <c r="A55" s="50" t="s">
        <v>61</v>
      </c>
      <c r="C55" s="503">
        <v>11288342</v>
      </c>
      <c r="D55" s="503"/>
      <c r="E55" s="503">
        <v>139038858490</v>
      </c>
      <c r="F55" s="503"/>
      <c r="G55" s="503">
        <v>199849151062</v>
      </c>
      <c r="H55" s="503"/>
      <c r="I55" s="503">
        <v>0</v>
      </c>
      <c r="J55" s="503">
        <v>0</v>
      </c>
      <c r="K55" s="503"/>
      <c r="L55" s="503">
        <v>0</v>
      </c>
      <c r="M55" s="503">
        <v>0</v>
      </c>
      <c r="N55" s="503"/>
      <c r="O55" s="503">
        <v>11288342</v>
      </c>
      <c r="P55" s="503"/>
      <c r="Q55" s="503">
        <v>15790</v>
      </c>
      <c r="R55" s="503"/>
      <c r="S55" s="503">
        <v>139038858490</v>
      </c>
      <c r="T55" s="503"/>
      <c r="U55" s="503">
        <v>177182374805</v>
      </c>
      <c r="W55" s="507">
        <v>6.0557489684426716E-2</v>
      </c>
      <c r="X55" s="519"/>
    </row>
    <row r="56" spans="1:24" ht="18.75">
      <c r="A56" s="51" t="s">
        <v>62</v>
      </c>
      <c r="C56" s="503">
        <v>979543</v>
      </c>
      <c r="D56" s="503"/>
      <c r="E56" s="503">
        <v>22725351049</v>
      </c>
      <c r="F56" s="503"/>
      <c r="G56" s="503">
        <v>24781039602</v>
      </c>
      <c r="H56" s="503"/>
      <c r="I56" s="503">
        <v>0</v>
      </c>
      <c r="J56" s="503">
        <v>0</v>
      </c>
      <c r="K56" s="503"/>
      <c r="L56" s="503">
        <v>979543</v>
      </c>
      <c r="M56" s="503">
        <v>25982643537</v>
      </c>
      <c r="N56" s="503"/>
      <c r="O56" s="503">
        <v>0</v>
      </c>
      <c r="P56" s="503"/>
      <c r="Q56" s="503">
        <v>0</v>
      </c>
      <c r="R56" s="503"/>
      <c r="S56" s="503">
        <v>0</v>
      </c>
      <c r="T56" s="503"/>
      <c r="U56" s="503">
        <v>0</v>
      </c>
      <c r="W56" s="511">
        <v>0</v>
      </c>
      <c r="X56" s="519"/>
    </row>
    <row r="57" spans="1:24" ht="30">
      <c r="A57" s="52" t="s">
        <v>63</v>
      </c>
      <c r="C57" s="503">
        <v>634714</v>
      </c>
      <c r="D57" s="503"/>
      <c r="E57" s="503">
        <v>75199735845</v>
      </c>
      <c r="F57" s="503"/>
      <c r="G57" s="503">
        <v>105271913816</v>
      </c>
      <c r="H57" s="503"/>
      <c r="I57" s="503">
        <v>0</v>
      </c>
      <c r="J57" s="503">
        <v>0</v>
      </c>
      <c r="K57" s="503"/>
      <c r="L57" s="503">
        <v>0</v>
      </c>
      <c r="M57" s="503">
        <v>0</v>
      </c>
      <c r="N57" s="503"/>
      <c r="O57" s="503">
        <v>634714</v>
      </c>
      <c r="P57" s="503"/>
      <c r="Q57" s="503">
        <v>170690</v>
      </c>
      <c r="R57" s="503"/>
      <c r="S57" s="503">
        <v>75199735845</v>
      </c>
      <c r="T57" s="503"/>
      <c r="U57" s="503">
        <v>107694713631</v>
      </c>
      <c r="W57" s="507">
        <v>3.680795856221096E-2</v>
      </c>
      <c r="X57" s="519"/>
    </row>
    <row r="58" spans="1:24" ht="18.75">
      <c r="A58" s="53" t="s">
        <v>64</v>
      </c>
      <c r="C58" s="503">
        <v>270226</v>
      </c>
      <c r="D58" s="503"/>
      <c r="E58" s="503">
        <v>4589065065</v>
      </c>
      <c r="F58" s="503"/>
      <c r="G58" s="503">
        <v>3988979606</v>
      </c>
      <c r="H58" s="503"/>
      <c r="I58" s="503">
        <v>0</v>
      </c>
      <c r="J58" s="503">
        <v>0</v>
      </c>
      <c r="K58" s="503"/>
      <c r="L58" s="503">
        <v>0</v>
      </c>
      <c r="M58" s="503">
        <v>0</v>
      </c>
      <c r="N58" s="503"/>
      <c r="O58" s="503">
        <v>270226</v>
      </c>
      <c r="P58" s="503"/>
      <c r="Q58" s="503">
        <v>13860</v>
      </c>
      <c r="R58" s="503"/>
      <c r="S58" s="503">
        <v>4589065065</v>
      </c>
      <c r="T58" s="503"/>
      <c r="U58" s="503">
        <v>3723047632</v>
      </c>
      <c r="W58" s="507">
        <v>1.2724652709819476E-3</v>
      </c>
      <c r="X58" s="519"/>
    </row>
    <row r="59" spans="1:24" ht="18.75">
      <c r="A59" s="54" t="s">
        <v>65</v>
      </c>
      <c r="C59" s="503">
        <v>1123919</v>
      </c>
      <c r="D59" s="503"/>
      <c r="E59" s="503">
        <v>50148811589</v>
      </c>
      <c r="F59" s="503"/>
      <c r="G59" s="503">
        <v>43292727676</v>
      </c>
      <c r="H59" s="503"/>
      <c r="I59" s="503">
        <v>0</v>
      </c>
      <c r="J59" s="503">
        <v>0</v>
      </c>
      <c r="K59" s="503"/>
      <c r="L59" s="503">
        <v>0</v>
      </c>
      <c r="M59" s="503">
        <v>0</v>
      </c>
      <c r="N59" s="503"/>
      <c r="O59" s="503">
        <v>1123919</v>
      </c>
      <c r="P59" s="503"/>
      <c r="Q59" s="503">
        <v>37850</v>
      </c>
      <c r="R59" s="503"/>
      <c r="S59" s="503">
        <v>50148811589</v>
      </c>
      <c r="T59" s="503"/>
      <c r="U59" s="503">
        <v>42287219162</v>
      </c>
      <c r="W59" s="507">
        <v>1.4452949064511816E-2</v>
      </c>
      <c r="X59" s="519"/>
    </row>
    <row r="60" spans="1:24" ht="30">
      <c r="A60" s="55" t="s">
        <v>66</v>
      </c>
      <c r="C60" s="503">
        <v>1073224</v>
      </c>
      <c r="D60" s="503"/>
      <c r="E60" s="503">
        <v>36903711131</v>
      </c>
      <c r="F60" s="503"/>
      <c r="G60" s="503">
        <v>34565561477</v>
      </c>
      <c r="H60" s="503"/>
      <c r="I60" s="503">
        <v>0</v>
      </c>
      <c r="J60" s="503">
        <v>0</v>
      </c>
      <c r="K60" s="503"/>
      <c r="L60" s="503">
        <v>0</v>
      </c>
      <c r="M60" s="503">
        <v>0</v>
      </c>
      <c r="N60" s="503"/>
      <c r="O60" s="503">
        <v>1073224</v>
      </c>
      <c r="P60" s="503"/>
      <c r="Q60" s="503">
        <v>29350</v>
      </c>
      <c r="R60" s="503"/>
      <c r="S60" s="503">
        <v>36903711131</v>
      </c>
      <c r="T60" s="503"/>
      <c r="U60" s="503">
        <v>31311704610</v>
      </c>
      <c r="W60" s="507">
        <v>1.0701731653663234E-2</v>
      </c>
      <c r="X60" s="519"/>
    </row>
    <row r="61" spans="1:24" ht="30">
      <c r="A61" s="56" t="s">
        <v>67</v>
      </c>
      <c r="C61" s="503">
        <v>2097337</v>
      </c>
      <c r="D61" s="503"/>
      <c r="E61" s="503">
        <v>23707395365</v>
      </c>
      <c r="F61" s="503"/>
      <c r="G61" s="503">
        <v>23579742225</v>
      </c>
      <c r="H61" s="503"/>
      <c r="I61" s="503">
        <v>3102663</v>
      </c>
      <c r="J61" s="503">
        <v>38818980030</v>
      </c>
      <c r="K61" s="503"/>
      <c r="L61" s="503">
        <v>0</v>
      </c>
      <c r="M61" s="503">
        <v>0</v>
      </c>
      <c r="N61" s="503"/>
      <c r="O61" s="503">
        <v>5200000</v>
      </c>
      <c r="P61" s="503"/>
      <c r="Q61" s="503">
        <v>9410</v>
      </c>
      <c r="R61" s="503"/>
      <c r="S61" s="503">
        <v>62526375395</v>
      </c>
      <c r="T61" s="503"/>
      <c r="U61" s="503">
        <v>48640854600</v>
      </c>
      <c r="W61" s="507">
        <v>1.6624498085224204E-2</v>
      </c>
      <c r="X61" s="519"/>
    </row>
    <row r="62" spans="1:24" ht="19.5" thickBot="1">
      <c r="A62" s="57" t="s">
        <v>68</v>
      </c>
      <c r="C62" s="514"/>
      <c r="D62" s="503"/>
      <c r="E62" s="504">
        <f>SUM(E11:$E$61)</f>
        <v>2495747751048</v>
      </c>
      <c r="F62" s="503"/>
      <c r="G62" s="504">
        <f>SUM(G11:$G$61)</f>
        <v>3214823005936</v>
      </c>
      <c r="H62" s="503"/>
      <c r="I62" s="514"/>
      <c r="J62" s="504">
        <f>SUM(J11:$J$61)</f>
        <v>291433883252</v>
      </c>
      <c r="K62" s="503"/>
      <c r="L62" s="514"/>
      <c r="M62" s="504">
        <f>SUM(M11:$M$61)</f>
        <v>440139547709</v>
      </c>
      <c r="N62" s="503"/>
      <c r="O62" s="514"/>
      <c r="P62" s="503"/>
      <c r="Q62" s="504">
        <f>SUM(Q11:$Q$61)</f>
        <v>1009591</v>
      </c>
      <c r="R62" s="503"/>
      <c r="S62" s="504">
        <f>SUM(S11:$S$61)</f>
        <v>2438858740396</v>
      </c>
      <c r="T62" s="503"/>
      <c r="U62" s="504">
        <f>SUM(U11:$U$61)</f>
        <v>2797307399866</v>
      </c>
      <c r="W62" s="509">
        <f>SUM(W11:$W$61)</f>
        <v>0.95606526438077433</v>
      </c>
      <c r="X62" s="519"/>
    </row>
    <row r="63" spans="1:24" ht="19.5" thickTop="1">
      <c r="C63" s="513"/>
      <c r="E63" s="58"/>
      <c r="G63" s="59"/>
      <c r="I63" s="515"/>
      <c r="J63" s="60"/>
      <c r="L63" s="516"/>
      <c r="M63" s="61"/>
      <c r="O63" s="517"/>
      <c r="Q63" s="62"/>
      <c r="S63" s="63"/>
      <c r="U63" s="64"/>
      <c r="W63" s="510"/>
      <c r="X63" s="519"/>
    </row>
    <row r="64" spans="1:24">
      <c r="E64" s="512"/>
      <c r="F64" s="512"/>
      <c r="G64" s="512"/>
      <c r="J64" s="520"/>
      <c r="M64" s="518"/>
      <c r="S64" s="512"/>
      <c r="U64" s="518"/>
      <c r="X64" s="519"/>
    </row>
    <row r="65" spans="10:24">
      <c r="J65" s="512"/>
      <c r="M65" s="512"/>
      <c r="U65" s="518"/>
      <c r="X65" s="519"/>
    </row>
    <row r="66" spans="10:24">
      <c r="M66" s="518"/>
      <c r="U66" s="518"/>
      <c r="X66" s="519"/>
    </row>
    <row r="67" spans="10:24">
      <c r="M67" s="512"/>
      <c r="U67" s="518"/>
      <c r="X67" s="519"/>
    </row>
    <row r="68" spans="10:24">
      <c r="U68" s="518"/>
      <c r="X68" s="519"/>
    </row>
    <row r="69" spans="10:24">
      <c r="U69" s="518"/>
      <c r="X69" s="519"/>
    </row>
    <row r="70" spans="10:24">
      <c r="U70" s="518"/>
      <c r="X70" s="519"/>
    </row>
    <row r="71" spans="10:24">
      <c r="U71" s="512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2"/>
  <sheetViews>
    <sheetView rightToLeft="1" workbookViewId="0">
      <selection activeCell="S8" sqref="S8"/>
    </sheetView>
  </sheetViews>
  <sheetFormatPr defaultRowHeight="18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9" width="1.42578125" customWidth="1"/>
    <col min="10" max="10" width="21.28515625" bestFit="1" customWidth="1"/>
    <col min="11" max="11" width="1.42578125" customWidth="1"/>
    <col min="12" max="12" width="19.42578125" bestFit="1" customWidth="1"/>
    <col min="13" max="13" width="1.42578125" customWidth="1"/>
    <col min="14" max="14" width="19.42578125" bestFit="1" customWidth="1"/>
    <col min="15" max="15" width="1.42578125" customWidth="1"/>
    <col min="16" max="16" width="18.42578125" customWidth="1"/>
    <col min="17" max="17" width="1.42578125" customWidth="1"/>
    <col min="18" max="18" width="10.7109375" style="508" customWidth="1"/>
    <col min="19" max="19" width="16.42578125" bestFit="1" customWidth="1"/>
  </cols>
  <sheetData>
    <row r="1" spans="1:19" ht="20.100000000000001" customHeight="1">
      <c r="A1" s="446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</row>
    <row r="2" spans="1:19" ht="20.100000000000001" customHeight="1">
      <c r="A2" s="447" t="s">
        <v>1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</row>
    <row r="3" spans="1:19" ht="20.100000000000001" customHeight="1">
      <c r="A3" s="448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</row>
    <row r="5" spans="1:19" ht="15.75">
      <c r="A5" s="449" t="s">
        <v>71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</row>
    <row r="7" spans="1:19" ht="15.75">
      <c r="C7" s="450" t="s">
        <v>72</v>
      </c>
      <c r="D7" s="428"/>
      <c r="E7" s="428"/>
      <c r="F7" s="428"/>
      <c r="G7" s="428"/>
      <c r="H7" s="428"/>
      <c r="J7" s="65" t="s">
        <v>5</v>
      </c>
      <c r="L7" s="451" t="s">
        <v>6</v>
      </c>
      <c r="M7" s="428"/>
      <c r="N7" s="428"/>
      <c r="P7" s="452" t="s">
        <v>7</v>
      </c>
      <c r="Q7" s="428"/>
      <c r="R7" s="428"/>
    </row>
    <row r="8" spans="1:19" ht="63">
      <c r="A8" s="66" t="s">
        <v>73</v>
      </c>
      <c r="C8" s="67" t="s">
        <v>74</v>
      </c>
      <c r="E8" s="68" t="s">
        <v>75</v>
      </c>
      <c r="G8" s="69" t="s">
        <v>76</v>
      </c>
      <c r="J8" s="70" t="s">
        <v>78</v>
      </c>
      <c r="L8" s="71" t="s">
        <v>79</v>
      </c>
      <c r="N8" s="72" t="s">
        <v>80</v>
      </c>
      <c r="P8" s="73" t="s">
        <v>78</v>
      </c>
      <c r="R8" s="522" t="s">
        <v>15</v>
      </c>
      <c r="S8" s="518"/>
    </row>
    <row r="9" spans="1:19" ht="30">
      <c r="A9" s="74" t="s">
        <v>81</v>
      </c>
      <c r="C9" s="1" t="s">
        <v>82</v>
      </c>
      <c r="E9" s="75" t="s">
        <v>83</v>
      </c>
      <c r="G9" s="1" t="s">
        <v>84</v>
      </c>
      <c r="J9" s="503">
        <v>96893817</v>
      </c>
      <c r="K9" s="503"/>
      <c r="L9" s="503">
        <v>396724218357</v>
      </c>
      <c r="M9" s="503"/>
      <c r="N9" s="503">
        <v>334062100000</v>
      </c>
      <c r="O9" s="503"/>
      <c r="P9" s="503">
        <v>62759012174</v>
      </c>
      <c r="R9" s="507">
        <v>2.1449809759658819E-2</v>
      </c>
      <c r="S9" s="519"/>
    </row>
    <row r="10" spans="1:19" ht="30">
      <c r="A10" s="76" t="s">
        <v>86</v>
      </c>
      <c r="C10" s="1" t="s">
        <v>87</v>
      </c>
      <c r="E10" s="77" t="s">
        <v>88</v>
      </c>
      <c r="G10" s="1" t="s">
        <v>89</v>
      </c>
      <c r="J10" s="503">
        <v>1070000000</v>
      </c>
      <c r="K10" s="503"/>
      <c r="L10" s="503">
        <v>0</v>
      </c>
      <c r="M10" s="503"/>
      <c r="N10" s="503">
        <v>0</v>
      </c>
      <c r="O10" s="503"/>
      <c r="P10" s="503">
        <v>1070000000</v>
      </c>
      <c r="R10" s="507">
        <v>3.6570518954635921E-4</v>
      </c>
      <c r="S10" s="519"/>
    </row>
    <row r="11" spans="1:19" ht="30">
      <c r="A11" s="78" t="s">
        <v>86</v>
      </c>
      <c r="C11" s="1" t="s">
        <v>90</v>
      </c>
      <c r="E11" s="79" t="s">
        <v>88</v>
      </c>
      <c r="G11" s="1" t="s">
        <v>91</v>
      </c>
      <c r="J11" s="503">
        <v>10000000</v>
      </c>
      <c r="K11" s="503"/>
      <c r="L11" s="503">
        <v>0</v>
      </c>
      <c r="M11" s="503"/>
      <c r="N11" s="503">
        <v>0</v>
      </c>
      <c r="O11" s="503"/>
      <c r="P11" s="503">
        <v>10000000</v>
      </c>
      <c r="R11" s="507">
        <v>3.4178055097790582E-6</v>
      </c>
      <c r="S11" s="519"/>
    </row>
    <row r="12" spans="1:19" ht="30">
      <c r="A12" s="80" t="s">
        <v>86</v>
      </c>
      <c r="C12" s="1" t="s">
        <v>92</v>
      </c>
      <c r="E12" s="81" t="s">
        <v>83</v>
      </c>
      <c r="G12" s="1" t="s">
        <v>93</v>
      </c>
      <c r="J12" s="503">
        <v>5302518</v>
      </c>
      <c r="K12" s="503"/>
      <c r="L12" s="503">
        <v>22423</v>
      </c>
      <c r="M12" s="503"/>
      <c r="N12" s="503">
        <v>0</v>
      </c>
      <c r="O12" s="503"/>
      <c r="P12" s="503">
        <v>5324941</v>
      </c>
      <c r="R12" s="507">
        <v>1.8199612689048407E-6</v>
      </c>
      <c r="S12" s="519"/>
    </row>
    <row r="13" spans="1:19" ht="30">
      <c r="A13" s="82" t="s">
        <v>86</v>
      </c>
      <c r="C13" s="1" t="s">
        <v>94</v>
      </c>
      <c r="E13" s="83" t="s">
        <v>83</v>
      </c>
      <c r="G13" s="1" t="s">
        <v>95</v>
      </c>
      <c r="J13" s="503">
        <v>454101654</v>
      </c>
      <c r="K13" s="503"/>
      <c r="L13" s="503">
        <v>949290473</v>
      </c>
      <c r="M13" s="503"/>
      <c r="N13" s="503">
        <v>47966300</v>
      </c>
      <c r="O13" s="503"/>
      <c r="P13" s="503">
        <v>1355425827</v>
      </c>
      <c r="R13" s="507">
        <v>4.6325818596174365E-4</v>
      </c>
      <c r="S13" s="519"/>
    </row>
    <row r="14" spans="1:19" ht="30">
      <c r="A14" s="84" t="s">
        <v>86</v>
      </c>
      <c r="C14" s="1" t="s">
        <v>96</v>
      </c>
      <c r="E14" s="85" t="s">
        <v>83</v>
      </c>
      <c r="G14" s="1" t="s">
        <v>97</v>
      </c>
      <c r="J14" s="503">
        <v>3816595005</v>
      </c>
      <c r="K14" s="503"/>
      <c r="L14" s="503">
        <v>3655255382</v>
      </c>
      <c r="M14" s="503"/>
      <c r="N14" s="503">
        <v>3800270000</v>
      </c>
      <c r="O14" s="503"/>
      <c r="P14" s="503">
        <v>3671580387</v>
      </c>
      <c r="R14" s="507">
        <v>1.2548747676285326E-3</v>
      </c>
      <c r="S14" s="519"/>
    </row>
    <row r="15" spans="1:19" ht="30">
      <c r="A15" s="86" t="s">
        <v>86</v>
      </c>
      <c r="C15" s="1" t="s">
        <v>98</v>
      </c>
      <c r="E15" s="87" t="s">
        <v>83</v>
      </c>
      <c r="G15" s="1" t="s">
        <v>99</v>
      </c>
      <c r="J15" s="503">
        <v>665180</v>
      </c>
      <c r="K15" s="503"/>
      <c r="L15" s="503">
        <v>0</v>
      </c>
      <c r="M15" s="503"/>
      <c r="N15" s="503">
        <v>0</v>
      </c>
      <c r="O15" s="503"/>
      <c r="P15" s="503">
        <v>665180</v>
      </c>
      <c r="R15" s="507">
        <v>2.2734558689948338E-7</v>
      </c>
      <c r="S15" s="519"/>
    </row>
    <row r="16" spans="1:19" ht="30">
      <c r="A16" s="88" t="s">
        <v>100</v>
      </c>
      <c r="C16" s="1" t="s">
        <v>101</v>
      </c>
      <c r="E16" s="89" t="s">
        <v>83</v>
      </c>
      <c r="G16" s="1" t="s">
        <v>102</v>
      </c>
      <c r="J16" s="503">
        <v>43020206673</v>
      </c>
      <c r="K16" s="503"/>
      <c r="L16" s="503">
        <v>338660547652</v>
      </c>
      <c r="M16" s="503"/>
      <c r="N16" s="503">
        <v>362689740570</v>
      </c>
      <c r="O16" s="503"/>
      <c r="P16" s="503">
        <v>18991013755</v>
      </c>
      <c r="R16" s="507">
        <v>6.4907591448128878E-3</v>
      </c>
      <c r="S16" s="519"/>
    </row>
    <row r="17" spans="1:19" ht="19.5" thickBot="1">
      <c r="A17" s="90" t="s">
        <v>68</v>
      </c>
      <c r="J17" s="504">
        <f>SUM(J9:$J$16)</f>
        <v>48473764847</v>
      </c>
      <c r="K17" s="503"/>
      <c r="L17" s="504">
        <f>SUM(L9:$L$16)</f>
        <v>739989334287</v>
      </c>
      <c r="M17" s="503"/>
      <c r="N17" s="504">
        <f>SUM(N9:$N$16)</f>
        <v>700600076870</v>
      </c>
      <c r="O17" s="503"/>
      <c r="P17" s="504">
        <f>SUM(P9:$P$16)</f>
        <v>87863022264</v>
      </c>
      <c r="R17" s="509">
        <f>SUM(R9:$R$16)</f>
        <v>3.0029872159973922E-2</v>
      </c>
      <c r="S17" s="519"/>
    </row>
    <row r="18" spans="1:19" ht="19.5" thickTop="1">
      <c r="J18" s="91"/>
      <c r="L18" s="92"/>
      <c r="N18" s="93"/>
      <c r="P18" s="94"/>
      <c r="R18" s="510"/>
    </row>
    <row r="19" spans="1:19">
      <c r="J19" s="518"/>
      <c r="L19" s="512"/>
      <c r="M19" s="512"/>
      <c r="N19" s="512"/>
      <c r="P19" s="518"/>
    </row>
    <row r="20" spans="1:19">
      <c r="J20" s="518"/>
      <c r="P20" s="512"/>
    </row>
    <row r="21" spans="1:19">
      <c r="J21" s="512"/>
      <c r="P21" s="512"/>
    </row>
    <row r="22" spans="1:19">
      <c r="J22" s="512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workbookViewId="0">
      <selection activeCell="J7" sqref="J7:L7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8.28515625" bestFit="1" customWidth="1"/>
    <col min="11" max="11" width="18.42578125" bestFit="1" customWidth="1"/>
  </cols>
  <sheetData>
    <row r="1" spans="1:11" ht="20.100000000000001" customHeight="1">
      <c r="A1" s="453" t="s">
        <v>0</v>
      </c>
      <c r="B1" s="424"/>
      <c r="C1" s="424"/>
      <c r="D1" s="424"/>
      <c r="E1" s="424"/>
      <c r="F1" s="424"/>
      <c r="G1" s="424"/>
      <c r="H1" s="424"/>
      <c r="I1" s="424"/>
    </row>
    <row r="2" spans="1:11" ht="20.100000000000001" customHeight="1">
      <c r="A2" s="454" t="s">
        <v>103</v>
      </c>
      <c r="B2" s="424"/>
      <c r="C2" s="424"/>
      <c r="D2" s="424"/>
      <c r="E2" s="424"/>
      <c r="F2" s="424"/>
      <c r="G2" s="424"/>
      <c r="H2" s="424"/>
      <c r="I2" s="424"/>
    </row>
    <row r="3" spans="1:11" ht="20.100000000000001" customHeight="1">
      <c r="A3" s="455" t="s">
        <v>2</v>
      </c>
      <c r="B3" s="424"/>
      <c r="C3" s="424"/>
      <c r="D3" s="424"/>
      <c r="E3" s="424"/>
      <c r="F3" s="424"/>
      <c r="G3" s="424"/>
      <c r="H3" s="424"/>
      <c r="I3" s="424"/>
    </row>
    <row r="5" spans="1:11" ht="15.75">
      <c r="A5" s="456" t="s">
        <v>104</v>
      </c>
      <c r="B5" s="424"/>
      <c r="C5" s="424"/>
      <c r="D5" s="424"/>
      <c r="E5" s="424"/>
      <c r="F5" s="424"/>
      <c r="G5" s="424"/>
      <c r="H5" s="424"/>
      <c r="I5" s="424"/>
    </row>
    <row r="7" spans="1:11" ht="31.5">
      <c r="A7" s="95" t="s">
        <v>105</v>
      </c>
      <c r="C7" s="96" t="s">
        <v>106</v>
      </c>
      <c r="E7" s="97" t="s">
        <v>78</v>
      </c>
      <c r="G7" s="98" t="s">
        <v>107</v>
      </c>
      <c r="I7" s="99" t="s">
        <v>108</v>
      </c>
      <c r="J7" s="503"/>
      <c r="K7" s="503"/>
    </row>
    <row r="8" spans="1:11" ht="18.75">
      <c r="A8" s="100" t="s">
        <v>109</v>
      </c>
      <c r="C8" s="1" t="s">
        <v>110</v>
      </c>
      <c r="E8" s="503">
        <v>1684215131482</v>
      </c>
      <c r="G8" s="507">
        <f>E8/1691859193479</f>
        <v>0.99548185686701185</v>
      </c>
      <c r="H8" s="508"/>
      <c r="I8" s="507">
        <f>E8/2925854022819</f>
        <v>0.57563197560324397</v>
      </c>
      <c r="J8" s="503"/>
    </row>
    <row r="9" spans="1:11" ht="18.75">
      <c r="A9" s="101" t="s">
        <v>111</v>
      </c>
      <c r="C9" s="1" t="s">
        <v>112</v>
      </c>
      <c r="E9" s="503">
        <v>0</v>
      </c>
      <c r="G9" s="507">
        <f>E9/1691859193479</f>
        <v>0</v>
      </c>
      <c r="H9" s="508"/>
      <c r="I9" s="507">
        <f>E9/2925854022819</f>
        <v>0</v>
      </c>
    </row>
    <row r="10" spans="1:11" ht="18.75">
      <c r="A10" s="102" t="s">
        <v>113</v>
      </c>
      <c r="C10" s="1" t="s">
        <v>114</v>
      </c>
      <c r="E10" s="503">
        <v>295112496</v>
      </c>
      <c r="G10" s="507">
        <f>E10/1691859193479</f>
        <v>1.7443088475534122E-4</v>
      </c>
      <c r="H10" s="508"/>
      <c r="I10" s="507">
        <f>E10/2925854022819</f>
        <v>1.0086371148334502E-4</v>
      </c>
      <c r="J10" s="503"/>
    </row>
    <row r="11" spans="1:11" ht="18.75">
      <c r="A11" s="103" t="s">
        <v>115</v>
      </c>
      <c r="C11" s="1" t="s">
        <v>116</v>
      </c>
      <c r="E11" s="503">
        <v>10347846810</v>
      </c>
      <c r="G11" s="507">
        <f>E11/1691859193479</f>
        <v>6.1162576944252317E-3</v>
      </c>
      <c r="H11" s="508"/>
      <c r="I11" s="507">
        <f>E11/2925854022819</f>
        <v>3.5366927841567648E-3</v>
      </c>
    </row>
    <row r="12" spans="1:11" ht="19.5" thickBot="1">
      <c r="A12" s="104" t="s">
        <v>68</v>
      </c>
      <c r="E12" s="504">
        <f>SUM(E8:$E$11)</f>
        <v>1694858090788</v>
      </c>
      <c r="G12" s="509">
        <f>SUM(G8:$G$11)</f>
        <v>1.0017725454461923</v>
      </c>
      <c r="H12" s="508"/>
      <c r="I12" s="509">
        <f>SUM(I8:$I$11)</f>
        <v>0.5792695320988841</v>
      </c>
    </row>
    <row r="13" spans="1:11" ht="15.75" thickTop="1">
      <c r="E13" s="105"/>
      <c r="G13" s="106"/>
      <c r="I13" s="107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2"/>
  <sheetViews>
    <sheetView rightToLeft="1" topLeftCell="A2" workbookViewId="0">
      <selection activeCell="I32" sqref="I32"/>
    </sheetView>
  </sheetViews>
  <sheetFormatPr defaultRowHeight="15"/>
  <cols>
    <col min="1" max="1" width="16.42578125" bestFit="1" customWidth="1"/>
    <col min="2" max="2" width="1.42578125" customWidth="1"/>
    <col min="3" max="3" width="11.5703125" bestFit="1" customWidth="1"/>
    <col min="4" max="4" width="1.42578125" customWidth="1"/>
    <col min="5" max="5" width="11.5703125" bestFit="1" customWidth="1"/>
    <col min="6" max="6" width="1.42578125" customWidth="1"/>
    <col min="7" max="7" width="10" bestFit="1" customWidth="1"/>
    <col min="8" max="8" width="1.42578125" customWidth="1"/>
    <col min="9" max="9" width="17.5703125" bestFit="1" customWidth="1"/>
    <col min="10" max="10" width="1.42578125" customWidth="1"/>
    <col min="11" max="11" width="16.7109375" bestFit="1" customWidth="1"/>
    <col min="12" max="12" width="1.42578125" customWidth="1"/>
    <col min="13" max="13" width="15.5703125" bestFit="1" customWidth="1"/>
    <col min="14" max="14" width="1.42578125" customWidth="1"/>
    <col min="15" max="15" width="19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28515625" bestFit="1" customWidth="1"/>
  </cols>
  <sheetData>
    <row r="1" spans="1:19" ht="20.100000000000001" customHeight="1">
      <c r="A1" s="457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19" ht="20.100000000000001" customHeight="1">
      <c r="A2" s="458" t="s">
        <v>103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19" ht="20.100000000000001" customHeight="1">
      <c r="A3" s="459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5" spans="1:19" ht="15.75">
      <c r="A5" s="460" t="s">
        <v>117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</row>
    <row r="7" spans="1:19" ht="15.75">
      <c r="C7" s="461" t="s">
        <v>118</v>
      </c>
      <c r="D7" s="428"/>
      <c r="E7" s="428"/>
      <c r="F7" s="428"/>
      <c r="G7" s="428"/>
      <c r="I7" s="462" t="s">
        <v>119</v>
      </c>
      <c r="J7" s="428"/>
      <c r="K7" s="428"/>
      <c r="L7" s="428"/>
      <c r="M7" s="428"/>
      <c r="O7" s="463" t="s">
        <v>7</v>
      </c>
      <c r="P7" s="428"/>
      <c r="Q7" s="428"/>
      <c r="R7" s="428"/>
      <c r="S7" s="428"/>
    </row>
    <row r="8" spans="1:19" ht="47.25">
      <c r="A8" s="108" t="s">
        <v>69</v>
      </c>
      <c r="C8" s="109" t="s">
        <v>120</v>
      </c>
      <c r="E8" s="110" t="s">
        <v>121</v>
      </c>
      <c r="G8" s="111" t="s">
        <v>122</v>
      </c>
      <c r="I8" s="112" t="s">
        <v>123</v>
      </c>
      <c r="K8" s="113" t="s">
        <v>124</v>
      </c>
      <c r="M8" s="114" t="s">
        <v>125</v>
      </c>
      <c r="O8" s="115" t="s">
        <v>123</v>
      </c>
      <c r="Q8" s="116" t="s">
        <v>124</v>
      </c>
      <c r="S8" s="117" t="s">
        <v>125</v>
      </c>
    </row>
    <row r="9" spans="1:19" ht="18.75">
      <c r="A9" s="118" t="s">
        <v>17</v>
      </c>
      <c r="C9" s="1" t="s">
        <v>126</v>
      </c>
      <c r="E9" s="503">
        <v>4541425</v>
      </c>
      <c r="F9" s="503"/>
      <c r="G9" s="503">
        <v>2120</v>
      </c>
      <c r="H9" s="503"/>
      <c r="I9" s="503"/>
      <c r="J9" s="503"/>
      <c r="K9" s="503"/>
      <c r="L9" s="503"/>
      <c r="M9" s="503"/>
      <c r="N9" s="503"/>
      <c r="O9" s="503">
        <v>9627821000</v>
      </c>
      <c r="P9" s="503"/>
      <c r="Q9" s="503">
        <v>0</v>
      </c>
      <c r="R9" s="503"/>
      <c r="S9" s="503">
        <f>O9+Q9</f>
        <v>9627821000</v>
      </c>
    </row>
    <row r="10" spans="1:19" ht="18.75">
      <c r="A10" s="119" t="s">
        <v>18</v>
      </c>
      <c r="C10" s="1" t="s">
        <v>127</v>
      </c>
      <c r="E10" s="503">
        <v>10015010</v>
      </c>
      <c r="F10" s="503"/>
      <c r="G10" s="503">
        <v>120</v>
      </c>
      <c r="H10" s="503"/>
      <c r="I10" s="503">
        <v>1201801200</v>
      </c>
      <c r="J10" s="503"/>
      <c r="K10" s="503">
        <v>-73421938</v>
      </c>
      <c r="L10" s="503"/>
      <c r="M10" s="503">
        <f>I10+K10</f>
        <v>1128379262</v>
      </c>
      <c r="N10" s="503"/>
      <c r="O10" s="503">
        <v>1201801200</v>
      </c>
      <c r="P10" s="503"/>
      <c r="Q10" s="503">
        <v>-73421938</v>
      </c>
      <c r="R10" s="503"/>
      <c r="S10" s="503">
        <f t="shared" ref="S10:S38" si="0">O10+Q10</f>
        <v>1128379262</v>
      </c>
    </row>
    <row r="11" spans="1:19" ht="18.75">
      <c r="A11" s="120" t="s">
        <v>19</v>
      </c>
      <c r="C11" s="1" t="s">
        <v>128</v>
      </c>
      <c r="E11" s="503">
        <v>10999998</v>
      </c>
      <c r="F11" s="503"/>
      <c r="G11" s="503">
        <v>104</v>
      </c>
      <c r="H11" s="503"/>
      <c r="I11" s="503">
        <v>1143999792</v>
      </c>
      <c r="J11" s="503"/>
      <c r="K11" s="503">
        <v>-8554723</v>
      </c>
      <c r="L11" s="503"/>
      <c r="M11" s="503">
        <f t="shared" ref="M11:M38" si="1">I11+K11</f>
        <v>1135445069</v>
      </c>
      <c r="N11" s="503"/>
      <c r="O11" s="503">
        <v>1143999792</v>
      </c>
      <c r="P11" s="503"/>
      <c r="Q11" s="503">
        <v>-8554723</v>
      </c>
      <c r="R11" s="503"/>
      <c r="S11" s="503">
        <f t="shared" si="0"/>
        <v>1135445069</v>
      </c>
    </row>
    <row r="12" spans="1:19" ht="18.75">
      <c r="A12" s="121" t="s">
        <v>20</v>
      </c>
      <c r="C12" s="1" t="s">
        <v>129</v>
      </c>
      <c r="E12" s="503">
        <v>6000000</v>
      </c>
      <c r="F12" s="503"/>
      <c r="G12" s="503">
        <v>300</v>
      </c>
      <c r="H12" s="503"/>
      <c r="I12" s="503">
        <v>0</v>
      </c>
      <c r="J12" s="503"/>
      <c r="K12" s="503">
        <v>0</v>
      </c>
      <c r="L12" s="503"/>
      <c r="M12" s="503">
        <f t="shared" si="1"/>
        <v>0</v>
      </c>
      <c r="N12" s="503"/>
      <c r="O12" s="503">
        <v>1800000000</v>
      </c>
      <c r="P12" s="503"/>
      <c r="Q12" s="503">
        <v>-58449304</v>
      </c>
      <c r="R12" s="503"/>
      <c r="S12" s="503">
        <f t="shared" si="0"/>
        <v>1741550696</v>
      </c>
    </row>
    <row r="13" spans="1:19" ht="18.75">
      <c r="A13" s="122" t="s">
        <v>22</v>
      </c>
      <c r="C13" s="1" t="s">
        <v>130</v>
      </c>
      <c r="E13" s="503">
        <v>70247</v>
      </c>
      <c r="F13" s="503"/>
      <c r="G13" s="503">
        <v>29</v>
      </c>
      <c r="H13" s="503"/>
      <c r="I13" s="503">
        <v>2037163</v>
      </c>
      <c r="J13" s="503"/>
      <c r="K13" s="503">
        <v>0</v>
      </c>
      <c r="L13" s="503"/>
      <c r="M13" s="503">
        <f t="shared" si="1"/>
        <v>2037163</v>
      </c>
      <c r="N13" s="503"/>
      <c r="O13" s="503">
        <v>2037163</v>
      </c>
      <c r="P13" s="503"/>
      <c r="Q13" s="503">
        <v>0</v>
      </c>
      <c r="R13" s="503"/>
      <c r="S13" s="503">
        <f t="shared" si="0"/>
        <v>2037163</v>
      </c>
    </row>
    <row r="14" spans="1:19" ht="18.75">
      <c r="A14" s="123" t="s">
        <v>23</v>
      </c>
      <c r="C14" s="1" t="s">
        <v>131</v>
      </c>
      <c r="E14" s="503">
        <v>2000000</v>
      </c>
      <c r="F14" s="503"/>
      <c r="G14" s="503">
        <v>500</v>
      </c>
      <c r="H14" s="503"/>
      <c r="I14" s="503">
        <v>1000000000</v>
      </c>
      <c r="J14" s="503"/>
      <c r="K14" s="503">
        <v>-65300896</v>
      </c>
      <c r="L14" s="503"/>
      <c r="M14" s="503">
        <f t="shared" si="1"/>
        <v>934699104</v>
      </c>
      <c r="N14" s="503"/>
      <c r="O14" s="503">
        <v>1000000000</v>
      </c>
      <c r="P14" s="503"/>
      <c r="Q14" s="503">
        <v>-65300896</v>
      </c>
      <c r="R14" s="503"/>
      <c r="S14" s="503">
        <f t="shared" si="0"/>
        <v>934699104</v>
      </c>
    </row>
    <row r="15" spans="1:19" ht="30">
      <c r="A15" s="124" t="s">
        <v>26</v>
      </c>
      <c r="C15" s="1" t="s">
        <v>132</v>
      </c>
      <c r="E15" s="503">
        <v>1304716</v>
      </c>
      <c r="F15" s="503"/>
      <c r="G15" s="503">
        <v>2800</v>
      </c>
      <c r="H15" s="503"/>
      <c r="I15" s="503">
        <v>0</v>
      </c>
      <c r="J15" s="503"/>
      <c r="K15" s="503">
        <v>0</v>
      </c>
      <c r="L15" s="503"/>
      <c r="M15" s="503">
        <f t="shared" si="1"/>
        <v>0</v>
      </c>
      <c r="N15" s="503"/>
      <c r="O15" s="503">
        <v>3653204800</v>
      </c>
      <c r="P15" s="503"/>
      <c r="Q15" s="503">
        <v>0</v>
      </c>
      <c r="R15" s="503"/>
      <c r="S15" s="503">
        <f t="shared" si="0"/>
        <v>3653204800</v>
      </c>
    </row>
    <row r="16" spans="1:19" ht="30">
      <c r="A16" s="125" t="s">
        <v>28</v>
      </c>
      <c r="C16" s="1" t="s">
        <v>133</v>
      </c>
      <c r="E16" s="503">
        <v>1316253</v>
      </c>
      <c r="F16" s="503"/>
      <c r="G16" s="503">
        <v>5650</v>
      </c>
      <c r="H16" s="503"/>
      <c r="I16" s="503">
        <v>0</v>
      </c>
      <c r="J16" s="503"/>
      <c r="K16" s="503">
        <v>0</v>
      </c>
      <c r="L16" s="503"/>
      <c r="M16" s="503">
        <f t="shared" si="1"/>
        <v>0</v>
      </c>
      <c r="N16" s="503"/>
      <c r="O16" s="503">
        <v>7436829450</v>
      </c>
      <c r="P16" s="503"/>
      <c r="Q16" s="503">
        <v>0</v>
      </c>
      <c r="R16" s="503"/>
      <c r="S16" s="503">
        <f t="shared" si="0"/>
        <v>7436829450</v>
      </c>
    </row>
    <row r="17" spans="1:19" ht="18.75">
      <c r="A17" s="126" t="s">
        <v>37</v>
      </c>
      <c r="C17" s="1" t="s">
        <v>134</v>
      </c>
      <c r="E17" s="503">
        <v>8563620</v>
      </c>
      <c r="F17" s="503"/>
      <c r="G17" s="503">
        <v>2350</v>
      </c>
      <c r="H17" s="503"/>
      <c r="I17" s="503">
        <v>0</v>
      </c>
      <c r="J17" s="503"/>
      <c r="K17" s="503">
        <v>0</v>
      </c>
      <c r="L17" s="503"/>
      <c r="M17" s="503">
        <f t="shared" si="1"/>
        <v>0</v>
      </c>
      <c r="N17" s="503"/>
      <c r="O17" s="503">
        <v>20124507000</v>
      </c>
      <c r="P17" s="503"/>
      <c r="Q17" s="503">
        <v>0</v>
      </c>
      <c r="R17" s="503"/>
      <c r="S17" s="503">
        <f t="shared" si="0"/>
        <v>20124507000</v>
      </c>
    </row>
    <row r="18" spans="1:19" ht="30">
      <c r="A18" s="127" t="s">
        <v>38</v>
      </c>
      <c r="C18" s="1" t="s">
        <v>135</v>
      </c>
      <c r="E18" s="503">
        <v>694155</v>
      </c>
      <c r="F18" s="503"/>
      <c r="G18" s="503">
        <v>1200</v>
      </c>
      <c r="H18" s="503"/>
      <c r="I18" s="503">
        <v>0</v>
      </c>
      <c r="J18" s="503"/>
      <c r="K18" s="503">
        <v>0</v>
      </c>
      <c r="L18" s="503"/>
      <c r="M18" s="503">
        <f t="shared" si="1"/>
        <v>0</v>
      </c>
      <c r="N18" s="503"/>
      <c r="O18" s="503">
        <v>832986000</v>
      </c>
      <c r="P18" s="503"/>
      <c r="Q18" s="503">
        <v>0</v>
      </c>
      <c r="R18" s="503"/>
      <c r="S18" s="503">
        <f t="shared" si="0"/>
        <v>832986000</v>
      </c>
    </row>
    <row r="19" spans="1:19" ht="18.75">
      <c r="A19" s="128" t="s">
        <v>39</v>
      </c>
      <c r="C19" s="1" t="s">
        <v>136</v>
      </c>
      <c r="E19" s="503">
        <v>3125000</v>
      </c>
      <c r="F19" s="503"/>
      <c r="G19" s="503">
        <v>3370</v>
      </c>
      <c r="H19" s="503"/>
      <c r="I19" s="503">
        <v>0</v>
      </c>
      <c r="J19" s="503"/>
      <c r="K19" s="503">
        <v>0</v>
      </c>
      <c r="L19" s="503"/>
      <c r="M19" s="503">
        <f t="shared" si="1"/>
        <v>0</v>
      </c>
      <c r="N19" s="503"/>
      <c r="O19" s="503">
        <v>10531250000</v>
      </c>
      <c r="P19" s="503"/>
      <c r="Q19" s="503">
        <v>-177293771</v>
      </c>
      <c r="R19" s="503"/>
      <c r="S19" s="503">
        <f t="shared" si="0"/>
        <v>10353956229</v>
      </c>
    </row>
    <row r="20" spans="1:19" ht="18.75">
      <c r="A20" s="129" t="s">
        <v>40</v>
      </c>
      <c r="C20" s="1" t="s">
        <v>131</v>
      </c>
      <c r="E20" s="503">
        <v>2006375</v>
      </c>
      <c r="F20" s="503"/>
      <c r="G20" s="503">
        <v>1200</v>
      </c>
      <c r="H20" s="503"/>
      <c r="I20" s="503">
        <v>2407650000</v>
      </c>
      <c r="J20" s="503"/>
      <c r="K20" s="503">
        <v>-228375976</v>
      </c>
      <c r="L20" s="503"/>
      <c r="M20" s="503">
        <f t="shared" si="1"/>
        <v>2179274024</v>
      </c>
      <c r="N20" s="503"/>
      <c r="O20" s="503">
        <v>2407650000</v>
      </c>
      <c r="P20" s="503"/>
      <c r="Q20" s="503">
        <v>-103214268</v>
      </c>
      <c r="R20" s="503"/>
      <c r="S20" s="503">
        <f t="shared" si="0"/>
        <v>2304435732</v>
      </c>
    </row>
    <row r="21" spans="1:19" ht="18.75">
      <c r="A21" s="130" t="s">
        <v>41</v>
      </c>
      <c r="C21" s="1" t="s">
        <v>137</v>
      </c>
      <c r="E21" s="503">
        <v>1100000</v>
      </c>
      <c r="F21" s="503"/>
      <c r="G21" s="503">
        <v>1000</v>
      </c>
      <c r="H21" s="503"/>
      <c r="I21" s="503">
        <v>0</v>
      </c>
      <c r="J21" s="503"/>
      <c r="K21" s="503">
        <v>0</v>
      </c>
      <c r="L21" s="503"/>
      <c r="M21" s="503">
        <f t="shared" si="1"/>
        <v>0</v>
      </c>
      <c r="N21" s="503"/>
      <c r="O21" s="503">
        <v>1100000000</v>
      </c>
      <c r="P21" s="503"/>
      <c r="Q21" s="503">
        <v>-23592493</v>
      </c>
      <c r="R21" s="503"/>
      <c r="S21" s="503">
        <f t="shared" si="0"/>
        <v>1076407507</v>
      </c>
    </row>
    <row r="22" spans="1:19" ht="18.75">
      <c r="A22" s="131" t="s">
        <v>42</v>
      </c>
      <c r="C22" s="1" t="s">
        <v>132</v>
      </c>
      <c r="E22" s="503">
        <v>30000000</v>
      </c>
      <c r="F22" s="503"/>
      <c r="G22" s="503">
        <v>50</v>
      </c>
      <c r="H22" s="503"/>
      <c r="I22" s="503">
        <v>0</v>
      </c>
      <c r="J22" s="503"/>
      <c r="K22" s="503">
        <v>0</v>
      </c>
      <c r="L22" s="503"/>
      <c r="M22" s="503">
        <f t="shared" si="1"/>
        <v>0</v>
      </c>
      <c r="N22" s="503"/>
      <c r="O22" s="503">
        <v>1500000000</v>
      </c>
      <c r="P22" s="503"/>
      <c r="Q22" s="503">
        <v>-59210526</v>
      </c>
      <c r="R22" s="503"/>
      <c r="S22" s="503">
        <f t="shared" si="0"/>
        <v>1440789474</v>
      </c>
    </row>
    <row r="23" spans="1:19" ht="30">
      <c r="A23" s="132" t="s">
        <v>43</v>
      </c>
      <c r="C23" s="1" t="s">
        <v>138</v>
      </c>
      <c r="E23" s="503">
        <v>13333333</v>
      </c>
      <c r="F23" s="503"/>
      <c r="G23" s="503">
        <v>200</v>
      </c>
      <c r="H23" s="503"/>
      <c r="I23" s="503">
        <v>2666666600</v>
      </c>
      <c r="J23" s="503"/>
      <c r="K23" s="503">
        <v>-159690917</v>
      </c>
      <c r="L23" s="503"/>
      <c r="M23" s="503">
        <f t="shared" si="1"/>
        <v>2506975683</v>
      </c>
      <c r="N23" s="503"/>
      <c r="O23" s="503">
        <v>2666666600</v>
      </c>
      <c r="P23" s="503"/>
      <c r="Q23" s="503">
        <v>-105548905</v>
      </c>
      <c r="R23" s="503"/>
      <c r="S23" s="503">
        <f t="shared" si="0"/>
        <v>2561117695</v>
      </c>
    </row>
    <row r="24" spans="1:19" ht="18.75">
      <c r="A24" s="133" t="s">
        <v>46</v>
      </c>
      <c r="C24" s="1" t="s">
        <v>139</v>
      </c>
      <c r="E24" s="503">
        <v>1500000</v>
      </c>
      <c r="F24" s="503"/>
      <c r="G24" s="503">
        <v>300</v>
      </c>
      <c r="H24" s="503"/>
      <c r="I24" s="503">
        <v>0</v>
      </c>
      <c r="J24" s="503"/>
      <c r="K24" s="503">
        <v>0</v>
      </c>
      <c r="L24" s="503"/>
      <c r="M24" s="503">
        <f t="shared" si="1"/>
        <v>0</v>
      </c>
      <c r="N24" s="503"/>
      <c r="O24" s="503">
        <v>450000000</v>
      </c>
      <c r="P24" s="503"/>
      <c r="Q24" s="503">
        <v>-23099415</v>
      </c>
      <c r="R24" s="503"/>
      <c r="S24" s="503">
        <f t="shared" si="0"/>
        <v>426900585</v>
      </c>
    </row>
    <row r="25" spans="1:19" ht="30">
      <c r="A25" s="134" t="s">
        <v>47</v>
      </c>
      <c r="C25" s="1" t="s">
        <v>138</v>
      </c>
      <c r="E25" s="503">
        <v>3131631</v>
      </c>
      <c r="F25" s="503"/>
      <c r="G25" s="503">
        <v>3300</v>
      </c>
      <c r="H25" s="503"/>
      <c r="I25" s="503">
        <v>10334382300</v>
      </c>
      <c r="J25" s="503"/>
      <c r="K25" s="503">
        <v>-472814876</v>
      </c>
      <c r="L25" s="503"/>
      <c r="M25" s="503">
        <f t="shared" si="1"/>
        <v>9861567424</v>
      </c>
      <c r="N25" s="503"/>
      <c r="O25" s="503">
        <v>10334382300</v>
      </c>
      <c r="P25" s="503"/>
      <c r="Q25" s="503">
        <v>-472814876</v>
      </c>
      <c r="R25" s="503"/>
      <c r="S25" s="503">
        <f t="shared" si="0"/>
        <v>9861567424</v>
      </c>
    </row>
    <row r="26" spans="1:19" ht="18.75">
      <c r="A26" s="135" t="s">
        <v>140</v>
      </c>
      <c r="C26" s="1" t="s">
        <v>141</v>
      </c>
      <c r="E26" s="503">
        <v>7465</v>
      </c>
      <c r="F26" s="503"/>
      <c r="G26" s="503">
        <v>340</v>
      </c>
      <c r="H26" s="503"/>
      <c r="I26" s="503">
        <v>0</v>
      </c>
      <c r="J26" s="503"/>
      <c r="K26" s="503">
        <v>0</v>
      </c>
      <c r="L26" s="503"/>
      <c r="M26" s="503">
        <f t="shared" si="1"/>
        <v>0</v>
      </c>
      <c r="N26" s="503"/>
      <c r="O26" s="503">
        <v>0</v>
      </c>
      <c r="P26" s="503"/>
      <c r="Q26" s="503">
        <v>0</v>
      </c>
      <c r="R26" s="503"/>
      <c r="S26" s="503">
        <f t="shared" si="0"/>
        <v>0</v>
      </c>
    </row>
    <row r="27" spans="1:19" ht="18.75">
      <c r="A27" s="136" t="s">
        <v>48</v>
      </c>
      <c r="C27" s="1" t="s">
        <v>142</v>
      </c>
      <c r="E27" s="503">
        <v>50114344</v>
      </c>
      <c r="F27" s="503"/>
      <c r="G27" s="503">
        <v>500</v>
      </c>
      <c r="H27" s="503"/>
      <c r="I27" s="503">
        <v>25057172000</v>
      </c>
      <c r="J27" s="503"/>
      <c r="K27" s="503">
        <v>-845741742</v>
      </c>
      <c r="L27" s="503"/>
      <c r="M27" s="503">
        <f t="shared" si="1"/>
        <v>24211430258</v>
      </c>
      <c r="N27" s="503"/>
      <c r="O27" s="503">
        <v>25057172000</v>
      </c>
      <c r="P27" s="503"/>
      <c r="Q27" s="503">
        <v>-269759895</v>
      </c>
      <c r="R27" s="503"/>
      <c r="S27" s="503">
        <f t="shared" si="0"/>
        <v>24787412105</v>
      </c>
    </row>
    <row r="28" spans="1:19" ht="18.75">
      <c r="A28" s="137" t="s">
        <v>49</v>
      </c>
      <c r="C28" s="1" t="s">
        <v>143</v>
      </c>
      <c r="E28" s="503">
        <v>2000000</v>
      </c>
      <c r="F28" s="503"/>
      <c r="G28" s="503">
        <v>650</v>
      </c>
      <c r="H28" s="503"/>
      <c r="I28" s="503">
        <v>0</v>
      </c>
      <c r="J28" s="503"/>
      <c r="K28" s="503">
        <v>0</v>
      </c>
      <c r="L28" s="503"/>
      <c r="M28" s="503">
        <f t="shared" si="1"/>
        <v>0</v>
      </c>
      <c r="N28" s="503"/>
      <c r="O28" s="503">
        <v>1300000000</v>
      </c>
      <c r="P28" s="503"/>
      <c r="Q28" s="503">
        <v>-44708995</v>
      </c>
      <c r="R28" s="503"/>
      <c r="S28" s="503">
        <f t="shared" si="0"/>
        <v>1255291005</v>
      </c>
    </row>
    <row r="29" spans="1:19" ht="18.75">
      <c r="A29" s="138" t="s">
        <v>51</v>
      </c>
      <c r="C29" s="1" t="s">
        <v>144</v>
      </c>
      <c r="E29" s="503">
        <v>500000</v>
      </c>
      <c r="F29" s="503"/>
      <c r="G29" s="503">
        <v>4790</v>
      </c>
      <c r="H29" s="503"/>
      <c r="I29" s="503">
        <v>2395000000</v>
      </c>
      <c r="J29" s="503"/>
      <c r="K29" s="503">
        <v>-143422408</v>
      </c>
      <c r="L29" s="503"/>
      <c r="M29" s="503">
        <f t="shared" si="1"/>
        <v>2251577592</v>
      </c>
      <c r="N29" s="503"/>
      <c r="O29" s="503">
        <v>2395000000</v>
      </c>
      <c r="P29" s="503"/>
      <c r="Q29" s="503">
        <v>-143422408</v>
      </c>
      <c r="R29" s="503"/>
      <c r="S29" s="503">
        <f t="shared" si="0"/>
        <v>2251577592</v>
      </c>
    </row>
    <row r="30" spans="1:19" ht="18.75">
      <c r="A30" s="139" t="s">
        <v>52</v>
      </c>
      <c r="C30" s="1" t="s">
        <v>145</v>
      </c>
      <c r="E30" s="503">
        <v>4800000</v>
      </c>
      <c r="F30" s="503"/>
      <c r="G30" s="503">
        <v>540</v>
      </c>
      <c r="H30" s="503"/>
      <c r="I30" s="503">
        <v>0</v>
      </c>
      <c r="J30" s="503"/>
      <c r="K30" s="503">
        <v>0</v>
      </c>
      <c r="L30" s="503"/>
      <c r="M30" s="503">
        <f t="shared" si="1"/>
        <v>0</v>
      </c>
      <c r="N30" s="503"/>
      <c r="O30" s="503">
        <v>2592000000</v>
      </c>
      <c r="P30" s="503"/>
      <c r="Q30" s="503">
        <v>-155219575</v>
      </c>
      <c r="R30" s="503"/>
      <c r="S30" s="503">
        <f t="shared" si="0"/>
        <v>2436780425</v>
      </c>
    </row>
    <row r="31" spans="1:19" ht="18.75">
      <c r="A31" s="140" t="s">
        <v>146</v>
      </c>
      <c r="C31" s="1" t="s">
        <v>147</v>
      </c>
      <c r="E31" s="503">
        <v>1050000</v>
      </c>
      <c r="F31" s="503"/>
      <c r="G31" s="503">
        <v>350</v>
      </c>
      <c r="H31" s="503"/>
      <c r="I31" s="503">
        <v>0</v>
      </c>
      <c r="J31" s="503"/>
      <c r="K31" s="503">
        <v>0</v>
      </c>
      <c r="L31" s="503"/>
      <c r="M31" s="503">
        <f t="shared" si="1"/>
        <v>0</v>
      </c>
      <c r="N31" s="503"/>
      <c r="O31" s="503">
        <v>367500000</v>
      </c>
      <c r="P31" s="503"/>
      <c r="Q31" s="503">
        <v>0</v>
      </c>
      <c r="R31" s="503"/>
      <c r="S31" s="503">
        <f t="shared" si="0"/>
        <v>367500000</v>
      </c>
    </row>
    <row r="32" spans="1:19" ht="18.75">
      <c r="A32" s="141" t="s">
        <v>55</v>
      </c>
      <c r="C32" s="1" t="s">
        <v>138</v>
      </c>
      <c r="E32" s="503">
        <v>786522</v>
      </c>
      <c r="F32" s="503"/>
      <c r="G32" s="503">
        <v>2000</v>
      </c>
      <c r="H32" s="503"/>
      <c r="I32" s="503">
        <v>1573044000</v>
      </c>
      <c r="J32" s="503"/>
      <c r="K32" s="503">
        <v>-67047777</v>
      </c>
      <c r="L32" s="503"/>
      <c r="M32" s="503">
        <f t="shared" si="1"/>
        <v>1505996223</v>
      </c>
      <c r="N32" s="503"/>
      <c r="O32" s="503">
        <v>1573044000</v>
      </c>
      <c r="P32" s="503"/>
      <c r="Q32" s="503">
        <v>-67047777</v>
      </c>
      <c r="R32" s="503"/>
      <c r="S32" s="503">
        <f t="shared" si="0"/>
        <v>1505996223</v>
      </c>
    </row>
    <row r="33" spans="1:19" ht="18.75">
      <c r="A33" s="142" t="s">
        <v>56</v>
      </c>
      <c r="C33" s="1" t="s">
        <v>131</v>
      </c>
      <c r="E33" s="503">
        <v>3032427</v>
      </c>
      <c r="F33" s="503"/>
      <c r="G33" s="503">
        <v>3050</v>
      </c>
      <c r="H33" s="503"/>
      <c r="I33" s="503">
        <v>9248902350</v>
      </c>
      <c r="J33" s="503"/>
      <c r="K33" s="503">
        <v>-137298146</v>
      </c>
      <c r="L33" s="503"/>
      <c r="M33" s="503">
        <f t="shared" si="1"/>
        <v>9111604204</v>
      </c>
      <c r="N33" s="503"/>
      <c r="O33" s="503">
        <v>9248902350</v>
      </c>
      <c r="P33" s="503"/>
      <c r="Q33" s="503">
        <v>-137298146</v>
      </c>
      <c r="R33" s="503"/>
      <c r="S33" s="503">
        <f t="shared" si="0"/>
        <v>9111604204</v>
      </c>
    </row>
    <row r="34" spans="1:19" ht="18.75">
      <c r="A34" s="143" t="s">
        <v>58</v>
      </c>
      <c r="C34" s="1" t="s">
        <v>148</v>
      </c>
      <c r="E34" s="503">
        <v>5800000</v>
      </c>
      <c r="F34" s="503"/>
      <c r="G34" s="503">
        <v>5100</v>
      </c>
      <c r="H34" s="503"/>
      <c r="I34" s="503">
        <v>0</v>
      </c>
      <c r="J34" s="503"/>
      <c r="K34" s="503">
        <v>0</v>
      </c>
      <c r="L34" s="503"/>
      <c r="M34" s="503">
        <f t="shared" si="1"/>
        <v>0</v>
      </c>
      <c r="N34" s="503"/>
      <c r="O34" s="503">
        <v>29580000000</v>
      </c>
      <c r="P34" s="503"/>
      <c r="Q34" s="503">
        <v>0</v>
      </c>
      <c r="R34" s="503"/>
      <c r="S34" s="503">
        <f t="shared" si="0"/>
        <v>29580000000</v>
      </c>
    </row>
    <row r="35" spans="1:19" ht="18.75">
      <c r="A35" s="144" t="s">
        <v>59</v>
      </c>
      <c r="C35" s="1" t="s">
        <v>149</v>
      </c>
      <c r="E35" s="503">
        <v>2009950</v>
      </c>
      <c r="F35" s="503"/>
      <c r="G35" s="503">
        <v>1300</v>
      </c>
      <c r="H35" s="503"/>
      <c r="I35" s="503">
        <v>0</v>
      </c>
      <c r="J35" s="503"/>
      <c r="K35" s="503">
        <v>0</v>
      </c>
      <c r="L35" s="503"/>
      <c r="M35" s="503">
        <f t="shared" si="1"/>
        <v>0</v>
      </c>
      <c r="N35" s="503"/>
      <c r="O35" s="503">
        <v>2612935000</v>
      </c>
      <c r="P35" s="503"/>
      <c r="Q35" s="503">
        <v>0</v>
      </c>
      <c r="R35" s="503"/>
      <c r="S35" s="503">
        <f t="shared" si="0"/>
        <v>2612935000</v>
      </c>
    </row>
    <row r="36" spans="1:19" ht="18.75">
      <c r="A36" s="145" t="s">
        <v>62</v>
      </c>
      <c r="C36" s="1" t="s">
        <v>150</v>
      </c>
      <c r="E36" s="503">
        <v>1800000</v>
      </c>
      <c r="F36" s="503"/>
      <c r="G36" s="503">
        <v>1750</v>
      </c>
      <c r="H36" s="503"/>
      <c r="I36" s="503">
        <v>0</v>
      </c>
      <c r="J36" s="503"/>
      <c r="K36" s="503">
        <v>0</v>
      </c>
      <c r="L36" s="503"/>
      <c r="M36" s="503">
        <f t="shared" si="1"/>
        <v>0</v>
      </c>
      <c r="N36" s="503"/>
      <c r="O36" s="503">
        <v>3150000000</v>
      </c>
      <c r="P36" s="503"/>
      <c r="Q36" s="503">
        <v>-2156057</v>
      </c>
      <c r="R36" s="503"/>
      <c r="S36" s="503">
        <f t="shared" si="0"/>
        <v>3147843943</v>
      </c>
    </row>
    <row r="37" spans="1:19" ht="30">
      <c r="A37" s="146" t="s">
        <v>63</v>
      </c>
      <c r="C37" s="1" t="s">
        <v>151</v>
      </c>
      <c r="E37" s="503">
        <v>634714</v>
      </c>
      <c r="F37" s="503"/>
      <c r="G37" s="503">
        <v>21000</v>
      </c>
      <c r="H37" s="503"/>
      <c r="I37" s="503">
        <v>0</v>
      </c>
      <c r="J37" s="503"/>
      <c r="K37" s="503">
        <v>0</v>
      </c>
      <c r="L37" s="503"/>
      <c r="M37" s="503">
        <f t="shared" si="1"/>
        <v>0</v>
      </c>
      <c r="N37" s="503"/>
      <c r="O37" s="503">
        <v>13328994000</v>
      </c>
      <c r="P37" s="503"/>
      <c r="Q37" s="503">
        <v>0</v>
      </c>
      <c r="R37" s="503"/>
      <c r="S37" s="503">
        <f t="shared" si="0"/>
        <v>13328994000</v>
      </c>
    </row>
    <row r="38" spans="1:19" ht="30">
      <c r="A38" s="147" t="s">
        <v>67</v>
      </c>
      <c r="C38" s="1" t="s">
        <v>144</v>
      </c>
      <c r="E38" s="503">
        <v>5200000</v>
      </c>
      <c r="F38" s="503"/>
      <c r="G38" s="503">
        <v>2200</v>
      </c>
      <c r="H38" s="503"/>
      <c r="I38" s="503">
        <v>11440000000</v>
      </c>
      <c r="J38" s="503"/>
      <c r="K38" s="503">
        <v>-437101449</v>
      </c>
      <c r="L38" s="503"/>
      <c r="M38" s="503">
        <f t="shared" si="1"/>
        <v>11002898551</v>
      </c>
      <c r="N38" s="503"/>
      <c r="O38" s="503">
        <v>11440000000</v>
      </c>
      <c r="P38" s="503"/>
      <c r="Q38" s="503">
        <v>-426802564</v>
      </c>
      <c r="R38" s="503"/>
      <c r="S38" s="503">
        <f t="shared" si="0"/>
        <v>11013197436</v>
      </c>
    </row>
    <row r="39" spans="1:19" ht="19.5" thickBot="1">
      <c r="A39" s="148" t="s">
        <v>68</v>
      </c>
      <c r="E39" s="503"/>
      <c r="F39" s="503"/>
      <c r="G39" s="503"/>
      <c r="H39" s="503"/>
      <c r="I39" s="504">
        <f>SUM(I9:$I$38)</f>
        <v>68470655405</v>
      </c>
      <c r="J39" s="503"/>
      <c r="K39" s="504">
        <f>SUM(K9:$K$38)</f>
        <v>-2638770848</v>
      </c>
      <c r="L39" s="503"/>
      <c r="M39" s="504">
        <f>SUM(M9:$M$38)</f>
        <v>65831884557</v>
      </c>
      <c r="N39" s="503"/>
      <c r="O39" s="504">
        <f>SUM(O9:$O$38)</f>
        <v>178458682655</v>
      </c>
      <c r="P39" s="503"/>
      <c r="Q39" s="504">
        <f>SUM(Q9:$Q$38)</f>
        <v>-2416916532</v>
      </c>
      <c r="R39" s="503"/>
      <c r="S39" s="504">
        <f>SUM(S9:$S$38)</f>
        <v>176041766123</v>
      </c>
    </row>
    <row r="40" spans="1:19" ht="15.75" thickTop="1">
      <c r="I40" s="149"/>
      <c r="K40" s="150"/>
      <c r="M40" s="151"/>
      <c r="O40" s="152"/>
      <c r="Q40" s="153"/>
      <c r="S40" s="154"/>
    </row>
    <row r="41" spans="1:19">
      <c r="I41" s="512"/>
      <c r="K41" s="518"/>
      <c r="O41" s="512"/>
    </row>
    <row r="42" spans="1:19">
      <c r="K42" s="512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9"/>
  <sheetViews>
    <sheetView rightToLeft="1" workbookViewId="0">
      <selection activeCell="O15" activeCellId="1" sqref="I15 O15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464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19" ht="20.100000000000001" customHeight="1">
      <c r="A2" s="465" t="s">
        <v>103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19" ht="20.100000000000001" customHeight="1">
      <c r="A3" s="466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5" spans="1:19" ht="15.75">
      <c r="A5" s="467" t="s">
        <v>152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</row>
    <row r="7" spans="1:19" ht="15.75">
      <c r="I7" s="468" t="s">
        <v>119</v>
      </c>
      <c r="J7" s="428"/>
      <c r="K7" s="428"/>
      <c r="L7" s="428"/>
      <c r="M7" s="428"/>
      <c r="O7" s="469" t="s">
        <v>7</v>
      </c>
      <c r="P7" s="428"/>
      <c r="Q7" s="428"/>
      <c r="R7" s="428"/>
      <c r="S7" s="428"/>
    </row>
    <row r="8" spans="1:19" ht="31.5">
      <c r="A8" s="155" t="s">
        <v>105</v>
      </c>
      <c r="C8" s="156" t="s">
        <v>153</v>
      </c>
      <c r="E8" s="157" t="s">
        <v>70</v>
      </c>
      <c r="G8" s="158" t="s">
        <v>77</v>
      </c>
      <c r="I8" s="159" t="s">
        <v>154</v>
      </c>
      <c r="K8" s="160" t="s">
        <v>124</v>
      </c>
      <c r="M8" s="161" t="s">
        <v>155</v>
      </c>
      <c r="O8" s="162" t="s">
        <v>154</v>
      </c>
      <c r="Q8" s="163" t="s">
        <v>124</v>
      </c>
      <c r="S8" s="164" t="s">
        <v>155</v>
      </c>
    </row>
    <row r="9" spans="1:19" ht="45">
      <c r="A9" s="165" t="s">
        <v>156</v>
      </c>
      <c r="C9" s="1" t="s">
        <v>157</v>
      </c>
      <c r="E9" s="1" t="s">
        <v>158</v>
      </c>
      <c r="G9" s="521" t="s">
        <v>85</v>
      </c>
      <c r="I9" s="503">
        <v>7008746</v>
      </c>
      <c r="J9" s="503"/>
      <c r="K9" s="503">
        <v>0</v>
      </c>
      <c r="L9" s="503"/>
      <c r="M9" s="503">
        <v>7008746</v>
      </c>
      <c r="N9" s="503"/>
      <c r="O9" s="503">
        <v>-1491297</v>
      </c>
      <c r="P9" s="503"/>
      <c r="Q9" s="503">
        <v>0</v>
      </c>
      <c r="R9" s="503"/>
      <c r="S9" s="503">
        <v>-1491297</v>
      </c>
    </row>
    <row r="10" spans="1:19" ht="30">
      <c r="A10" s="166" t="s">
        <v>159</v>
      </c>
      <c r="C10" s="1" t="s">
        <v>160</v>
      </c>
      <c r="E10" s="1" t="s">
        <v>158</v>
      </c>
      <c r="G10" s="1" t="s">
        <v>85</v>
      </c>
      <c r="I10" s="503">
        <v>22423</v>
      </c>
      <c r="J10" s="503"/>
      <c r="K10" s="503">
        <v>0</v>
      </c>
      <c r="L10" s="503"/>
      <c r="M10" s="503">
        <v>22423</v>
      </c>
      <c r="N10" s="503"/>
      <c r="O10" s="503">
        <v>234721</v>
      </c>
      <c r="P10" s="503"/>
      <c r="Q10" s="503">
        <v>0</v>
      </c>
      <c r="R10" s="503"/>
      <c r="S10" s="503">
        <v>234721</v>
      </c>
    </row>
    <row r="11" spans="1:19" ht="30">
      <c r="A11" s="167" t="s">
        <v>161</v>
      </c>
      <c r="C11" s="1" t="s">
        <v>160</v>
      </c>
      <c r="E11" s="1" t="s">
        <v>158</v>
      </c>
      <c r="G11" s="1" t="s">
        <v>85</v>
      </c>
      <c r="I11" s="503">
        <v>13419</v>
      </c>
      <c r="J11" s="503"/>
      <c r="K11" s="503">
        <v>0</v>
      </c>
      <c r="L11" s="503"/>
      <c r="M11" s="503">
        <v>13419</v>
      </c>
      <c r="N11" s="503"/>
      <c r="O11" s="503">
        <v>473317</v>
      </c>
      <c r="P11" s="503"/>
      <c r="Q11" s="503">
        <v>0</v>
      </c>
      <c r="R11" s="503"/>
      <c r="S11" s="503">
        <v>473317</v>
      </c>
    </row>
    <row r="12" spans="1:19" ht="30">
      <c r="A12" s="168" t="s">
        <v>162</v>
      </c>
      <c r="C12" s="1" t="s">
        <v>163</v>
      </c>
      <c r="E12" s="1" t="s">
        <v>158</v>
      </c>
      <c r="G12" s="1" t="s">
        <v>85</v>
      </c>
      <c r="I12" s="503">
        <v>11473</v>
      </c>
      <c r="J12" s="503"/>
      <c r="K12" s="503">
        <v>0</v>
      </c>
      <c r="L12" s="503"/>
      <c r="M12" s="503">
        <v>11473</v>
      </c>
      <c r="N12" s="503"/>
      <c r="O12" s="503">
        <v>53305433</v>
      </c>
      <c r="P12" s="503"/>
      <c r="Q12" s="503">
        <v>0</v>
      </c>
      <c r="R12" s="503"/>
      <c r="S12" s="503">
        <v>53305433</v>
      </c>
    </row>
    <row r="13" spans="1:19" ht="30">
      <c r="A13" s="169" t="s">
        <v>164</v>
      </c>
      <c r="C13" s="1" t="s">
        <v>160</v>
      </c>
      <c r="E13" s="1" t="s">
        <v>158</v>
      </c>
      <c r="G13" s="1" t="s">
        <v>85</v>
      </c>
      <c r="I13" s="503">
        <v>0</v>
      </c>
      <c r="J13" s="503"/>
      <c r="K13" s="503">
        <v>0</v>
      </c>
      <c r="L13" s="503">
        <v>0</v>
      </c>
      <c r="M13" s="503">
        <v>0</v>
      </c>
      <c r="N13" s="503"/>
      <c r="O13" s="503">
        <v>210180</v>
      </c>
      <c r="P13" s="503"/>
      <c r="Q13" s="503">
        <v>0</v>
      </c>
      <c r="R13" s="503"/>
      <c r="S13" s="503">
        <v>210180</v>
      </c>
    </row>
    <row r="14" spans="1:19" ht="30">
      <c r="A14" s="170" t="s">
        <v>165</v>
      </c>
      <c r="C14" s="1" t="s">
        <v>160</v>
      </c>
      <c r="E14" s="1" t="s">
        <v>158</v>
      </c>
      <c r="G14" s="1" t="s">
        <v>85</v>
      </c>
      <c r="I14" s="503">
        <v>0</v>
      </c>
      <c r="J14" s="503"/>
      <c r="K14" s="503">
        <v>0</v>
      </c>
      <c r="L14" s="503"/>
      <c r="M14" s="503">
        <v>0</v>
      </c>
      <c r="N14" s="503"/>
      <c r="O14" s="503">
        <v>242380142</v>
      </c>
      <c r="P14" s="503"/>
      <c r="Q14" s="503">
        <v>0</v>
      </c>
      <c r="R14" s="503"/>
      <c r="S14" s="503">
        <v>242380142</v>
      </c>
    </row>
    <row r="15" spans="1:19" ht="19.5" thickBot="1">
      <c r="A15" s="171" t="s">
        <v>68</v>
      </c>
      <c r="I15" s="504">
        <f>SUM(I9:$I$14)</f>
        <v>7056061</v>
      </c>
      <c r="J15" s="503"/>
      <c r="K15" s="504">
        <f>SUM(K9:$K$14)</f>
        <v>0</v>
      </c>
      <c r="L15" s="514"/>
      <c r="M15" s="504">
        <f>SUM(M9:$M$14)</f>
        <v>7056061</v>
      </c>
      <c r="N15" s="514"/>
      <c r="O15" s="504">
        <f>SUM(O9:$O$14)</f>
        <v>295112496</v>
      </c>
      <c r="P15" s="514"/>
      <c r="Q15" s="504">
        <f>SUM(Q9:$Q$14)</f>
        <v>0</v>
      </c>
      <c r="R15" s="514"/>
      <c r="S15" s="504">
        <f>SUM(S9:$S$14)</f>
        <v>295112496</v>
      </c>
    </row>
    <row r="16" spans="1:19" ht="15.75" thickTop="1">
      <c r="I16" s="172"/>
      <c r="K16" s="173"/>
      <c r="M16" s="174"/>
      <c r="O16" s="175"/>
      <c r="Q16" s="176"/>
      <c r="S16" s="177"/>
    </row>
    <row r="17" spans="15:15">
      <c r="O17" s="518"/>
    </row>
    <row r="18" spans="15:15">
      <c r="O18" s="512"/>
    </row>
    <row r="19" spans="15:15">
      <c r="O19" s="51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8"/>
  <sheetViews>
    <sheetView rightToLeft="1" workbookViewId="0">
      <selection activeCell="Q65" activeCellId="1" sqref="I65 Q65"/>
    </sheetView>
  </sheetViews>
  <sheetFormatPr defaultRowHeight="15"/>
  <cols>
    <col min="1" max="1" width="21.28515625" customWidth="1"/>
    <col min="2" max="2" width="1.42578125" customWidth="1"/>
    <col min="3" max="3" width="11.5703125" bestFit="1" customWidth="1"/>
    <col min="4" max="4" width="1.42578125" customWidth="1"/>
    <col min="5" max="5" width="16.7109375" bestFit="1" customWidth="1"/>
    <col min="6" max="6" width="1.42578125" customWidth="1"/>
    <col min="7" max="7" width="17.7109375" bestFit="1" customWidth="1"/>
    <col min="8" max="8" width="1.42578125" customWidth="1"/>
    <col min="9" max="9" width="15.5703125" bestFit="1" customWidth="1"/>
    <col min="10" max="10" width="1.42578125" customWidth="1"/>
    <col min="11" max="11" width="12.7109375" customWidth="1"/>
    <col min="12" max="12" width="1.42578125" customWidth="1"/>
    <col min="13" max="13" width="18.28515625" bestFit="1" customWidth="1"/>
    <col min="14" max="14" width="1.42578125" customWidth="1"/>
    <col min="15" max="15" width="18" bestFit="1" customWidth="1"/>
    <col min="16" max="16" width="1.42578125" customWidth="1"/>
    <col min="17" max="17" width="16.7109375" bestFit="1" customWidth="1"/>
  </cols>
  <sheetData>
    <row r="1" spans="1:17" ht="20.100000000000001" customHeight="1">
      <c r="A1" s="473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</row>
    <row r="2" spans="1:17" ht="20.100000000000001" customHeight="1">
      <c r="A2" s="474" t="s">
        <v>103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</row>
    <row r="3" spans="1:17" ht="20.100000000000001" customHeight="1">
      <c r="A3" s="475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</row>
    <row r="5" spans="1:17" ht="15.75">
      <c r="A5" s="476" t="s">
        <v>166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</row>
    <row r="7" spans="1:17" ht="15.75">
      <c r="C7" s="477" t="s">
        <v>119</v>
      </c>
      <c r="D7" s="428"/>
      <c r="E7" s="428"/>
      <c r="F7" s="428"/>
      <c r="G7" s="428"/>
      <c r="H7" s="428"/>
      <c r="I7" s="428"/>
      <c r="K7" s="478" t="s">
        <v>7</v>
      </c>
      <c r="L7" s="428"/>
      <c r="M7" s="428"/>
      <c r="N7" s="428"/>
      <c r="O7" s="428"/>
      <c r="P7" s="428"/>
      <c r="Q7" s="428"/>
    </row>
    <row r="8" spans="1:17" ht="31.5">
      <c r="A8" s="178" t="s">
        <v>105</v>
      </c>
      <c r="C8" s="179" t="s">
        <v>9</v>
      </c>
      <c r="E8" s="180" t="s">
        <v>11</v>
      </c>
      <c r="G8" s="181" t="s">
        <v>167</v>
      </c>
      <c r="I8" s="182" t="s">
        <v>168</v>
      </c>
      <c r="K8" s="183" t="s">
        <v>9</v>
      </c>
      <c r="M8" s="184" t="s">
        <v>11</v>
      </c>
      <c r="O8" s="185" t="s">
        <v>167</v>
      </c>
      <c r="Q8" s="186" t="s">
        <v>168</v>
      </c>
    </row>
    <row r="9" spans="1:17" ht="18.75">
      <c r="A9" s="187" t="s">
        <v>17</v>
      </c>
      <c r="C9" s="503">
        <v>0</v>
      </c>
      <c r="D9" s="503"/>
      <c r="E9" s="503">
        <v>0</v>
      </c>
      <c r="F9" s="503"/>
      <c r="G9" s="503">
        <v>0</v>
      </c>
      <c r="H9" s="503"/>
      <c r="I9" s="503">
        <v>0</v>
      </c>
      <c r="J9" s="503"/>
      <c r="K9" s="503">
        <v>4018999</v>
      </c>
      <c r="L9" s="503"/>
      <c r="M9" s="503">
        <v>71074642826</v>
      </c>
      <c r="N9" s="503"/>
      <c r="O9" s="503">
        <v>47392222856</v>
      </c>
      <c r="P9" s="503"/>
      <c r="Q9" s="503">
        <f>M9-O9</f>
        <v>23682419970</v>
      </c>
    </row>
    <row r="10" spans="1:17" ht="18.75">
      <c r="A10" s="188" t="s">
        <v>169</v>
      </c>
      <c r="C10" s="503">
        <v>0</v>
      </c>
      <c r="D10" s="503"/>
      <c r="E10" s="503">
        <v>0</v>
      </c>
      <c r="F10" s="503"/>
      <c r="G10" s="503">
        <v>0</v>
      </c>
      <c r="H10" s="503"/>
      <c r="I10" s="503">
        <v>0</v>
      </c>
      <c r="J10" s="503"/>
      <c r="K10" s="503">
        <v>5000000</v>
      </c>
      <c r="L10" s="503"/>
      <c r="M10" s="503">
        <v>14719145626</v>
      </c>
      <c r="N10" s="503"/>
      <c r="O10" s="503">
        <v>15399196551</v>
      </c>
      <c r="P10" s="503"/>
      <c r="Q10" s="503">
        <f t="shared" ref="Q10:Q64" si="0">M10-O10</f>
        <v>-680050925</v>
      </c>
    </row>
    <row r="11" spans="1:17" ht="18.75">
      <c r="A11" s="189" t="s">
        <v>19</v>
      </c>
      <c r="C11" s="503">
        <v>0</v>
      </c>
      <c r="D11" s="503"/>
      <c r="E11" s="503">
        <v>0</v>
      </c>
      <c r="F11" s="503"/>
      <c r="G11" s="503">
        <v>0</v>
      </c>
      <c r="H11" s="503"/>
      <c r="I11" s="503">
        <v>0</v>
      </c>
      <c r="J11" s="503"/>
      <c r="K11" s="503">
        <v>133860002</v>
      </c>
      <c r="L11" s="503"/>
      <c r="M11" s="503">
        <v>357366729241</v>
      </c>
      <c r="N11" s="503"/>
      <c r="O11" s="503">
        <v>305035281609</v>
      </c>
      <c r="P11" s="503"/>
      <c r="Q11" s="503">
        <f t="shared" si="0"/>
        <v>52331447632</v>
      </c>
    </row>
    <row r="12" spans="1:17" ht="18.75">
      <c r="A12" s="190" t="s">
        <v>170</v>
      </c>
      <c r="C12" s="503">
        <v>0</v>
      </c>
      <c r="D12" s="503"/>
      <c r="E12" s="503">
        <v>0</v>
      </c>
      <c r="F12" s="503"/>
      <c r="G12" s="503">
        <v>0</v>
      </c>
      <c r="H12" s="503"/>
      <c r="I12" s="503">
        <v>0</v>
      </c>
      <c r="J12" s="503"/>
      <c r="K12" s="503">
        <v>14000000</v>
      </c>
      <c r="L12" s="503"/>
      <c r="M12" s="503">
        <v>109489682635</v>
      </c>
      <c r="N12" s="503"/>
      <c r="O12" s="503">
        <v>74412738505</v>
      </c>
      <c r="P12" s="503"/>
      <c r="Q12" s="503">
        <f t="shared" si="0"/>
        <v>35076944130</v>
      </c>
    </row>
    <row r="13" spans="1:17" ht="30">
      <c r="A13" s="191" t="s">
        <v>171</v>
      </c>
      <c r="C13" s="503">
        <v>0</v>
      </c>
      <c r="D13" s="503"/>
      <c r="E13" s="503">
        <v>0</v>
      </c>
      <c r="F13" s="503"/>
      <c r="G13" s="503">
        <v>0</v>
      </c>
      <c r="H13" s="503"/>
      <c r="I13" s="503">
        <v>0</v>
      </c>
      <c r="J13" s="503"/>
      <c r="K13" s="503">
        <v>38137</v>
      </c>
      <c r="L13" s="503"/>
      <c r="M13" s="503">
        <v>26720136</v>
      </c>
      <c r="N13" s="503"/>
      <c r="O13" s="503">
        <v>26720136</v>
      </c>
      <c r="P13" s="503"/>
      <c r="Q13" s="503">
        <f t="shared" si="0"/>
        <v>0</v>
      </c>
    </row>
    <row r="14" spans="1:17" ht="30">
      <c r="A14" s="192" t="s">
        <v>172</v>
      </c>
      <c r="C14" s="503">
        <v>0</v>
      </c>
      <c r="D14" s="503"/>
      <c r="E14" s="503">
        <v>0</v>
      </c>
      <c r="F14" s="503"/>
      <c r="G14" s="503">
        <v>0</v>
      </c>
      <c r="H14" s="503"/>
      <c r="I14" s="503">
        <v>0</v>
      </c>
      <c r="J14" s="503"/>
      <c r="K14" s="503">
        <v>38137</v>
      </c>
      <c r="L14" s="503"/>
      <c r="M14" s="503">
        <v>79293094</v>
      </c>
      <c r="N14" s="503"/>
      <c r="O14" s="503">
        <v>26245530</v>
      </c>
      <c r="P14" s="503"/>
      <c r="Q14" s="503">
        <f t="shared" si="0"/>
        <v>53047564</v>
      </c>
    </row>
    <row r="15" spans="1:17" ht="30">
      <c r="A15" s="193" t="s">
        <v>173</v>
      </c>
      <c r="C15" s="503">
        <v>0</v>
      </c>
      <c r="D15" s="503"/>
      <c r="E15" s="503">
        <v>0</v>
      </c>
      <c r="F15" s="503"/>
      <c r="G15" s="503">
        <v>0</v>
      </c>
      <c r="H15" s="503"/>
      <c r="I15" s="503">
        <v>0</v>
      </c>
      <c r="J15" s="503"/>
      <c r="K15" s="503">
        <v>108053</v>
      </c>
      <c r="L15" s="503"/>
      <c r="M15" s="503">
        <v>54075554</v>
      </c>
      <c r="N15" s="503"/>
      <c r="O15" s="503">
        <v>54075554</v>
      </c>
      <c r="P15" s="503"/>
      <c r="Q15" s="503">
        <f t="shared" si="0"/>
        <v>0</v>
      </c>
    </row>
    <row r="16" spans="1:17" ht="30">
      <c r="A16" s="194" t="s">
        <v>174</v>
      </c>
      <c r="C16" s="503">
        <v>0</v>
      </c>
      <c r="D16" s="503"/>
      <c r="E16" s="503">
        <v>0</v>
      </c>
      <c r="F16" s="503"/>
      <c r="G16" s="503">
        <v>0</v>
      </c>
      <c r="H16" s="503"/>
      <c r="I16" s="503">
        <v>0</v>
      </c>
      <c r="J16" s="503"/>
      <c r="K16" s="503">
        <v>108053</v>
      </c>
      <c r="L16" s="503"/>
      <c r="M16" s="503">
        <v>139971360</v>
      </c>
      <c r="N16" s="503"/>
      <c r="O16" s="503">
        <v>53237749</v>
      </c>
      <c r="P16" s="503"/>
      <c r="Q16" s="503">
        <f t="shared" si="0"/>
        <v>86733611</v>
      </c>
    </row>
    <row r="17" spans="1:17" ht="18.75">
      <c r="A17" s="195" t="s">
        <v>175</v>
      </c>
      <c r="C17" s="503">
        <v>0</v>
      </c>
      <c r="D17" s="503"/>
      <c r="E17" s="503">
        <v>0</v>
      </c>
      <c r="F17" s="503"/>
      <c r="G17" s="503">
        <v>0</v>
      </c>
      <c r="H17" s="503"/>
      <c r="I17" s="503">
        <v>0</v>
      </c>
      <c r="J17" s="503"/>
      <c r="K17" s="503">
        <v>36664627</v>
      </c>
      <c r="L17" s="503"/>
      <c r="M17" s="503">
        <v>107701823119</v>
      </c>
      <c r="N17" s="503"/>
      <c r="O17" s="503">
        <v>58471519827</v>
      </c>
      <c r="P17" s="503"/>
      <c r="Q17" s="503">
        <f t="shared" si="0"/>
        <v>49230303292</v>
      </c>
    </row>
    <row r="18" spans="1:17" ht="18.75">
      <c r="A18" s="196" t="s">
        <v>22</v>
      </c>
      <c r="C18" s="503">
        <v>70247</v>
      </c>
      <c r="D18" s="503"/>
      <c r="E18" s="503">
        <v>153204896</v>
      </c>
      <c r="F18" s="503"/>
      <c r="G18" s="503">
        <v>69393758</v>
      </c>
      <c r="H18" s="503"/>
      <c r="I18" s="503">
        <f>E18-G18</f>
        <v>83811138</v>
      </c>
      <c r="J18" s="503"/>
      <c r="K18" s="503">
        <v>70247</v>
      </c>
      <c r="L18" s="503"/>
      <c r="M18" s="503">
        <v>153204896</v>
      </c>
      <c r="N18" s="503"/>
      <c r="O18" s="503">
        <v>69393758</v>
      </c>
      <c r="P18" s="503"/>
      <c r="Q18" s="503">
        <f t="shared" si="0"/>
        <v>83811138</v>
      </c>
    </row>
    <row r="19" spans="1:17" ht="30">
      <c r="A19" s="197" t="s">
        <v>176</v>
      </c>
      <c r="C19" s="503">
        <v>0</v>
      </c>
      <c r="D19" s="503"/>
      <c r="E19" s="503">
        <v>0</v>
      </c>
      <c r="F19" s="503"/>
      <c r="G19" s="503">
        <v>0</v>
      </c>
      <c r="H19" s="503"/>
      <c r="I19" s="503">
        <f t="shared" ref="I19:I64" si="1">E19-G19</f>
        <v>0</v>
      </c>
      <c r="J19" s="503"/>
      <c r="K19" s="503">
        <v>70247</v>
      </c>
      <c r="L19" s="503"/>
      <c r="M19" s="503">
        <v>70310780</v>
      </c>
      <c r="N19" s="503"/>
      <c r="O19" s="503">
        <v>70310780</v>
      </c>
      <c r="P19" s="503"/>
      <c r="Q19" s="503">
        <f t="shared" si="0"/>
        <v>0</v>
      </c>
    </row>
    <row r="20" spans="1:17" ht="18.75">
      <c r="A20" s="198" t="s">
        <v>177</v>
      </c>
      <c r="C20" s="503">
        <v>0</v>
      </c>
      <c r="D20" s="503"/>
      <c r="E20" s="503">
        <v>0</v>
      </c>
      <c r="F20" s="503"/>
      <c r="G20" s="503">
        <v>0</v>
      </c>
      <c r="H20" s="503"/>
      <c r="I20" s="503">
        <f t="shared" si="1"/>
        <v>0</v>
      </c>
      <c r="J20" s="503"/>
      <c r="K20" s="503">
        <v>2450000</v>
      </c>
      <c r="L20" s="503"/>
      <c r="M20" s="503">
        <v>12635258171</v>
      </c>
      <c r="N20" s="503"/>
      <c r="O20" s="503">
        <v>9841013171</v>
      </c>
      <c r="P20" s="503"/>
      <c r="Q20" s="503">
        <f t="shared" si="0"/>
        <v>2794245000</v>
      </c>
    </row>
    <row r="21" spans="1:17" ht="18.75">
      <c r="A21" s="199" t="s">
        <v>24</v>
      </c>
      <c r="C21" s="503">
        <v>0</v>
      </c>
      <c r="D21" s="503"/>
      <c r="E21" s="503">
        <v>0</v>
      </c>
      <c r="F21" s="503"/>
      <c r="G21" s="503">
        <v>0</v>
      </c>
      <c r="H21" s="503"/>
      <c r="I21" s="503">
        <f t="shared" si="1"/>
        <v>0</v>
      </c>
      <c r="J21" s="503"/>
      <c r="K21" s="503">
        <v>300000</v>
      </c>
      <c r="L21" s="503"/>
      <c r="M21" s="503">
        <v>3855920020</v>
      </c>
      <c r="N21" s="503"/>
      <c r="O21" s="503">
        <v>4427355683</v>
      </c>
      <c r="P21" s="503"/>
      <c r="Q21" s="503">
        <f t="shared" si="0"/>
        <v>-571435663</v>
      </c>
    </row>
    <row r="22" spans="1:17" ht="30">
      <c r="A22" s="200" t="s">
        <v>25</v>
      </c>
      <c r="C22" s="503">
        <v>1100000</v>
      </c>
      <c r="D22" s="503"/>
      <c r="E22" s="503">
        <v>33733087031</v>
      </c>
      <c r="F22" s="503"/>
      <c r="G22" s="503">
        <v>22919061831</v>
      </c>
      <c r="H22" s="503"/>
      <c r="I22" s="503">
        <f t="shared" si="1"/>
        <v>10814025200</v>
      </c>
      <c r="J22" s="503"/>
      <c r="K22" s="503">
        <v>1100000</v>
      </c>
      <c r="L22" s="503"/>
      <c r="M22" s="503">
        <v>33733087031</v>
      </c>
      <c r="N22" s="503"/>
      <c r="O22" s="503">
        <v>22919061831</v>
      </c>
      <c r="P22" s="503"/>
      <c r="Q22" s="503">
        <f t="shared" si="0"/>
        <v>10814025200</v>
      </c>
    </row>
    <row r="23" spans="1:17" ht="18.75">
      <c r="A23" s="201" t="s">
        <v>178</v>
      </c>
      <c r="C23" s="503">
        <v>0</v>
      </c>
      <c r="D23" s="503"/>
      <c r="E23" s="503">
        <v>0</v>
      </c>
      <c r="F23" s="503"/>
      <c r="G23" s="503">
        <v>0</v>
      </c>
      <c r="H23" s="503"/>
      <c r="I23" s="503">
        <f t="shared" si="1"/>
        <v>0</v>
      </c>
      <c r="J23" s="503"/>
      <c r="K23" s="503">
        <v>4000000</v>
      </c>
      <c r="L23" s="503"/>
      <c r="M23" s="503">
        <v>37536445222</v>
      </c>
      <c r="N23" s="503"/>
      <c r="O23" s="503">
        <v>34527542007</v>
      </c>
      <c r="P23" s="503"/>
      <c r="Q23" s="503">
        <f t="shared" si="0"/>
        <v>3008903215</v>
      </c>
    </row>
    <row r="24" spans="1:17" ht="18.75">
      <c r="A24" s="202" t="s">
        <v>179</v>
      </c>
      <c r="C24" s="503">
        <v>0</v>
      </c>
      <c r="D24" s="503"/>
      <c r="E24" s="503">
        <v>0</v>
      </c>
      <c r="F24" s="503"/>
      <c r="G24" s="503">
        <v>0</v>
      </c>
      <c r="H24" s="503"/>
      <c r="I24" s="503">
        <f t="shared" si="1"/>
        <v>0</v>
      </c>
      <c r="J24" s="503"/>
      <c r="K24" s="503">
        <v>26512314</v>
      </c>
      <c r="L24" s="503"/>
      <c r="M24" s="503">
        <v>112621952518</v>
      </c>
      <c r="N24" s="503"/>
      <c r="O24" s="503">
        <v>112782299825</v>
      </c>
      <c r="P24" s="503"/>
      <c r="Q24" s="503">
        <f t="shared" si="0"/>
        <v>-160347307</v>
      </c>
    </row>
    <row r="25" spans="1:17" ht="30">
      <c r="A25" s="203" t="s">
        <v>27</v>
      </c>
      <c r="C25" s="503">
        <v>4500000</v>
      </c>
      <c r="D25" s="503"/>
      <c r="E25" s="503">
        <v>58196657815</v>
      </c>
      <c r="F25" s="503"/>
      <c r="G25" s="503">
        <v>49196603815</v>
      </c>
      <c r="H25" s="503"/>
      <c r="I25" s="503">
        <f t="shared" si="1"/>
        <v>9000054000</v>
      </c>
      <c r="J25" s="503"/>
      <c r="K25" s="503">
        <v>4500000</v>
      </c>
      <c r="L25" s="503"/>
      <c r="M25" s="503">
        <v>58196657815</v>
      </c>
      <c r="N25" s="503"/>
      <c r="O25" s="503">
        <v>49196603815</v>
      </c>
      <c r="P25" s="503"/>
      <c r="Q25" s="503">
        <f t="shared" si="0"/>
        <v>9000054000</v>
      </c>
    </row>
    <row r="26" spans="1:17" ht="18.75">
      <c r="A26" s="204" t="s">
        <v>31</v>
      </c>
      <c r="C26" s="503">
        <v>0</v>
      </c>
      <c r="D26" s="503"/>
      <c r="E26" s="503">
        <v>0</v>
      </c>
      <c r="F26" s="503"/>
      <c r="G26" s="503">
        <v>0</v>
      </c>
      <c r="H26" s="503"/>
      <c r="I26" s="503">
        <f t="shared" si="1"/>
        <v>0</v>
      </c>
      <c r="J26" s="503"/>
      <c r="K26" s="503">
        <v>1813660</v>
      </c>
      <c r="L26" s="503"/>
      <c r="M26" s="503">
        <v>6560639676</v>
      </c>
      <c r="N26" s="503"/>
      <c r="O26" s="503">
        <v>6499596674</v>
      </c>
      <c r="P26" s="503"/>
      <c r="Q26" s="503">
        <f t="shared" si="0"/>
        <v>61043002</v>
      </c>
    </row>
    <row r="27" spans="1:17" ht="18.75">
      <c r="A27" s="205" t="s">
        <v>32</v>
      </c>
      <c r="C27" s="503">
        <v>0</v>
      </c>
      <c r="D27" s="503"/>
      <c r="E27" s="503">
        <v>0</v>
      </c>
      <c r="F27" s="503"/>
      <c r="G27" s="503">
        <v>0</v>
      </c>
      <c r="H27" s="503"/>
      <c r="I27" s="503">
        <f t="shared" si="1"/>
        <v>0</v>
      </c>
      <c r="J27" s="503"/>
      <c r="K27" s="503">
        <v>1262094</v>
      </c>
      <c r="L27" s="503"/>
      <c r="M27" s="503">
        <v>3702129874</v>
      </c>
      <c r="N27" s="503"/>
      <c r="O27" s="503">
        <v>2837987291</v>
      </c>
      <c r="P27" s="503"/>
      <c r="Q27" s="503">
        <f t="shared" si="0"/>
        <v>864142583</v>
      </c>
    </row>
    <row r="28" spans="1:17" ht="18.75">
      <c r="A28" s="206" t="s">
        <v>35</v>
      </c>
      <c r="C28" s="503">
        <v>0</v>
      </c>
      <c r="D28" s="503"/>
      <c r="E28" s="503">
        <v>0</v>
      </c>
      <c r="F28" s="503"/>
      <c r="G28" s="503">
        <v>0</v>
      </c>
      <c r="H28" s="503"/>
      <c r="I28" s="503">
        <f t="shared" si="1"/>
        <v>0</v>
      </c>
      <c r="J28" s="503"/>
      <c r="K28" s="503">
        <v>6175050</v>
      </c>
      <c r="L28" s="503"/>
      <c r="M28" s="503">
        <v>56476603133</v>
      </c>
      <c r="N28" s="503"/>
      <c r="O28" s="503">
        <v>21206609685</v>
      </c>
      <c r="P28" s="503"/>
      <c r="Q28" s="503">
        <f t="shared" si="0"/>
        <v>35269993448</v>
      </c>
    </row>
    <row r="29" spans="1:17" ht="18.75">
      <c r="A29" s="207" t="s">
        <v>37</v>
      </c>
      <c r="C29" s="503">
        <v>3563344</v>
      </c>
      <c r="D29" s="503"/>
      <c r="E29" s="503">
        <v>69525452253</v>
      </c>
      <c r="F29" s="503"/>
      <c r="G29" s="503">
        <v>47863245170</v>
      </c>
      <c r="H29" s="503"/>
      <c r="I29" s="503">
        <f t="shared" si="1"/>
        <v>21662207083</v>
      </c>
      <c r="J29" s="503"/>
      <c r="K29" s="503">
        <v>11900000</v>
      </c>
      <c r="L29" s="503"/>
      <c r="M29" s="503">
        <v>254623317603</v>
      </c>
      <c r="N29" s="503"/>
      <c r="O29" s="503">
        <v>159707854332</v>
      </c>
      <c r="P29" s="503"/>
      <c r="Q29" s="503">
        <f t="shared" si="0"/>
        <v>94915463271</v>
      </c>
    </row>
    <row r="30" spans="1:17" ht="18.75">
      <c r="A30" s="208" t="s">
        <v>38</v>
      </c>
      <c r="C30" s="503">
        <v>0</v>
      </c>
      <c r="D30" s="503"/>
      <c r="E30" s="503">
        <v>0</v>
      </c>
      <c r="F30" s="503"/>
      <c r="G30" s="503">
        <v>0</v>
      </c>
      <c r="H30" s="503"/>
      <c r="I30" s="503">
        <f t="shared" si="1"/>
        <v>0</v>
      </c>
      <c r="J30" s="503"/>
      <c r="K30" s="503">
        <v>5300000</v>
      </c>
      <c r="L30" s="503"/>
      <c r="M30" s="503">
        <v>52793172173</v>
      </c>
      <c r="N30" s="503"/>
      <c r="O30" s="503">
        <v>33037421455</v>
      </c>
      <c r="P30" s="503"/>
      <c r="Q30" s="503">
        <f t="shared" si="0"/>
        <v>19755750718</v>
      </c>
    </row>
    <row r="31" spans="1:17" ht="18.75">
      <c r="A31" s="209" t="s">
        <v>180</v>
      </c>
      <c r="C31" s="503">
        <v>0</v>
      </c>
      <c r="D31" s="503"/>
      <c r="E31" s="503">
        <v>0</v>
      </c>
      <c r="F31" s="503"/>
      <c r="G31" s="503">
        <v>0</v>
      </c>
      <c r="H31" s="503"/>
      <c r="I31" s="503">
        <f t="shared" si="1"/>
        <v>0</v>
      </c>
      <c r="J31" s="503"/>
      <c r="K31" s="503">
        <v>10000000</v>
      </c>
      <c r="L31" s="503"/>
      <c r="M31" s="503">
        <v>52212641683</v>
      </c>
      <c r="N31" s="503"/>
      <c r="O31" s="503">
        <v>47640978050</v>
      </c>
      <c r="P31" s="503"/>
      <c r="Q31" s="503">
        <f t="shared" si="0"/>
        <v>4571663633</v>
      </c>
    </row>
    <row r="32" spans="1:17" ht="18.75">
      <c r="A32" s="210" t="s">
        <v>181</v>
      </c>
      <c r="C32" s="503">
        <v>0</v>
      </c>
      <c r="D32" s="503"/>
      <c r="E32" s="503">
        <v>0</v>
      </c>
      <c r="F32" s="503"/>
      <c r="G32" s="503">
        <v>0</v>
      </c>
      <c r="H32" s="503"/>
      <c r="I32" s="503">
        <f t="shared" si="1"/>
        <v>0</v>
      </c>
      <c r="J32" s="503"/>
      <c r="K32" s="503">
        <v>2000000</v>
      </c>
      <c r="L32" s="503"/>
      <c r="M32" s="503">
        <v>55287152631</v>
      </c>
      <c r="N32" s="503"/>
      <c r="O32" s="503">
        <v>50886930947</v>
      </c>
      <c r="P32" s="503"/>
      <c r="Q32" s="503">
        <f t="shared" si="0"/>
        <v>4400221684</v>
      </c>
    </row>
    <row r="33" spans="1:17" ht="18.75">
      <c r="A33" s="211" t="s">
        <v>182</v>
      </c>
      <c r="C33" s="503">
        <v>0</v>
      </c>
      <c r="D33" s="503"/>
      <c r="E33" s="503">
        <v>0</v>
      </c>
      <c r="F33" s="503"/>
      <c r="G33" s="503">
        <v>0</v>
      </c>
      <c r="H33" s="503"/>
      <c r="I33" s="503">
        <f t="shared" si="1"/>
        <v>0</v>
      </c>
      <c r="J33" s="503"/>
      <c r="K33" s="503">
        <v>3389591</v>
      </c>
      <c r="L33" s="503"/>
      <c r="M33" s="503">
        <v>84913845132</v>
      </c>
      <c r="N33" s="503"/>
      <c r="O33" s="503">
        <v>64723766846</v>
      </c>
      <c r="P33" s="503"/>
      <c r="Q33" s="503">
        <f t="shared" si="0"/>
        <v>20190078286</v>
      </c>
    </row>
    <row r="34" spans="1:17" ht="18.75">
      <c r="A34" s="212" t="s">
        <v>40</v>
      </c>
      <c r="C34" s="503">
        <v>0</v>
      </c>
      <c r="D34" s="503"/>
      <c r="E34" s="503">
        <v>0</v>
      </c>
      <c r="F34" s="503"/>
      <c r="G34" s="503">
        <v>0</v>
      </c>
      <c r="H34" s="503"/>
      <c r="I34" s="503">
        <f t="shared" si="1"/>
        <v>0</v>
      </c>
      <c r="J34" s="503"/>
      <c r="K34" s="503">
        <v>693625</v>
      </c>
      <c r="L34" s="503"/>
      <c r="M34" s="503">
        <v>9601315045</v>
      </c>
      <c r="N34" s="503"/>
      <c r="O34" s="503">
        <v>5035621771</v>
      </c>
      <c r="P34" s="503"/>
      <c r="Q34" s="503">
        <f t="shared" si="0"/>
        <v>4565693274</v>
      </c>
    </row>
    <row r="35" spans="1:17" ht="18.75">
      <c r="A35" s="213" t="s">
        <v>42</v>
      </c>
      <c r="C35" s="503">
        <v>30000000</v>
      </c>
      <c r="D35" s="503"/>
      <c r="E35" s="503">
        <v>52843698000</v>
      </c>
      <c r="F35" s="503"/>
      <c r="G35" s="503">
        <v>47728242000</v>
      </c>
      <c r="H35" s="503"/>
      <c r="I35" s="503">
        <f t="shared" si="1"/>
        <v>5115456000</v>
      </c>
      <c r="J35" s="503"/>
      <c r="K35" s="503">
        <v>30000000</v>
      </c>
      <c r="L35" s="503"/>
      <c r="M35" s="503">
        <v>48044544000</v>
      </c>
      <c r="N35" s="503"/>
      <c r="O35" s="503">
        <v>42929088000</v>
      </c>
      <c r="P35" s="503"/>
      <c r="Q35" s="503">
        <f t="shared" si="0"/>
        <v>5115456000</v>
      </c>
    </row>
    <row r="36" spans="1:17" ht="30">
      <c r="A36" s="214" t="s">
        <v>183</v>
      </c>
      <c r="C36" s="503">
        <v>0</v>
      </c>
      <c r="D36" s="503"/>
      <c r="E36" s="503">
        <v>0</v>
      </c>
      <c r="F36" s="503"/>
      <c r="G36" s="503">
        <v>0</v>
      </c>
      <c r="H36" s="503"/>
      <c r="I36" s="503">
        <f t="shared" si="1"/>
        <v>0</v>
      </c>
      <c r="J36" s="503"/>
      <c r="K36" s="503">
        <v>1900000</v>
      </c>
      <c r="L36" s="503"/>
      <c r="M36" s="503">
        <v>15271382120</v>
      </c>
      <c r="N36" s="503"/>
      <c r="O36" s="503">
        <v>13566253973</v>
      </c>
      <c r="P36" s="503"/>
      <c r="Q36" s="503">
        <f t="shared" si="0"/>
        <v>1705128147</v>
      </c>
    </row>
    <row r="37" spans="1:17" ht="30">
      <c r="A37" s="215" t="s">
        <v>184</v>
      </c>
      <c r="C37" s="503">
        <v>0</v>
      </c>
      <c r="D37" s="503"/>
      <c r="E37" s="503">
        <v>0</v>
      </c>
      <c r="F37" s="503"/>
      <c r="G37" s="503">
        <v>0</v>
      </c>
      <c r="H37" s="503"/>
      <c r="I37" s="503">
        <f t="shared" si="1"/>
        <v>0</v>
      </c>
      <c r="J37" s="503"/>
      <c r="K37" s="503">
        <v>18233449</v>
      </c>
      <c r="L37" s="503"/>
      <c r="M37" s="503">
        <v>137296654300</v>
      </c>
      <c r="N37" s="503"/>
      <c r="O37" s="503">
        <v>116265440581</v>
      </c>
      <c r="P37" s="503"/>
      <c r="Q37" s="503">
        <f t="shared" si="0"/>
        <v>21031213719</v>
      </c>
    </row>
    <row r="38" spans="1:17" ht="18.75">
      <c r="A38" s="216" t="s">
        <v>44</v>
      </c>
      <c r="C38" s="503">
        <v>0</v>
      </c>
      <c r="D38" s="503"/>
      <c r="E38" s="503">
        <v>0</v>
      </c>
      <c r="F38" s="503"/>
      <c r="G38" s="503">
        <v>0</v>
      </c>
      <c r="H38" s="503"/>
      <c r="I38" s="503">
        <f t="shared" si="1"/>
        <v>0</v>
      </c>
      <c r="J38" s="503"/>
      <c r="K38" s="503">
        <v>7512000</v>
      </c>
      <c r="L38" s="503"/>
      <c r="M38" s="503">
        <v>128460986935</v>
      </c>
      <c r="N38" s="503"/>
      <c r="O38" s="503">
        <v>80475346132</v>
      </c>
      <c r="P38" s="503"/>
      <c r="Q38" s="503">
        <f t="shared" si="0"/>
        <v>47985640803</v>
      </c>
    </row>
    <row r="39" spans="1:17" ht="18.75">
      <c r="A39" s="217" t="s">
        <v>185</v>
      </c>
      <c r="C39" s="503">
        <v>0</v>
      </c>
      <c r="D39" s="503"/>
      <c r="E39" s="503">
        <v>0</v>
      </c>
      <c r="F39" s="503"/>
      <c r="G39" s="503">
        <v>0</v>
      </c>
      <c r="H39" s="503"/>
      <c r="I39" s="503">
        <f t="shared" si="1"/>
        <v>0</v>
      </c>
      <c r="J39" s="503"/>
      <c r="K39" s="503">
        <v>52650000</v>
      </c>
      <c r="L39" s="503"/>
      <c r="M39" s="503">
        <v>220207935603</v>
      </c>
      <c r="N39" s="503"/>
      <c r="O39" s="503">
        <v>171044231179</v>
      </c>
      <c r="P39" s="503"/>
      <c r="Q39" s="503">
        <f t="shared" si="0"/>
        <v>49163704424</v>
      </c>
    </row>
    <row r="40" spans="1:17" ht="18.75">
      <c r="A40" s="218" t="s">
        <v>140</v>
      </c>
      <c r="C40" s="503">
        <v>0</v>
      </c>
      <c r="D40" s="503"/>
      <c r="E40" s="503">
        <v>0</v>
      </c>
      <c r="F40" s="503"/>
      <c r="G40" s="503">
        <v>0</v>
      </c>
      <c r="H40" s="503"/>
      <c r="I40" s="503">
        <f t="shared" si="1"/>
        <v>0</v>
      </c>
      <c r="J40" s="503"/>
      <c r="K40" s="503">
        <v>7465</v>
      </c>
      <c r="L40" s="503"/>
      <c r="M40" s="503">
        <v>35321983</v>
      </c>
      <c r="N40" s="503"/>
      <c r="O40" s="503">
        <v>18908862</v>
      </c>
      <c r="P40" s="503"/>
      <c r="Q40" s="503">
        <f t="shared" si="0"/>
        <v>16413121</v>
      </c>
    </row>
    <row r="41" spans="1:17" ht="18.75">
      <c r="A41" s="219" t="s">
        <v>48</v>
      </c>
      <c r="C41" s="503">
        <v>0</v>
      </c>
      <c r="D41" s="503"/>
      <c r="E41" s="503">
        <v>0</v>
      </c>
      <c r="F41" s="503"/>
      <c r="G41" s="503">
        <v>0</v>
      </c>
      <c r="H41" s="503"/>
      <c r="I41" s="503">
        <f t="shared" si="1"/>
        <v>0</v>
      </c>
      <c r="J41" s="503"/>
      <c r="K41" s="503">
        <v>22223600</v>
      </c>
      <c r="L41" s="503"/>
      <c r="M41" s="503">
        <v>140432201821</v>
      </c>
      <c r="N41" s="503"/>
      <c r="O41" s="503">
        <v>73807440332</v>
      </c>
      <c r="P41" s="503"/>
      <c r="Q41" s="503">
        <f t="shared" si="0"/>
        <v>66624761489</v>
      </c>
    </row>
    <row r="42" spans="1:17" ht="18.75">
      <c r="A42" s="220" t="s">
        <v>186</v>
      </c>
      <c r="C42" s="503">
        <v>0</v>
      </c>
      <c r="D42" s="503"/>
      <c r="E42" s="503">
        <v>0</v>
      </c>
      <c r="F42" s="503"/>
      <c r="G42" s="503">
        <v>0</v>
      </c>
      <c r="H42" s="503"/>
      <c r="I42" s="503">
        <f t="shared" si="1"/>
        <v>0</v>
      </c>
      <c r="J42" s="503"/>
      <c r="K42" s="503">
        <v>21421840</v>
      </c>
      <c r="L42" s="503"/>
      <c r="M42" s="503">
        <v>124730083300</v>
      </c>
      <c r="N42" s="503"/>
      <c r="O42" s="503">
        <v>60645114375</v>
      </c>
      <c r="P42" s="503"/>
      <c r="Q42" s="503">
        <f t="shared" si="0"/>
        <v>64084968925</v>
      </c>
    </row>
    <row r="43" spans="1:17" ht="18.75">
      <c r="A43" s="221" t="s">
        <v>51</v>
      </c>
      <c r="C43" s="503">
        <v>500000</v>
      </c>
      <c r="D43" s="503"/>
      <c r="E43" s="503">
        <v>22177420589</v>
      </c>
      <c r="F43" s="503"/>
      <c r="G43" s="503">
        <v>16387606307</v>
      </c>
      <c r="H43" s="503"/>
      <c r="I43" s="503">
        <f t="shared" si="1"/>
        <v>5789814282</v>
      </c>
      <c r="J43" s="503"/>
      <c r="K43" s="503">
        <v>500000</v>
      </c>
      <c r="L43" s="503"/>
      <c r="M43" s="503">
        <v>22177420589</v>
      </c>
      <c r="N43" s="503"/>
      <c r="O43" s="503">
        <v>16387606307</v>
      </c>
      <c r="P43" s="503"/>
      <c r="Q43" s="503">
        <f t="shared" si="0"/>
        <v>5789814282</v>
      </c>
    </row>
    <row r="44" spans="1:17" ht="30">
      <c r="A44" s="222" t="s">
        <v>187</v>
      </c>
      <c r="C44" s="503">
        <v>0</v>
      </c>
      <c r="D44" s="503"/>
      <c r="E44" s="503">
        <v>0</v>
      </c>
      <c r="F44" s="503"/>
      <c r="G44" s="503">
        <v>0</v>
      </c>
      <c r="H44" s="503"/>
      <c r="I44" s="503">
        <f t="shared" si="1"/>
        <v>0</v>
      </c>
      <c r="J44" s="503"/>
      <c r="K44" s="503">
        <v>625000</v>
      </c>
      <c r="L44" s="503"/>
      <c r="M44" s="503">
        <v>13543931397</v>
      </c>
      <c r="N44" s="503"/>
      <c r="O44" s="503">
        <v>7175514397</v>
      </c>
      <c r="P44" s="503"/>
      <c r="Q44" s="503">
        <f t="shared" si="0"/>
        <v>6368417000</v>
      </c>
    </row>
    <row r="45" spans="1:17" ht="18.75">
      <c r="A45" s="223" t="s">
        <v>52</v>
      </c>
      <c r="C45" s="503">
        <v>4800000</v>
      </c>
      <c r="D45" s="503"/>
      <c r="E45" s="503">
        <v>30500612584</v>
      </c>
      <c r="F45" s="503"/>
      <c r="G45" s="503">
        <v>14780648885</v>
      </c>
      <c r="H45" s="503"/>
      <c r="I45" s="503">
        <f t="shared" si="1"/>
        <v>15719963699</v>
      </c>
      <c r="J45" s="503"/>
      <c r="K45" s="503">
        <v>4800000</v>
      </c>
      <c r="L45" s="503"/>
      <c r="M45" s="503">
        <v>30500612584</v>
      </c>
      <c r="N45" s="503"/>
      <c r="O45" s="503">
        <v>14780648885</v>
      </c>
      <c r="P45" s="503"/>
      <c r="Q45" s="503">
        <f t="shared" si="0"/>
        <v>15719963699</v>
      </c>
    </row>
    <row r="46" spans="1:17" ht="18.75">
      <c r="A46" s="224" t="s">
        <v>188</v>
      </c>
      <c r="C46" s="503">
        <v>0</v>
      </c>
      <c r="D46" s="503"/>
      <c r="E46" s="503">
        <v>0</v>
      </c>
      <c r="F46" s="503"/>
      <c r="G46" s="503">
        <v>0</v>
      </c>
      <c r="H46" s="503"/>
      <c r="I46" s="503">
        <f t="shared" si="1"/>
        <v>0</v>
      </c>
      <c r="J46" s="503"/>
      <c r="K46" s="503">
        <v>3440000</v>
      </c>
      <c r="L46" s="503"/>
      <c r="M46" s="503">
        <v>21382543597</v>
      </c>
      <c r="N46" s="503"/>
      <c r="O46" s="503">
        <v>19534322007</v>
      </c>
      <c r="P46" s="503"/>
      <c r="Q46" s="503">
        <f t="shared" si="0"/>
        <v>1848221590</v>
      </c>
    </row>
    <row r="47" spans="1:17" ht="18.75">
      <c r="A47" s="225" t="s">
        <v>189</v>
      </c>
      <c r="C47" s="503">
        <v>0</v>
      </c>
      <c r="D47" s="503"/>
      <c r="E47" s="503">
        <v>0</v>
      </c>
      <c r="F47" s="503"/>
      <c r="G47" s="503">
        <v>0</v>
      </c>
      <c r="H47" s="503"/>
      <c r="I47" s="503">
        <f t="shared" si="1"/>
        <v>0</v>
      </c>
      <c r="J47" s="503"/>
      <c r="K47" s="503">
        <v>9692307</v>
      </c>
      <c r="L47" s="503"/>
      <c r="M47" s="503">
        <v>78855302363</v>
      </c>
      <c r="N47" s="503"/>
      <c r="O47" s="503">
        <v>34960146983</v>
      </c>
      <c r="P47" s="503"/>
      <c r="Q47" s="503">
        <f t="shared" si="0"/>
        <v>43895155380</v>
      </c>
    </row>
    <row r="48" spans="1:17" ht="18.75">
      <c r="A48" s="226" t="s">
        <v>54</v>
      </c>
      <c r="C48" s="503">
        <v>0</v>
      </c>
      <c r="D48" s="503"/>
      <c r="E48" s="503">
        <v>0</v>
      </c>
      <c r="F48" s="503"/>
      <c r="G48" s="503">
        <v>0</v>
      </c>
      <c r="H48" s="503"/>
      <c r="I48" s="503">
        <f t="shared" si="1"/>
        <v>0</v>
      </c>
      <c r="J48" s="503"/>
      <c r="K48" s="503">
        <v>13863521</v>
      </c>
      <c r="L48" s="503"/>
      <c r="M48" s="503">
        <v>92871505930</v>
      </c>
      <c r="N48" s="503"/>
      <c r="O48" s="503">
        <v>69326694513</v>
      </c>
      <c r="P48" s="503"/>
      <c r="Q48" s="503">
        <f t="shared" si="0"/>
        <v>23544811417</v>
      </c>
    </row>
    <row r="49" spans="1:17" ht="18.75">
      <c r="A49" s="227" t="s">
        <v>146</v>
      </c>
      <c r="C49" s="503">
        <v>0</v>
      </c>
      <c r="D49" s="503"/>
      <c r="E49" s="503">
        <v>0</v>
      </c>
      <c r="F49" s="503"/>
      <c r="G49" s="503">
        <v>0</v>
      </c>
      <c r="H49" s="503"/>
      <c r="I49" s="503">
        <f t="shared" si="1"/>
        <v>0</v>
      </c>
      <c r="J49" s="503"/>
      <c r="K49" s="503">
        <v>1050000</v>
      </c>
      <c r="L49" s="503"/>
      <c r="M49" s="503">
        <v>14297184610</v>
      </c>
      <c r="N49" s="503"/>
      <c r="O49" s="503">
        <v>15341084770</v>
      </c>
      <c r="P49" s="503"/>
      <c r="Q49" s="503">
        <f t="shared" si="0"/>
        <v>-1043900160</v>
      </c>
    </row>
    <row r="50" spans="1:17" ht="18.75">
      <c r="A50" s="228" t="s">
        <v>190</v>
      </c>
      <c r="C50" s="503">
        <v>0</v>
      </c>
      <c r="D50" s="503"/>
      <c r="E50" s="503">
        <v>0</v>
      </c>
      <c r="F50" s="503"/>
      <c r="G50" s="503">
        <v>0</v>
      </c>
      <c r="H50" s="503"/>
      <c r="I50" s="503">
        <f t="shared" si="1"/>
        <v>0</v>
      </c>
      <c r="J50" s="503"/>
      <c r="K50" s="503">
        <v>15285977</v>
      </c>
      <c r="L50" s="503"/>
      <c r="M50" s="503">
        <v>132461170198</v>
      </c>
      <c r="N50" s="503"/>
      <c r="O50" s="503">
        <v>84834356200</v>
      </c>
      <c r="P50" s="503"/>
      <c r="Q50" s="503">
        <f t="shared" si="0"/>
        <v>47626813998</v>
      </c>
    </row>
    <row r="51" spans="1:17" ht="18.75">
      <c r="A51" s="229" t="s">
        <v>191</v>
      </c>
      <c r="C51" s="503">
        <v>0</v>
      </c>
      <c r="D51" s="503"/>
      <c r="E51" s="503">
        <v>0</v>
      </c>
      <c r="F51" s="503"/>
      <c r="G51" s="503">
        <v>0</v>
      </c>
      <c r="H51" s="503"/>
      <c r="I51" s="503">
        <f t="shared" si="1"/>
        <v>0</v>
      </c>
      <c r="J51" s="503"/>
      <c r="K51" s="503">
        <v>1500000</v>
      </c>
      <c r="L51" s="503"/>
      <c r="M51" s="503">
        <v>28711236567</v>
      </c>
      <c r="N51" s="503"/>
      <c r="O51" s="503">
        <v>20911946367</v>
      </c>
      <c r="P51" s="503"/>
      <c r="Q51" s="503">
        <f t="shared" si="0"/>
        <v>7799290200</v>
      </c>
    </row>
    <row r="52" spans="1:17" ht="18.75">
      <c r="A52" s="230" t="s">
        <v>57</v>
      </c>
      <c r="C52" s="503">
        <v>13314343</v>
      </c>
      <c r="D52" s="503"/>
      <c r="E52" s="503">
        <v>59938038845</v>
      </c>
      <c r="F52" s="503"/>
      <c r="G52" s="503">
        <v>39150725287</v>
      </c>
      <c r="H52" s="503"/>
      <c r="I52" s="503">
        <f t="shared" si="1"/>
        <v>20787313558</v>
      </c>
      <c r="J52" s="503"/>
      <c r="K52" s="503">
        <v>39985861</v>
      </c>
      <c r="L52" s="503"/>
      <c r="M52" s="503">
        <v>169094294942</v>
      </c>
      <c r="N52" s="503"/>
      <c r="O52" s="503">
        <v>117643440539</v>
      </c>
      <c r="P52" s="503"/>
      <c r="Q52" s="503">
        <f t="shared" si="0"/>
        <v>51450854403</v>
      </c>
    </row>
    <row r="53" spans="1:17" ht="18.75">
      <c r="A53" s="231" t="s">
        <v>58</v>
      </c>
      <c r="C53" s="503">
        <v>2649000</v>
      </c>
      <c r="D53" s="503"/>
      <c r="E53" s="503">
        <v>87088732159</v>
      </c>
      <c r="F53" s="503"/>
      <c r="G53" s="503">
        <v>80740459466</v>
      </c>
      <c r="H53" s="503"/>
      <c r="I53" s="503">
        <f t="shared" si="1"/>
        <v>6348272693</v>
      </c>
      <c r="J53" s="503"/>
      <c r="K53" s="503">
        <v>5800000</v>
      </c>
      <c r="L53" s="503"/>
      <c r="M53" s="503">
        <v>203335793117</v>
      </c>
      <c r="N53" s="503"/>
      <c r="O53" s="503">
        <v>176705933377</v>
      </c>
      <c r="P53" s="503"/>
      <c r="Q53" s="503">
        <f t="shared" si="0"/>
        <v>26629859740</v>
      </c>
    </row>
    <row r="54" spans="1:17" ht="18.75">
      <c r="A54" s="232" t="s">
        <v>192</v>
      </c>
      <c r="C54" s="503">
        <v>0</v>
      </c>
      <c r="D54" s="503"/>
      <c r="E54" s="503">
        <v>0</v>
      </c>
      <c r="F54" s="503"/>
      <c r="G54" s="503">
        <v>0</v>
      </c>
      <c r="H54" s="503"/>
      <c r="I54" s="503">
        <f t="shared" si="1"/>
        <v>0</v>
      </c>
      <c r="J54" s="503"/>
      <c r="K54" s="503">
        <v>1001000</v>
      </c>
      <c r="L54" s="503"/>
      <c r="M54" s="503">
        <v>25116606981</v>
      </c>
      <c r="N54" s="503"/>
      <c r="O54" s="503">
        <v>20355508553</v>
      </c>
      <c r="P54" s="503"/>
      <c r="Q54" s="503">
        <f t="shared" si="0"/>
        <v>4761098428</v>
      </c>
    </row>
    <row r="55" spans="1:17" ht="18.75">
      <c r="A55" s="233" t="s">
        <v>193</v>
      </c>
      <c r="C55" s="503">
        <v>0</v>
      </c>
      <c r="D55" s="503"/>
      <c r="E55" s="503">
        <v>0</v>
      </c>
      <c r="F55" s="503"/>
      <c r="G55" s="503">
        <v>0</v>
      </c>
      <c r="H55" s="503"/>
      <c r="I55" s="503">
        <f t="shared" si="1"/>
        <v>0</v>
      </c>
      <c r="J55" s="503"/>
      <c r="K55" s="503">
        <v>2399089</v>
      </c>
      <c r="L55" s="503"/>
      <c r="M55" s="503">
        <v>47838071660</v>
      </c>
      <c r="N55" s="503"/>
      <c r="O55" s="503">
        <v>28484416007</v>
      </c>
      <c r="P55" s="503"/>
      <c r="Q55" s="503">
        <f t="shared" si="0"/>
        <v>19353655653</v>
      </c>
    </row>
    <row r="56" spans="1:17" ht="18.75">
      <c r="A56" s="234" t="s">
        <v>194</v>
      </c>
      <c r="C56" s="503">
        <v>0</v>
      </c>
      <c r="D56" s="503"/>
      <c r="E56" s="503">
        <v>0</v>
      </c>
      <c r="F56" s="503"/>
      <c r="G56" s="503">
        <v>0</v>
      </c>
      <c r="H56" s="503"/>
      <c r="I56" s="503">
        <f t="shared" si="1"/>
        <v>0</v>
      </c>
      <c r="J56" s="503"/>
      <c r="K56" s="503">
        <v>4575912</v>
      </c>
      <c r="L56" s="503"/>
      <c r="M56" s="503">
        <v>22709328989</v>
      </c>
      <c r="N56" s="503"/>
      <c r="O56" s="503">
        <v>15088884985</v>
      </c>
      <c r="P56" s="503"/>
      <c r="Q56" s="503">
        <f t="shared" si="0"/>
        <v>7620444004</v>
      </c>
    </row>
    <row r="57" spans="1:17" ht="18.75">
      <c r="A57" s="235" t="s">
        <v>59</v>
      </c>
      <c r="C57" s="503">
        <v>0</v>
      </c>
      <c r="D57" s="503"/>
      <c r="E57" s="503">
        <v>0</v>
      </c>
      <c r="F57" s="503"/>
      <c r="G57" s="503">
        <v>0</v>
      </c>
      <c r="H57" s="503"/>
      <c r="I57" s="503">
        <f t="shared" si="1"/>
        <v>0</v>
      </c>
      <c r="J57" s="503"/>
      <c r="K57" s="503">
        <v>8796939</v>
      </c>
      <c r="L57" s="503"/>
      <c r="M57" s="503">
        <v>125813968947</v>
      </c>
      <c r="N57" s="503"/>
      <c r="O57" s="503">
        <v>97668107289</v>
      </c>
      <c r="P57" s="503"/>
      <c r="Q57" s="503">
        <f t="shared" si="0"/>
        <v>28145861658</v>
      </c>
    </row>
    <row r="58" spans="1:17" ht="18.75">
      <c r="A58" s="236" t="s">
        <v>61</v>
      </c>
      <c r="C58" s="503">
        <v>0</v>
      </c>
      <c r="D58" s="503"/>
      <c r="E58" s="503">
        <v>0</v>
      </c>
      <c r="F58" s="503"/>
      <c r="G58" s="503">
        <v>0</v>
      </c>
      <c r="H58" s="503"/>
      <c r="I58" s="503">
        <f t="shared" si="1"/>
        <v>0</v>
      </c>
      <c r="J58" s="503"/>
      <c r="K58" s="503">
        <v>2000000</v>
      </c>
      <c r="L58" s="503"/>
      <c r="M58" s="503">
        <v>32465673137</v>
      </c>
      <c r="N58" s="503"/>
      <c r="O58" s="503">
        <v>19341678295</v>
      </c>
      <c r="P58" s="503"/>
      <c r="Q58" s="503">
        <f t="shared" si="0"/>
        <v>13123994842</v>
      </c>
    </row>
    <row r="59" spans="1:17" ht="18.75">
      <c r="A59" s="237" t="s">
        <v>62</v>
      </c>
      <c r="C59" s="503">
        <v>979543</v>
      </c>
      <c r="D59" s="503"/>
      <c r="E59" s="503">
        <v>25982643537</v>
      </c>
      <c r="F59" s="503"/>
      <c r="G59" s="503">
        <v>22569829836</v>
      </c>
      <c r="H59" s="503"/>
      <c r="I59" s="503">
        <f t="shared" si="1"/>
        <v>3412813701</v>
      </c>
      <c r="J59" s="503"/>
      <c r="K59" s="503">
        <v>1800000</v>
      </c>
      <c r="L59" s="503"/>
      <c r="M59" s="503">
        <v>50011459056</v>
      </c>
      <c r="N59" s="503"/>
      <c r="O59" s="503">
        <v>41460566515</v>
      </c>
      <c r="P59" s="503"/>
      <c r="Q59" s="503">
        <f t="shared" si="0"/>
        <v>8550892541</v>
      </c>
    </row>
    <row r="60" spans="1:17" ht="30">
      <c r="A60" s="238" t="s">
        <v>195</v>
      </c>
      <c r="C60" s="503">
        <v>0</v>
      </c>
      <c r="D60" s="503"/>
      <c r="E60" s="503">
        <v>0</v>
      </c>
      <c r="F60" s="503"/>
      <c r="G60" s="503">
        <v>0</v>
      </c>
      <c r="H60" s="503"/>
      <c r="I60" s="503">
        <f t="shared" si="1"/>
        <v>0</v>
      </c>
      <c r="J60" s="503"/>
      <c r="K60" s="503">
        <v>1359750</v>
      </c>
      <c r="L60" s="503"/>
      <c r="M60" s="503">
        <v>23440377659</v>
      </c>
      <c r="N60" s="503"/>
      <c r="O60" s="503">
        <v>23797585383</v>
      </c>
      <c r="P60" s="503"/>
      <c r="Q60" s="503">
        <f t="shared" si="0"/>
        <v>-357207724</v>
      </c>
    </row>
    <row r="61" spans="1:17" ht="18.75">
      <c r="A61" s="239" t="s">
        <v>64</v>
      </c>
      <c r="C61" s="503">
        <v>0</v>
      </c>
      <c r="D61" s="503"/>
      <c r="E61" s="503">
        <v>0</v>
      </c>
      <c r="F61" s="503"/>
      <c r="G61" s="503">
        <v>0</v>
      </c>
      <c r="H61" s="503"/>
      <c r="I61" s="503">
        <f t="shared" si="1"/>
        <v>0</v>
      </c>
      <c r="J61" s="503"/>
      <c r="K61" s="503">
        <v>270226</v>
      </c>
      <c r="L61" s="503"/>
      <c r="M61" s="503">
        <v>4010563497</v>
      </c>
      <c r="N61" s="503"/>
      <c r="O61" s="503">
        <v>4565059674</v>
      </c>
      <c r="P61" s="503"/>
      <c r="Q61" s="503">
        <f t="shared" si="0"/>
        <v>-554496177</v>
      </c>
    </row>
    <row r="62" spans="1:17" ht="30">
      <c r="A62" s="240" t="s">
        <v>196</v>
      </c>
      <c r="C62" s="503">
        <v>0</v>
      </c>
      <c r="D62" s="503"/>
      <c r="E62" s="503">
        <v>0</v>
      </c>
      <c r="F62" s="503"/>
      <c r="G62" s="503">
        <v>0</v>
      </c>
      <c r="H62" s="503"/>
      <c r="I62" s="503">
        <f t="shared" si="1"/>
        <v>0</v>
      </c>
      <c r="J62" s="503"/>
      <c r="K62" s="503">
        <v>2635520</v>
      </c>
      <c r="L62" s="503"/>
      <c r="M62" s="503">
        <v>10453156240</v>
      </c>
      <c r="N62" s="503"/>
      <c r="O62" s="503">
        <v>15289680141</v>
      </c>
      <c r="P62" s="503"/>
      <c r="Q62" s="503">
        <f t="shared" si="0"/>
        <v>-4836523901</v>
      </c>
    </row>
    <row r="63" spans="1:17" ht="18.75">
      <c r="A63" s="241" t="s">
        <v>197</v>
      </c>
      <c r="C63" s="503">
        <v>0</v>
      </c>
      <c r="D63" s="503"/>
      <c r="E63" s="503">
        <v>0</v>
      </c>
      <c r="F63" s="503"/>
      <c r="G63" s="503">
        <v>0</v>
      </c>
      <c r="H63" s="503"/>
      <c r="I63" s="503">
        <f t="shared" si="1"/>
        <v>0</v>
      </c>
      <c r="J63" s="503"/>
      <c r="K63" s="503">
        <v>23692722</v>
      </c>
      <c r="L63" s="503"/>
      <c r="M63" s="503">
        <v>44224697224</v>
      </c>
      <c r="N63" s="503"/>
      <c r="O63" s="503">
        <v>32966809218</v>
      </c>
      <c r="P63" s="503"/>
      <c r="Q63" s="503">
        <f t="shared" si="0"/>
        <v>11257888006</v>
      </c>
    </row>
    <row r="64" spans="1:17" ht="18.75">
      <c r="A64" s="242" t="s">
        <v>67</v>
      </c>
      <c r="C64" s="503">
        <v>0</v>
      </c>
      <c r="D64" s="503"/>
      <c r="E64" s="503">
        <v>0</v>
      </c>
      <c r="F64" s="503"/>
      <c r="G64" s="503">
        <v>0</v>
      </c>
      <c r="H64" s="503"/>
      <c r="I64" s="503">
        <f t="shared" si="1"/>
        <v>0</v>
      </c>
      <c r="J64" s="503"/>
      <c r="K64" s="503">
        <v>8047303</v>
      </c>
      <c r="L64" s="503"/>
      <c r="M64" s="503">
        <v>95656105345</v>
      </c>
      <c r="N64" s="503"/>
      <c r="O64" s="503">
        <v>67022552429</v>
      </c>
      <c r="P64" s="503"/>
      <c r="Q64" s="503">
        <f t="shared" si="0"/>
        <v>28633552916</v>
      </c>
    </row>
    <row r="65" spans="1:17" ht="19.5" thickBot="1">
      <c r="A65" s="243" t="s">
        <v>68</v>
      </c>
      <c r="C65" s="514"/>
      <c r="D65" s="503"/>
      <c r="E65" s="504">
        <f>SUM(E9:$E$64)</f>
        <v>440139547709</v>
      </c>
      <c r="F65" s="503"/>
      <c r="G65" s="504">
        <f>SUM(G9:$G$64)</f>
        <v>341405816355</v>
      </c>
      <c r="H65" s="503"/>
      <c r="I65" s="504">
        <f>SUM(I9:$I$64)</f>
        <v>98733731354</v>
      </c>
      <c r="J65" s="503"/>
      <c r="K65" s="514"/>
      <c r="L65" s="503"/>
      <c r="M65" s="504">
        <f>SUM(M9:$M$64)</f>
        <v>3599075851685</v>
      </c>
      <c r="N65" s="503"/>
      <c r="O65" s="504">
        <f>SUM(O9:$O$64)</f>
        <v>2628675952506</v>
      </c>
      <c r="P65" s="503"/>
      <c r="Q65" s="504">
        <f>SUM(Q9:$Q$64)</f>
        <v>970399899179</v>
      </c>
    </row>
    <row r="66" spans="1:17" ht="19.5" thickTop="1">
      <c r="A66" s="523"/>
      <c r="C66" s="514"/>
      <c r="D66" s="503"/>
      <c r="E66" s="514"/>
      <c r="F66" s="503"/>
      <c r="G66" s="514"/>
      <c r="H66" s="503"/>
      <c r="I66" s="514"/>
      <c r="J66" s="503"/>
      <c r="K66" s="514"/>
      <c r="L66" s="503"/>
      <c r="M66" s="514"/>
      <c r="N66" s="503"/>
      <c r="O66" s="514"/>
      <c r="P66" s="503"/>
      <c r="Q66" s="514"/>
    </row>
    <row r="67" spans="1:17">
      <c r="E67" s="520"/>
      <c r="M67" s="520"/>
    </row>
    <row r="68" spans="1:17">
      <c r="A68" s="470" t="s">
        <v>198</v>
      </c>
      <c r="B68" s="471"/>
      <c r="C68" s="471"/>
      <c r="D68" s="471"/>
      <c r="E68" s="471"/>
      <c r="F68" s="471"/>
      <c r="G68" s="471"/>
      <c r="H68" s="471"/>
      <c r="I68" s="471"/>
      <c r="J68" s="471"/>
      <c r="K68" s="471"/>
      <c r="L68" s="471"/>
      <c r="M68" s="471"/>
      <c r="N68" s="471"/>
      <c r="O68" s="471"/>
      <c r="P68" s="471"/>
      <c r="Q68" s="472"/>
    </row>
  </sheetData>
  <mergeCells count="7">
    <mergeCell ref="A68:Q6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5"/>
  <sheetViews>
    <sheetView rightToLeft="1" workbookViewId="0">
      <selection activeCell="Q61" activeCellId="1" sqref="I61 Q61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480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</row>
    <row r="2" spans="1:17" ht="20.100000000000001" customHeight="1">
      <c r="A2" s="481" t="s">
        <v>103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</row>
    <row r="3" spans="1:17" ht="20.100000000000001" customHeight="1">
      <c r="A3" s="482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</row>
    <row r="5" spans="1:17" ht="15.75">
      <c r="A5" s="483" t="s">
        <v>199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</row>
    <row r="7" spans="1:17" ht="15.75">
      <c r="C7" s="484" t="s">
        <v>119</v>
      </c>
      <c r="D7" s="428"/>
      <c r="E7" s="428"/>
      <c r="F7" s="428"/>
      <c r="G7" s="428"/>
      <c r="H7" s="428"/>
      <c r="I7" s="428"/>
      <c r="K7" s="485" t="s">
        <v>7</v>
      </c>
      <c r="L7" s="428"/>
      <c r="M7" s="428"/>
      <c r="N7" s="428"/>
      <c r="O7" s="428"/>
      <c r="P7" s="428"/>
      <c r="Q7" s="428"/>
    </row>
    <row r="8" spans="1:17" ht="31.5">
      <c r="A8" s="244" t="s">
        <v>105</v>
      </c>
      <c r="C8" s="245" t="s">
        <v>9</v>
      </c>
      <c r="E8" s="246" t="s">
        <v>11</v>
      </c>
      <c r="G8" s="247" t="s">
        <v>167</v>
      </c>
      <c r="I8" s="248" t="s">
        <v>200</v>
      </c>
      <c r="K8" s="249" t="s">
        <v>9</v>
      </c>
      <c r="M8" s="250" t="s">
        <v>11</v>
      </c>
      <c r="O8" s="251" t="s">
        <v>167</v>
      </c>
      <c r="Q8" s="252" t="s">
        <v>200</v>
      </c>
    </row>
    <row r="9" spans="1:17" ht="18.75">
      <c r="A9" s="253" t="s">
        <v>17</v>
      </c>
      <c r="C9" s="503">
        <v>1763554</v>
      </c>
      <c r="D9" s="503"/>
      <c r="E9" s="503">
        <v>22474240144</v>
      </c>
      <c r="F9" s="503"/>
      <c r="G9" s="503">
        <v>27032198364</v>
      </c>
      <c r="H9" s="503"/>
      <c r="I9" s="503">
        <f>E9-G9</f>
        <v>-4557958220</v>
      </c>
      <c r="J9" s="503"/>
      <c r="K9" s="503">
        <v>1763554</v>
      </c>
      <c r="L9" s="503"/>
      <c r="M9" s="503">
        <v>22474240144</v>
      </c>
      <c r="N9" s="503"/>
      <c r="O9" s="503">
        <v>20982588781</v>
      </c>
      <c r="P9" s="503"/>
      <c r="Q9" s="503">
        <f>M9-O9</f>
        <v>1491651363</v>
      </c>
    </row>
    <row r="10" spans="1:17" ht="18.75">
      <c r="A10" s="254" t="s">
        <v>18</v>
      </c>
      <c r="C10" s="503">
        <v>10015010</v>
      </c>
      <c r="D10" s="503"/>
      <c r="E10" s="503">
        <v>43644564307</v>
      </c>
      <c r="F10" s="503"/>
      <c r="G10" s="503">
        <v>49478440832</v>
      </c>
      <c r="H10" s="503"/>
      <c r="I10" s="503">
        <f t="shared" ref="I10:I60" si="0">E10-G10</f>
        <v>-5833876525</v>
      </c>
      <c r="J10" s="503"/>
      <c r="K10" s="503">
        <v>10015010</v>
      </c>
      <c r="L10" s="503"/>
      <c r="M10" s="503">
        <v>43644564307</v>
      </c>
      <c r="N10" s="503"/>
      <c r="O10" s="503">
        <v>48218937256</v>
      </c>
      <c r="P10" s="503"/>
      <c r="Q10" s="503">
        <f t="shared" ref="Q10:Q60" si="1">M10-O10</f>
        <v>-4574372949</v>
      </c>
    </row>
    <row r="11" spans="1:17" ht="18.75">
      <c r="A11" s="255" t="s">
        <v>19</v>
      </c>
      <c r="C11" s="503">
        <v>70178287</v>
      </c>
      <c r="D11" s="503"/>
      <c r="E11" s="503">
        <v>229094224816</v>
      </c>
      <c r="F11" s="503"/>
      <c r="G11" s="503">
        <v>275136304103</v>
      </c>
      <c r="H11" s="503"/>
      <c r="I11" s="503">
        <f t="shared" si="0"/>
        <v>-46042079287</v>
      </c>
      <c r="J11" s="503"/>
      <c r="K11" s="503">
        <v>70178287</v>
      </c>
      <c r="L11" s="503"/>
      <c r="M11" s="503">
        <v>229094224816</v>
      </c>
      <c r="N11" s="503"/>
      <c r="O11" s="503">
        <v>161372042546</v>
      </c>
      <c r="P11" s="503"/>
      <c r="Q11" s="503">
        <f t="shared" si="1"/>
        <v>67722182270</v>
      </c>
    </row>
    <row r="12" spans="1:17" ht="18.75">
      <c r="A12" s="256" t="s">
        <v>20</v>
      </c>
      <c r="C12" s="503">
        <v>12418268</v>
      </c>
      <c r="D12" s="503"/>
      <c r="E12" s="503">
        <v>72214618937</v>
      </c>
      <c r="F12" s="503"/>
      <c r="G12" s="503">
        <v>68440461587</v>
      </c>
      <c r="H12" s="503"/>
      <c r="I12" s="503">
        <f t="shared" si="0"/>
        <v>3774157350</v>
      </c>
      <c r="J12" s="503"/>
      <c r="K12" s="503">
        <v>12418268</v>
      </c>
      <c r="L12" s="503"/>
      <c r="M12" s="503">
        <v>72214618937</v>
      </c>
      <c r="N12" s="503"/>
      <c r="O12" s="503">
        <v>65999873362</v>
      </c>
      <c r="P12" s="503"/>
      <c r="Q12" s="503">
        <f t="shared" si="1"/>
        <v>6214745575</v>
      </c>
    </row>
    <row r="13" spans="1:17" ht="30">
      <c r="A13" s="257" t="s">
        <v>171</v>
      </c>
      <c r="C13" s="503">
        <v>0</v>
      </c>
      <c r="D13" s="503"/>
      <c r="E13" s="503">
        <v>0</v>
      </c>
      <c r="F13" s="503"/>
      <c r="G13" s="503">
        <v>0</v>
      </c>
      <c r="H13" s="503"/>
      <c r="I13" s="503">
        <f t="shared" si="0"/>
        <v>0</v>
      </c>
      <c r="J13" s="503"/>
      <c r="K13" s="503">
        <v>0</v>
      </c>
      <c r="L13" s="503"/>
      <c r="M13" s="503">
        <v>0</v>
      </c>
      <c r="N13" s="503"/>
      <c r="O13" s="503">
        <v>-183077</v>
      </c>
      <c r="P13" s="503"/>
      <c r="Q13" s="503">
        <f t="shared" si="1"/>
        <v>183077</v>
      </c>
    </row>
    <row r="14" spans="1:17" ht="30">
      <c r="A14" s="258" t="s">
        <v>173</v>
      </c>
      <c r="C14" s="503">
        <v>0</v>
      </c>
      <c r="D14" s="503"/>
      <c r="E14" s="503">
        <v>0</v>
      </c>
      <c r="F14" s="503"/>
      <c r="G14" s="503">
        <v>0</v>
      </c>
      <c r="H14" s="503"/>
      <c r="I14" s="503">
        <f t="shared" si="0"/>
        <v>0</v>
      </c>
      <c r="J14" s="503"/>
      <c r="K14" s="503">
        <v>0</v>
      </c>
      <c r="L14" s="503"/>
      <c r="M14" s="503">
        <v>0</v>
      </c>
      <c r="N14" s="503"/>
      <c r="O14" s="503">
        <v>-370512</v>
      </c>
      <c r="P14" s="503"/>
      <c r="Q14" s="503">
        <f t="shared" si="1"/>
        <v>370512</v>
      </c>
    </row>
    <row r="15" spans="1:17" ht="18.75">
      <c r="A15" s="259" t="s">
        <v>21</v>
      </c>
      <c r="C15" s="503">
        <v>550000</v>
      </c>
      <c r="D15" s="503"/>
      <c r="E15" s="503">
        <v>19846208250</v>
      </c>
      <c r="F15" s="503"/>
      <c r="G15" s="503">
        <v>20396002770</v>
      </c>
      <c r="H15" s="503"/>
      <c r="I15" s="503">
        <f t="shared" si="0"/>
        <v>-549794520</v>
      </c>
      <c r="J15" s="503"/>
      <c r="K15" s="503">
        <v>550000</v>
      </c>
      <c r="L15" s="503"/>
      <c r="M15" s="503">
        <v>19846208250</v>
      </c>
      <c r="N15" s="503"/>
      <c r="O15" s="503">
        <v>20396002770</v>
      </c>
      <c r="P15" s="503"/>
      <c r="Q15" s="503">
        <f t="shared" si="1"/>
        <v>-549794520</v>
      </c>
    </row>
    <row r="16" spans="1:17" ht="18.75">
      <c r="A16" s="260" t="s">
        <v>22</v>
      </c>
      <c r="C16" s="503">
        <v>0</v>
      </c>
      <c r="D16" s="503"/>
      <c r="E16" s="503">
        <v>0</v>
      </c>
      <c r="F16" s="503"/>
      <c r="G16" s="503">
        <v>-481750</v>
      </c>
      <c r="H16" s="503"/>
      <c r="I16" s="503">
        <f t="shared" si="0"/>
        <v>481750</v>
      </c>
      <c r="J16" s="503"/>
      <c r="K16" s="503">
        <v>0</v>
      </c>
      <c r="L16" s="503"/>
      <c r="M16" s="503">
        <v>0</v>
      </c>
      <c r="N16" s="503"/>
      <c r="O16" s="503">
        <v>0</v>
      </c>
      <c r="P16" s="503"/>
      <c r="Q16" s="503">
        <f t="shared" si="1"/>
        <v>0</v>
      </c>
    </row>
    <row r="17" spans="1:17" ht="18.75">
      <c r="A17" s="261" t="s">
        <v>23</v>
      </c>
      <c r="C17" s="503">
        <v>2000000</v>
      </c>
      <c r="D17" s="503"/>
      <c r="E17" s="503">
        <v>12922650000</v>
      </c>
      <c r="F17" s="503"/>
      <c r="G17" s="503">
        <v>14558041977</v>
      </c>
      <c r="H17" s="503"/>
      <c r="I17" s="503">
        <f t="shared" si="0"/>
        <v>-1635391977</v>
      </c>
      <c r="J17" s="503"/>
      <c r="K17" s="503">
        <v>2000000</v>
      </c>
      <c r="L17" s="503"/>
      <c r="M17" s="503">
        <v>12922650000</v>
      </c>
      <c r="N17" s="503"/>
      <c r="O17" s="503">
        <v>14558041977</v>
      </c>
      <c r="P17" s="503"/>
      <c r="Q17" s="503">
        <f t="shared" si="1"/>
        <v>-1635391977</v>
      </c>
    </row>
    <row r="18" spans="1:17" ht="18.75">
      <c r="A18" s="262" t="s">
        <v>24</v>
      </c>
      <c r="C18" s="503">
        <v>1800000</v>
      </c>
      <c r="D18" s="503"/>
      <c r="E18" s="503">
        <v>18644401800</v>
      </c>
      <c r="F18" s="503"/>
      <c r="G18" s="503">
        <v>19431689400</v>
      </c>
      <c r="H18" s="503"/>
      <c r="I18" s="503">
        <f t="shared" si="0"/>
        <v>-787287600</v>
      </c>
      <c r="J18" s="503"/>
      <c r="K18" s="503">
        <v>1800000</v>
      </c>
      <c r="L18" s="503"/>
      <c r="M18" s="503">
        <v>18644401800</v>
      </c>
      <c r="N18" s="503"/>
      <c r="O18" s="503">
        <v>26702613978</v>
      </c>
      <c r="P18" s="503"/>
      <c r="Q18" s="503">
        <f t="shared" si="1"/>
        <v>-8058212178</v>
      </c>
    </row>
    <row r="19" spans="1:17" ht="30">
      <c r="A19" s="263" t="s">
        <v>26</v>
      </c>
      <c r="C19" s="503">
        <v>1304716</v>
      </c>
      <c r="D19" s="503"/>
      <c r="E19" s="503">
        <v>36509225255</v>
      </c>
      <c r="F19" s="503"/>
      <c r="G19" s="503">
        <v>36055291726</v>
      </c>
      <c r="H19" s="503"/>
      <c r="I19" s="503">
        <f t="shared" si="0"/>
        <v>453933529</v>
      </c>
      <c r="J19" s="503"/>
      <c r="K19" s="503">
        <v>1304716</v>
      </c>
      <c r="L19" s="503"/>
      <c r="M19" s="503">
        <v>36509225255</v>
      </c>
      <c r="N19" s="503"/>
      <c r="O19" s="503">
        <v>38718792034</v>
      </c>
      <c r="P19" s="503"/>
      <c r="Q19" s="503">
        <f t="shared" si="1"/>
        <v>-2209566779</v>
      </c>
    </row>
    <row r="20" spans="1:17" ht="18.75">
      <c r="A20" s="264" t="s">
        <v>28</v>
      </c>
      <c r="C20" s="503">
        <v>1316253</v>
      </c>
      <c r="D20" s="503"/>
      <c r="E20" s="503">
        <v>87010016094</v>
      </c>
      <c r="F20" s="503"/>
      <c r="G20" s="503">
        <v>95514754509</v>
      </c>
      <c r="H20" s="503"/>
      <c r="I20" s="503">
        <f t="shared" si="0"/>
        <v>-8504738415</v>
      </c>
      <c r="J20" s="503"/>
      <c r="K20" s="503">
        <v>1316253</v>
      </c>
      <c r="L20" s="503"/>
      <c r="M20" s="503">
        <v>87010016094</v>
      </c>
      <c r="N20" s="503"/>
      <c r="O20" s="503">
        <v>47037745543</v>
      </c>
      <c r="P20" s="503"/>
      <c r="Q20" s="503">
        <f t="shared" si="1"/>
        <v>39972270551</v>
      </c>
    </row>
    <row r="21" spans="1:17" ht="18.75">
      <c r="A21" s="265" t="s">
        <v>29</v>
      </c>
      <c r="C21" s="503">
        <v>2417362</v>
      </c>
      <c r="D21" s="503"/>
      <c r="E21" s="503">
        <v>71560705570</v>
      </c>
      <c r="F21" s="503"/>
      <c r="G21" s="503">
        <v>67522696162</v>
      </c>
      <c r="H21" s="503"/>
      <c r="I21" s="503">
        <f t="shared" si="0"/>
        <v>4038009408</v>
      </c>
      <c r="J21" s="503"/>
      <c r="K21" s="503">
        <v>2417362</v>
      </c>
      <c r="L21" s="503"/>
      <c r="M21" s="503">
        <v>71560705570</v>
      </c>
      <c r="N21" s="503"/>
      <c r="O21" s="503">
        <v>65780072542</v>
      </c>
      <c r="P21" s="503"/>
      <c r="Q21" s="503">
        <f t="shared" si="1"/>
        <v>5780633028</v>
      </c>
    </row>
    <row r="22" spans="1:17" ht="18.75">
      <c r="A22" s="266" t="s">
        <v>30</v>
      </c>
      <c r="C22" s="503">
        <v>1000000</v>
      </c>
      <c r="D22" s="503"/>
      <c r="E22" s="503">
        <v>34682404500</v>
      </c>
      <c r="F22" s="503"/>
      <c r="G22" s="503">
        <v>34324546500</v>
      </c>
      <c r="H22" s="503"/>
      <c r="I22" s="503">
        <f t="shared" si="0"/>
        <v>357858000</v>
      </c>
      <c r="J22" s="503"/>
      <c r="K22" s="503">
        <v>1000000</v>
      </c>
      <c r="L22" s="503"/>
      <c r="M22" s="503">
        <v>34682404500</v>
      </c>
      <c r="N22" s="503"/>
      <c r="O22" s="503">
        <v>15914740500</v>
      </c>
      <c r="P22" s="503"/>
      <c r="Q22" s="503">
        <f t="shared" si="1"/>
        <v>18767664000</v>
      </c>
    </row>
    <row r="23" spans="1:17" ht="18.75">
      <c r="A23" s="267" t="s">
        <v>31</v>
      </c>
      <c r="C23" s="503">
        <v>18186340</v>
      </c>
      <c r="D23" s="503"/>
      <c r="E23" s="503">
        <v>42772858601</v>
      </c>
      <c r="F23" s="503"/>
      <c r="G23" s="503">
        <v>52028861815</v>
      </c>
      <c r="H23" s="503"/>
      <c r="I23" s="503">
        <f t="shared" si="0"/>
        <v>-9256003214</v>
      </c>
      <c r="J23" s="503"/>
      <c r="K23" s="503">
        <v>18186340</v>
      </c>
      <c r="L23" s="503"/>
      <c r="M23" s="503">
        <v>42772858601</v>
      </c>
      <c r="N23" s="503"/>
      <c r="O23" s="503">
        <v>65567987126</v>
      </c>
      <c r="P23" s="503"/>
      <c r="Q23" s="503">
        <f t="shared" si="1"/>
        <v>-22795128525</v>
      </c>
    </row>
    <row r="24" spans="1:17" ht="18.75">
      <c r="A24" s="268" t="s">
        <v>32</v>
      </c>
      <c r="C24" s="503">
        <v>33931109</v>
      </c>
      <c r="D24" s="503"/>
      <c r="E24" s="503">
        <v>91068891034</v>
      </c>
      <c r="F24" s="503"/>
      <c r="G24" s="503">
        <v>90529223531</v>
      </c>
      <c r="H24" s="503"/>
      <c r="I24" s="503">
        <f t="shared" si="0"/>
        <v>539667503</v>
      </c>
      <c r="J24" s="503"/>
      <c r="K24" s="503">
        <v>33931109</v>
      </c>
      <c r="L24" s="503"/>
      <c r="M24" s="503">
        <v>91068891034</v>
      </c>
      <c r="N24" s="503"/>
      <c r="O24" s="503">
        <v>76894392136</v>
      </c>
      <c r="P24" s="503"/>
      <c r="Q24" s="503">
        <f t="shared" si="1"/>
        <v>14174498898</v>
      </c>
    </row>
    <row r="25" spans="1:17" ht="18.75">
      <c r="A25" s="269" t="s">
        <v>33</v>
      </c>
      <c r="C25" s="503">
        <v>13203434</v>
      </c>
      <c r="D25" s="503"/>
      <c r="E25" s="503">
        <v>42367091877</v>
      </c>
      <c r="F25" s="503"/>
      <c r="G25" s="503">
        <v>48260160108</v>
      </c>
      <c r="H25" s="503"/>
      <c r="I25" s="503">
        <f t="shared" si="0"/>
        <v>-5893068231</v>
      </c>
      <c r="J25" s="503"/>
      <c r="K25" s="503">
        <v>13203434</v>
      </c>
      <c r="L25" s="503"/>
      <c r="M25" s="503">
        <v>42367091877</v>
      </c>
      <c r="N25" s="503"/>
      <c r="O25" s="503">
        <v>50480188714</v>
      </c>
      <c r="P25" s="503"/>
      <c r="Q25" s="503">
        <f t="shared" si="1"/>
        <v>-8113096837</v>
      </c>
    </row>
    <row r="26" spans="1:17" ht="30">
      <c r="A26" s="270" t="s">
        <v>34</v>
      </c>
      <c r="C26" s="503">
        <v>3123392</v>
      </c>
      <c r="D26" s="503"/>
      <c r="E26" s="503">
        <v>5340269446</v>
      </c>
      <c r="F26" s="503"/>
      <c r="G26" s="503">
        <v>8311570528</v>
      </c>
      <c r="H26" s="503"/>
      <c r="I26" s="503">
        <f t="shared" si="0"/>
        <v>-2971301082</v>
      </c>
      <c r="J26" s="503"/>
      <c r="K26" s="503">
        <v>3123392</v>
      </c>
      <c r="L26" s="503"/>
      <c r="M26" s="503">
        <v>5340269446</v>
      </c>
      <c r="N26" s="503"/>
      <c r="O26" s="503">
        <v>8818154236</v>
      </c>
      <c r="P26" s="503"/>
      <c r="Q26" s="503">
        <f t="shared" si="1"/>
        <v>-3477884790</v>
      </c>
    </row>
    <row r="27" spans="1:17" ht="18.75">
      <c r="A27" s="271" t="s">
        <v>35</v>
      </c>
      <c r="C27" s="503">
        <v>26155595</v>
      </c>
      <c r="D27" s="503"/>
      <c r="E27" s="503">
        <v>215019745365</v>
      </c>
      <c r="F27" s="503"/>
      <c r="G27" s="503">
        <v>219699739822</v>
      </c>
      <c r="H27" s="503"/>
      <c r="I27" s="503">
        <f t="shared" si="0"/>
        <v>-4679994457</v>
      </c>
      <c r="J27" s="503"/>
      <c r="K27" s="503">
        <v>26155595</v>
      </c>
      <c r="L27" s="503"/>
      <c r="M27" s="503">
        <v>215019745365</v>
      </c>
      <c r="N27" s="503"/>
      <c r="O27" s="503">
        <v>91256476664</v>
      </c>
      <c r="P27" s="503"/>
      <c r="Q27" s="503">
        <f t="shared" si="1"/>
        <v>123763268701</v>
      </c>
    </row>
    <row r="28" spans="1:17" ht="30">
      <c r="A28" s="272" t="s">
        <v>36</v>
      </c>
      <c r="C28" s="503">
        <v>13612903</v>
      </c>
      <c r="D28" s="503"/>
      <c r="E28" s="503">
        <v>73613569876</v>
      </c>
      <c r="F28" s="503"/>
      <c r="G28" s="503">
        <v>75508036747</v>
      </c>
      <c r="H28" s="503"/>
      <c r="I28" s="503">
        <f t="shared" si="0"/>
        <v>-1894466871</v>
      </c>
      <c r="J28" s="503"/>
      <c r="K28" s="503">
        <v>13612903</v>
      </c>
      <c r="L28" s="503"/>
      <c r="M28" s="503">
        <v>73613569876</v>
      </c>
      <c r="N28" s="503"/>
      <c r="O28" s="503">
        <v>53682947306</v>
      </c>
      <c r="P28" s="503"/>
      <c r="Q28" s="503">
        <f t="shared" si="1"/>
        <v>19930622570</v>
      </c>
    </row>
    <row r="29" spans="1:17" ht="18.75">
      <c r="A29" s="273" t="s">
        <v>37</v>
      </c>
      <c r="C29" s="503">
        <v>4600000</v>
      </c>
      <c r="D29" s="503"/>
      <c r="E29" s="503">
        <v>78283425600</v>
      </c>
      <c r="F29" s="503"/>
      <c r="G29" s="503">
        <v>127324271446</v>
      </c>
      <c r="H29" s="503"/>
      <c r="I29" s="503">
        <f t="shared" si="0"/>
        <v>-49040845846</v>
      </c>
      <c r="J29" s="503"/>
      <c r="K29" s="503">
        <v>4600000</v>
      </c>
      <c r="L29" s="503"/>
      <c r="M29" s="503">
        <v>78283425600</v>
      </c>
      <c r="N29" s="503"/>
      <c r="O29" s="503">
        <v>62324946901</v>
      </c>
      <c r="P29" s="503"/>
      <c r="Q29" s="503">
        <f t="shared" si="1"/>
        <v>15958478699</v>
      </c>
    </row>
    <row r="30" spans="1:17" ht="18.75">
      <c r="A30" s="274" t="s">
        <v>38</v>
      </c>
      <c r="C30" s="503">
        <v>3200000</v>
      </c>
      <c r="D30" s="503"/>
      <c r="E30" s="503">
        <v>23061960000</v>
      </c>
      <c r="F30" s="503"/>
      <c r="G30" s="503">
        <v>25288632000</v>
      </c>
      <c r="H30" s="503"/>
      <c r="I30" s="503">
        <f t="shared" si="0"/>
        <v>-2226672000</v>
      </c>
      <c r="J30" s="503"/>
      <c r="K30" s="503">
        <v>3200000</v>
      </c>
      <c r="L30" s="503"/>
      <c r="M30" s="503">
        <v>23061960000</v>
      </c>
      <c r="N30" s="503"/>
      <c r="O30" s="503">
        <v>20137914199</v>
      </c>
      <c r="P30" s="503"/>
      <c r="Q30" s="503">
        <f t="shared" si="1"/>
        <v>2924045801</v>
      </c>
    </row>
    <row r="31" spans="1:17" ht="18.75">
      <c r="A31" s="275" t="s">
        <v>39</v>
      </c>
      <c r="C31" s="503">
        <v>3125000</v>
      </c>
      <c r="D31" s="503"/>
      <c r="E31" s="503">
        <v>89930460937</v>
      </c>
      <c r="F31" s="503"/>
      <c r="G31" s="503">
        <v>95273479687</v>
      </c>
      <c r="H31" s="503"/>
      <c r="I31" s="503">
        <f t="shared" si="0"/>
        <v>-5343018750</v>
      </c>
      <c r="J31" s="503"/>
      <c r="K31" s="503">
        <v>3125000</v>
      </c>
      <c r="L31" s="503"/>
      <c r="M31" s="503">
        <v>89930460937</v>
      </c>
      <c r="N31" s="503"/>
      <c r="O31" s="503">
        <v>72147140472</v>
      </c>
      <c r="P31" s="503"/>
      <c r="Q31" s="503">
        <f t="shared" si="1"/>
        <v>17783320465</v>
      </c>
    </row>
    <row r="32" spans="1:17" ht="18.75">
      <c r="A32" s="276" t="s">
        <v>40</v>
      </c>
      <c r="C32" s="503">
        <v>2006375</v>
      </c>
      <c r="D32" s="503"/>
      <c r="E32" s="503">
        <v>29896611661</v>
      </c>
      <c r="F32" s="503"/>
      <c r="G32" s="503">
        <v>33147544083</v>
      </c>
      <c r="H32" s="503"/>
      <c r="I32" s="503">
        <f t="shared" si="0"/>
        <v>-3250932422</v>
      </c>
      <c r="J32" s="503"/>
      <c r="K32" s="503">
        <v>2006375</v>
      </c>
      <c r="L32" s="503"/>
      <c r="M32" s="503">
        <v>29896611661</v>
      </c>
      <c r="N32" s="503"/>
      <c r="O32" s="503">
        <v>14732241814</v>
      </c>
      <c r="P32" s="503"/>
      <c r="Q32" s="503">
        <f t="shared" si="1"/>
        <v>15164369847</v>
      </c>
    </row>
    <row r="33" spans="1:17" ht="18.75">
      <c r="A33" s="277" t="s">
        <v>41</v>
      </c>
      <c r="C33" s="503">
        <v>1100000</v>
      </c>
      <c r="D33" s="503"/>
      <c r="E33" s="503">
        <v>30124685250</v>
      </c>
      <c r="F33" s="503"/>
      <c r="G33" s="503">
        <v>25510305150</v>
      </c>
      <c r="H33" s="503"/>
      <c r="I33" s="503">
        <f t="shared" si="0"/>
        <v>4614380100</v>
      </c>
      <c r="J33" s="503"/>
      <c r="K33" s="503">
        <v>1100000</v>
      </c>
      <c r="L33" s="503"/>
      <c r="M33" s="503">
        <v>30124685250</v>
      </c>
      <c r="N33" s="503"/>
      <c r="O33" s="503">
        <v>31945465933</v>
      </c>
      <c r="P33" s="503"/>
      <c r="Q33" s="503">
        <f t="shared" si="1"/>
        <v>-1820780683</v>
      </c>
    </row>
    <row r="34" spans="1:17" ht="18.75">
      <c r="A34" s="278" t="s">
        <v>42</v>
      </c>
      <c r="C34" s="503">
        <v>0</v>
      </c>
      <c r="D34" s="503"/>
      <c r="E34" s="503">
        <v>0</v>
      </c>
      <c r="F34" s="503"/>
      <c r="G34" s="503">
        <v>3278257500</v>
      </c>
      <c r="H34" s="503"/>
      <c r="I34" s="503">
        <f t="shared" si="0"/>
        <v>-3278257500</v>
      </c>
      <c r="J34" s="503"/>
      <c r="K34" s="503"/>
      <c r="L34" s="503"/>
      <c r="M34" s="503"/>
      <c r="N34" s="503"/>
      <c r="O34" s="503"/>
      <c r="P34" s="503"/>
      <c r="Q34" s="503">
        <f t="shared" si="1"/>
        <v>0</v>
      </c>
    </row>
    <row r="35" spans="1:17" ht="30">
      <c r="A35" s="279" t="s">
        <v>43</v>
      </c>
      <c r="C35" s="503">
        <v>13333333</v>
      </c>
      <c r="D35" s="503"/>
      <c r="E35" s="503">
        <v>117828057054</v>
      </c>
      <c r="F35" s="503"/>
      <c r="G35" s="503">
        <v>142215416445</v>
      </c>
      <c r="H35" s="503"/>
      <c r="I35" s="503">
        <f t="shared" si="0"/>
        <v>-24387359391</v>
      </c>
      <c r="J35" s="503"/>
      <c r="K35" s="503">
        <v>13333333</v>
      </c>
      <c r="L35" s="503"/>
      <c r="M35" s="503">
        <v>117828057054</v>
      </c>
      <c r="N35" s="503"/>
      <c r="O35" s="503">
        <v>75597502500</v>
      </c>
      <c r="P35" s="503"/>
      <c r="Q35" s="503">
        <f t="shared" si="1"/>
        <v>42230554554</v>
      </c>
    </row>
    <row r="36" spans="1:17" ht="18.75">
      <c r="A36" s="280" t="s">
        <v>44</v>
      </c>
      <c r="C36" s="503">
        <v>5430800</v>
      </c>
      <c r="D36" s="503"/>
      <c r="E36" s="503">
        <v>96470958044</v>
      </c>
      <c r="F36" s="503"/>
      <c r="G36" s="503">
        <v>103668999406</v>
      </c>
      <c r="H36" s="503"/>
      <c r="I36" s="503">
        <f t="shared" si="0"/>
        <v>-7198041362</v>
      </c>
      <c r="J36" s="503"/>
      <c r="K36" s="503">
        <v>5430800</v>
      </c>
      <c r="L36" s="503"/>
      <c r="M36" s="503">
        <v>96470958044</v>
      </c>
      <c r="N36" s="503"/>
      <c r="O36" s="503">
        <v>83339324999</v>
      </c>
      <c r="P36" s="503"/>
      <c r="Q36" s="503">
        <f t="shared" si="1"/>
        <v>13131633045</v>
      </c>
    </row>
    <row r="37" spans="1:17" ht="18.75">
      <c r="A37" s="281" t="s">
        <v>45</v>
      </c>
      <c r="C37" s="503">
        <v>8568762</v>
      </c>
      <c r="D37" s="503"/>
      <c r="E37" s="503">
        <v>29241531414</v>
      </c>
      <c r="F37" s="503"/>
      <c r="G37" s="503">
        <v>33922248230</v>
      </c>
      <c r="H37" s="503"/>
      <c r="I37" s="503">
        <f t="shared" si="0"/>
        <v>-4680716816</v>
      </c>
      <c r="J37" s="503"/>
      <c r="K37" s="503">
        <v>8568762</v>
      </c>
      <c r="L37" s="503"/>
      <c r="M37" s="503">
        <v>29241531414</v>
      </c>
      <c r="N37" s="503"/>
      <c r="O37" s="503">
        <v>34315755869</v>
      </c>
      <c r="P37" s="503"/>
      <c r="Q37" s="503">
        <f t="shared" si="1"/>
        <v>-5074224455</v>
      </c>
    </row>
    <row r="38" spans="1:17" ht="18.75">
      <c r="A38" s="282" t="s">
        <v>46</v>
      </c>
      <c r="C38" s="503">
        <v>1500000</v>
      </c>
      <c r="D38" s="503"/>
      <c r="E38" s="503">
        <v>10810293750</v>
      </c>
      <c r="F38" s="503"/>
      <c r="G38" s="503">
        <v>11332170000</v>
      </c>
      <c r="H38" s="503"/>
      <c r="I38" s="503">
        <f t="shared" si="0"/>
        <v>-521876250</v>
      </c>
      <c r="J38" s="503"/>
      <c r="K38" s="503">
        <v>1500000</v>
      </c>
      <c r="L38" s="503"/>
      <c r="M38" s="503">
        <v>10810293750</v>
      </c>
      <c r="N38" s="503"/>
      <c r="O38" s="503">
        <v>11948541530</v>
      </c>
      <c r="P38" s="503"/>
      <c r="Q38" s="503">
        <f t="shared" si="1"/>
        <v>-1138247780</v>
      </c>
    </row>
    <row r="39" spans="1:17" ht="18.75">
      <c r="A39" s="283" t="s">
        <v>47</v>
      </c>
      <c r="C39" s="503">
        <v>3131631</v>
      </c>
      <c r="D39" s="503"/>
      <c r="E39" s="503">
        <v>57341419394</v>
      </c>
      <c r="F39" s="503"/>
      <c r="G39" s="503">
        <v>75147766785</v>
      </c>
      <c r="H39" s="503"/>
      <c r="I39" s="503">
        <f t="shared" si="0"/>
        <v>-17806347391</v>
      </c>
      <c r="J39" s="503"/>
      <c r="K39" s="503">
        <v>3131631</v>
      </c>
      <c r="L39" s="503"/>
      <c r="M39" s="503">
        <v>57341419394</v>
      </c>
      <c r="N39" s="503"/>
      <c r="O39" s="503">
        <v>73652585126</v>
      </c>
      <c r="P39" s="503"/>
      <c r="Q39" s="503">
        <f t="shared" si="1"/>
        <v>-16311165732</v>
      </c>
    </row>
    <row r="40" spans="1:17" ht="18.75">
      <c r="A40" s="284" t="s">
        <v>48</v>
      </c>
      <c r="C40" s="503">
        <v>50114344</v>
      </c>
      <c r="D40" s="503"/>
      <c r="E40" s="503">
        <v>247088171720</v>
      </c>
      <c r="F40" s="503"/>
      <c r="G40" s="503">
        <v>281959486277</v>
      </c>
      <c r="H40" s="503"/>
      <c r="I40" s="503">
        <f t="shared" si="0"/>
        <v>-34871314557</v>
      </c>
      <c r="J40" s="503"/>
      <c r="K40" s="503">
        <v>50114344</v>
      </c>
      <c r="L40" s="503"/>
      <c r="M40" s="503">
        <v>247088171720</v>
      </c>
      <c r="N40" s="503"/>
      <c r="O40" s="503">
        <v>163460554827</v>
      </c>
      <c r="P40" s="503"/>
      <c r="Q40" s="503">
        <f t="shared" si="1"/>
        <v>83627616893</v>
      </c>
    </row>
    <row r="41" spans="1:17" ht="18.75">
      <c r="A41" s="285" t="s">
        <v>49</v>
      </c>
      <c r="C41" s="503">
        <v>2000000</v>
      </c>
      <c r="D41" s="503"/>
      <c r="E41" s="503">
        <v>16143372000</v>
      </c>
      <c r="F41" s="503"/>
      <c r="G41" s="503">
        <v>16859088000</v>
      </c>
      <c r="H41" s="503"/>
      <c r="I41" s="503">
        <f t="shared" si="0"/>
        <v>-715716000</v>
      </c>
      <c r="J41" s="503"/>
      <c r="K41" s="503">
        <v>2000000</v>
      </c>
      <c r="L41" s="503"/>
      <c r="M41" s="503">
        <v>16143372000</v>
      </c>
      <c r="N41" s="503"/>
      <c r="O41" s="503">
        <v>20595855615</v>
      </c>
      <c r="P41" s="503"/>
      <c r="Q41" s="503">
        <f t="shared" si="1"/>
        <v>-4452483615</v>
      </c>
    </row>
    <row r="42" spans="1:17" ht="18.75">
      <c r="A42" s="286" t="s">
        <v>50</v>
      </c>
      <c r="C42" s="503">
        <v>1600000</v>
      </c>
      <c r="D42" s="503"/>
      <c r="E42" s="503">
        <v>12596601600</v>
      </c>
      <c r="F42" s="503"/>
      <c r="G42" s="503">
        <v>14339819423</v>
      </c>
      <c r="H42" s="503"/>
      <c r="I42" s="503">
        <f t="shared" si="0"/>
        <v>-1743217823</v>
      </c>
      <c r="J42" s="503"/>
      <c r="K42" s="503">
        <v>1600000</v>
      </c>
      <c r="L42" s="503"/>
      <c r="M42" s="503">
        <v>12596601600</v>
      </c>
      <c r="N42" s="503"/>
      <c r="O42" s="503">
        <v>14339819423</v>
      </c>
      <c r="P42" s="503"/>
      <c r="Q42" s="503">
        <f t="shared" si="1"/>
        <v>-1743217823</v>
      </c>
    </row>
    <row r="43" spans="1:17" ht="18.75">
      <c r="A43" s="287" t="s">
        <v>51</v>
      </c>
      <c r="C43" s="503">
        <v>500000</v>
      </c>
      <c r="D43" s="503"/>
      <c r="E43" s="503">
        <v>19726922250</v>
      </c>
      <c r="F43" s="503"/>
      <c r="G43" s="503">
        <v>28440529852</v>
      </c>
      <c r="H43" s="503"/>
      <c r="I43" s="503">
        <f t="shared" si="0"/>
        <v>-8713607602</v>
      </c>
      <c r="J43" s="503"/>
      <c r="K43" s="503">
        <v>500000</v>
      </c>
      <c r="L43" s="503"/>
      <c r="M43" s="503">
        <v>19726922250</v>
      </c>
      <c r="N43" s="503"/>
      <c r="O43" s="503">
        <v>16520351645</v>
      </c>
      <c r="P43" s="503"/>
      <c r="Q43" s="503">
        <f t="shared" si="1"/>
        <v>3206570605</v>
      </c>
    </row>
    <row r="44" spans="1:17" ht="18.75">
      <c r="A44" s="288" t="s">
        <v>52</v>
      </c>
      <c r="C44" s="503">
        <v>2400000</v>
      </c>
      <c r="D44" s="503"/>
      <c r="E44" s="503">
        <v>16437610800</v>
      </c>
      <c r="F44" s="503"/>
      <c r="G44" s="503">
        <v>33490760239</v>
      </c>
      <c r="H44" s="503"/>
      <c r="I44" s="503">
        <f t="shared" si="0"/>
        <v>-17053149439</v>
      </c>
      <c r="J44" s="503"/>
      <c r="K44" s="503">
        <v>2400000</v>
      </c>
      <c r="L44" s="503"/>
      <c r="M44" s="503">
        <v>16437610800</v>
      </c>
      <c r="N44" s="503"/>
      <c r="O44" s="503">
        <v>7481606479</v>
      </c>
      <c r="P44" s="503"/>
      <c r="Q44" s="503">
        <f t="shared" si="1"/>
        <v>8956004321</v>
      </c>
    </row>
    <row r="45" spans="1:17" ht="18.75">
      <c r="A45" s="289" t="s">
        <v>53</v>
      </c>
      <c r="C45" s="503">
        <v>156594</v>
      </c>
      <c r="D45" s="503"/>
      <c r="E45" s="503">
        <v>8348167309</v>
      </c>
      <c r="F45" s="503"/>
      <c r="G45" s="503">
        <v>8761000399</v>
      </c>
      <c r="H45" s="503"/>
      <c r="I45" s="503">
        <f t="shared" si="0"/>
        <v>-412833090</v>
      </c>
      <c r="J45" s="503"/>
      <c r="K45" s="503">
        <v>156594</v>
      </c>
      <c r="L45" s="503"/>
      <c r="M45" s="503">
        <v>8348167309</v>
      </c>
      <c r="N45" s="503"/>
      <c r="O45" s="503">
        <v>8761000399</v>
      </c>
      <c r="P45" s="503"/>
      <c r="Q45" s="503">
        <f t="shared" si="1"/>
        <v>-412833090</v>
      </c>
    </row>
    <row r="46" spans="1:17" ht="18.75">
      <c r="A46" s="290" t="s">
        <v>54</v>
      </c>
      <c r="C46" s="503">
        <v>28000000</v>
      </c>
      <c r="D46" s="503"/>
      <c r="E46" s="503">
        <v>196782138000</v>
      </c>
      <c r="F46" s="503"/>
      <c r="G46" s="503">
        <v>194277132000</v>
      </c>
      <c r="H46" s="503"/>
      <c r="I46" s="503">
        <f t="shared" si="0"/>
        <v>2505006000</v>
      </c>
      <c r="J46" s="503"/>
      <c r="K46" s="503">
        <v>28000000</v>
      </c>
      <c r="L46" s="503"/>
      <c r="M46" s="503">
        <v>196782138000</v>
      </c>
      <c r="N46" s="503"/>
      <c r="O46" s="503">
        <v>180020789541</v>
      </c>
      <c r="P46" s="503"/>
      <c r="Q46" s="503">
        <f t="shared" si="1"/>
        <v>16761348459</v>
      </c>
    </row>
    <row r="47" spans="1:17" ht="18.75">
      <c r="A47" s="291" t="s">
        <v>55</v>
      </c>
      <c r="C47" s="503">
        <v>786522</v>
      </c>
      <c r="D47" s="503"/>
      <c r="E47" s="503">
        <v>8060793021</v>
      </c>
      <c r="F47" s="503"/>
      <c r="G47" s="503">
        <v>10656509106</v>
      </c>
      <c r="H47" s="503"/>
      <c r="I47" s="503">
        <f t="shared" si="0"/>
        <v>-2595716085</v>
      </c>
      <c r="J47" s="503"/>
      <c r="K47" s="503">
        <v>786522</v>
      </c>
      <c r="L47" s="503"/>
      <c r="M47" s="503">
        <v>8060793021</v>
      </c>
      <c r="N47" s="503"/>
      <c r="O47" s="503">
        <v>10238883343</v>
      </c>
      <c r="P47" s="503"/>
      <c r="Q47" s="503">
        <f t="shared" si="1"/>
        <v>-2178090322</v>
      </c>
    </row>
    <row r="48" spans="1:17" ht="18.75">
      <c r="A48" s="292" t="s">
        <v>56</v>
      </c>
      <c r="C48" s="503">
        <v>3032427</v>
      </c>
      <c r="D48" s="503"/>
      <c r="E48" s="503">
        <v>71049032279</v>
      </c>
      <c r="F48" s="503"/>
      <c r="G48" s="503">
        <v>83679301488</v>
      </c>
      <c r="H48" s="503"/>
      <c r="I48" s="503">
        <f t="shared" si="0"/>
        <v>-12630269209</v>
      </c>
      <c r="J48" s="503"/>
      <c r="K48" s="503">
        <v>3032427</v>
      </c>
      <c r="L48" s="503"/>
      <c r="M48" s="503">
        <v>71049032279</v>
      </c>
      <c r="N48" s="503"/>
      <c r="O48" s="503">
        <v>52871604480</v>
      </c>
      <c r="P48" s="503"/>
      <c r="Q48" s="503">
        <f t="shared" si="1"/>
        <v>18177427799</v>
      </c>
    </row>
    <row r="49" spans="1:17" ht="18.75">
      <c r="A49" s="293" t="s">
        <v>57</v>
      </c>
      <c r="C49" s="503">
        <v>8381790</v>
      </c>
      <c r="D49" s="503"/>
      <c r="E49" s="503">
        <v>35877240413</v>
      </c>
      <c r="F49" s="503"/>
      <c r="G49" s="503">
        <v>73717476389</v>
      </c>
      <c r="H49" s="503"/>
      <c r="I49" s="503">
        <f t="shared" si="0"/>
        <v>-37840235976</v>
      </c>
      <c r="J49" s="503"/>
      <c r="K49" s="503">
        <v>8381790</v>
      </c>
      <c r="L49" s="503"/>
      <c r="M49" s="503">
        <v>35877240413</v>
      </c>
      <c r="N49" s="503"/>
      <c r="O49" s="503">
        <v>24872443125</v>
      </c>
      <c r="P49" s="503"/>
      <c r="Q49" s="503">
        <f t="shared" si="1"/>
        <v>11004797288</v>
      </c>
    </row>
    <row r="50" spans="1:17" ht="18.75">
      <c r="A50" s="294" t="s">
        <v>58</v>
      </c>
      <c r="C50" s="503">
        <v>0</v>
      </c>
      <c r="D50" s="503"/>
      <c r="E50" s="503">
        <v>0</v>
      </c>
      <c r="F50" s="503"/>
      <c r="G50" s="503">
        <v>10611950953</v>
      </c>
      <c r="H50" s="503"/>
      <c r="I50" s="503">
        <f t="shared" si="0"/>
        <v>-10611950953</v>
      </c>
      <c r="J50" s="503"/>
      <c r="K50" s="503">
        <v>0</v>
      </c>
      <c r="L50" s="503"/>
      <c r="M50" s="503">
        <v>0</v>
      </c>
      <c r="N50" s="503"/>
      <c r="O50" s="503">
        <v>0</v>
      </c>
      <c r="P50" s="503"/>
      <c r="Q50" s="503">
        <f t="shared" si="1"/>
        <v>0</v>
      </c>
    </row>
    <row r="51" spans="1:17" ht="18.75">
      <c r="A51" s="295" t="s">
        <v>59</v>
      </c>
      <c r="C51" s="503">
        <v>2009950</v>
      </c>
      <c r="D51" s="503"/>
      <c r="E51" s="503">
        <v>32087732208</v>
      </c>
      <c r="F51" s="503"/>
      <c r="G51" s="503">
        <v>30529299386</v>
      </c>
      <c r="H51" s="503"/>
      <c r="I51" s="503">
        <f t="shared" si="0"/>
        <v>1558432822</v>
      </c>
      <c r="J51" s="503"/>
      <c r="K51" s="503">
        <v>2009950</v>
      </c>
      <c r="L51" s="503"/>
      <c r="M51" s="503">
        <v>32087732208</v>
      </c>
      <c r="N51" s="503"/>
      <c r="O51" s="503">
        <v>39518702994</v>
      </c>
      <c r="P51" s="503"/>
      <c r="Q51" s="503">
        <f t="shared" si="1"/>
        <v>-7430970786</v>
      </c>
    </row>
    <row r="52" spans="1:17" ht="18.75">
      <c r="A52" s="296" t="s">
        <v>60</v>
      </c>
      <c r="C52" s="503">
        <v>300000</v>
      </c>
      <c r="D52" s="503"/>
      <c r="E52" s="503">
        <v>40494614850</v>
      </c>
      <c r="F52" s="503"/>
      <c r="G52" s="503">
        <v>45134846190</v>
      </c>
      <c r="H52" s="503"/>
      <c r="I52" s="503">
        <f t="shared" si="0"/>
        <v>-4640231340</v>
      </c>
      <c r="J52" s="503"/>
      <c r="K52" s="503">
        <v>300000</v>
      </c>
      <c r="L52" s="503"/>
      <c r="M52" s="503">
        <v>40494614850</v>
      </c>
      <c r="N52" s="503"/>
      <c r="O52" s="503">
        <v>45134846190</v>
      </c>
      <c r="P52" s="503"/>
      <c r="Q52" s="503">
        <f t="shared" si="1"/>
        <v>-4640231340</v>
      </c>
    </row>
    <row r="53" spans="1:17" ht="18.75">
      <c r="A53" s="297" t="s">
        <v>61</v>
      </c>
      <c r="C53" s="503">
        <v>11288342</v>
      </c>
      <c r="D53" s="503"/>
      <c r="E53" s="503">
        <v>177182374805</v>
      </c>
      <c r="F53" s="503"/>
      <c r="G53" s="503">
        <v>199849151062</v>
      </c>
      <c r="H53" s="503"/>
      <c r="I53" s="503">
        <f t="shared" si="0"/>
        <v>-22666776257</v>
      </c>
      <c r="J53" s="503"/>
      <c r="K53" s="503">
        <v>11288342</v>
      </c>
      <c r="L53" s="503"/>
      <c r="M53" s="503">
        <v>177182374805</v>
      </c>
      <c r="N53" s="503"/>
      <c r="O53" s="503">
        <v>116552953721</v>
      </c>
      <c r="P53" s="503"/>
      <c r="Q53" s="503">
        <f t="shared" si="1"/>
        <v>60629421084</v>
      </c>
    </row>
    <row r="54" spans="1:17" ht="18.75">
      <c r="A54" s="298" t="s">
        <v>201</v>
      </c>
      <c r="C54" s="503">
        <v>0</v>
      </c>
      <c r="D54" s="503"/>
      <c r="E54" s="503">
        <v>0</v>
      </c>
      <c r="F54" s="503"/>
      <c r="G54" s="503">
        <v>0</v>
      </c>
      <c r="H54" s="503"/>
      <c r="I54" s="503">
        <f t="shared" si="0"/>
        <v>0</v>
      </c>
      <c r="J54" s="503"/>
      <c r="K54" s="503">
        <v>0</v>
      </c>
      <c r="L54" s="503"/>
      <c r="M54" s="503">
        <v>0</v>
      </c>
      <c r="N54" s="503"/>
      <c r="O54" s="503">
        <v>-7066511040</v>
      </c>
      <c r="P54" s="503"/>
      <c r="Q54" s="503">
        <f t="shared" si="1"/>
        <v>7066511040</v>
      </c>
    </row>
    <row r="55" spans="1:17" ht="18.75">
      <c r="A55" s="299" t="s">
        <v>62</v>
      </c>
      <c r="C55" s="503">
        <v>0</v>
      </c>
      <c r="D55" s="503"/>
      <c r="E55" s="503">
        <v>0</v>
      </c>
      <c r="F55" s="503"/>
      <c r="G55" s="503">
        <v>2055688553</v>
      </c>
      <c r="H55" s="503"/>
      <c r="I55" s="503">
        <f t="shared" si="0"/>
        <v>-2055688553</v>
      </c>
      <c r="J55" s="503"/>
      <c r="K55" s="503">
        <v>0</v>
      </c>
      <c r="L55" s="503"/>
      <c r="M55" s="503">
        <v>0</v>
      </c>
      <c r="N55" s="503"/>
      <c r="O55" s="503">
        <v>0</v>
      </c>
      <c r="P55" s="503"/>
      <c r="Q55" s="503">
        <f t="shared" si="1"/>
        <v>0</v>
      </c>
    </row>
    <row r="56" spans="1:17" ht="18.75">
      <c r="A56" s="300" t="s">
        <v>63</v>
      </c>
      <c r="C56" s="503">
        <v>634714</v>
      </c>
      <c r="D56" s="503"/>
      <c r="E56" s="503">
        <v>107694713631</v>
      </c>
      <c r="F56" s="503"/>
      <c r="G56" s="503">
        <v>105271913816</v>
      </c>
      <c r="H56" s="503"/>
      <c r="I56" s="503">
        <f t="shared" si="0"/>
        <v>2422799815</v>
      </c>
      <c r="J56" s="503"/>
      <c r="K56" s="503">
        <v>634714</v>
      </c>
      <c r="L56" s="503"/>
      <c r="M56" s="503">
        <v>107694713631</v>
      </c>
      <c r="N56" s="503"/>
      <c r="O56" s="503">
        <v>67864587150</v>
      </c>
      <c r="P56" s="503"/>
      <c r="Q56" s="503">
        <f t="shared" si="1"/>
        <v>39830126481</v>
      </c>
    </row>
    <row r="57" spans="1:17" ht="18.75">
      <c r="A57" s="301" t="s">
        <v>64</v>
      </c>
      <c r="C57" s="503">
        <v>270226</v>
      </c>
      <c r="D57" s="503"/>
      <c r="E57" s="503">
        <v>3723047632</v>
      </c>
      <c r="F57" s="503"/>
      <c r="G57" s="503">
        <v>3988979606</v>
      </c>
      <c r="H57" s="503"/>
      <c r="I57" s="503">
        <f t="shared" si="0"/>
        <v>-265931974</v>
      </c>
      <c r="J57" s="503"/>
      <c r="K57" s="503">
        <v>270226</v>
      </c>
      <c r="L57" s="503"/>
      <c r="M57" s="503">
        <v>3723047632</v>
      </c>
      <c r="N57" s="503"/>
      <c r="O57" s="503">
        <v>4589065064</v>
      </c>
      <c r="P57" s="503"/>
      <c r="Q57" s="503">
        <f t="shared" si="1"/>
        <v>-866017432</v>
      </c>
    </row>
    <row r="58" spans="1:17" ht="18.75">
      <c r="A58" s="302" t="s">
        <v>65</v>
      </c>
      <c r="C58" s="503">
        <v>1123919</v>
      </c>
      <c r="D58" s="503"/>
      <c r="E58" s="503">
        <v>42287219162</v>
      </c>
      <c r="F58" s="503"/>
      <c r="G58" s="503">
        <v>43292727676</v>
      </c>
      <c r="H58" s="503"/>
      <c r="I58" s="503">
        <f t="shared" si="0"/>
        <v>-1005508514</v>
      </c>
      <c r="J58" s="503"/>
      <c r="K58" s="503">
        <v>1123919</v>
      </c>
      <c r="L58" s="503"/>
      <c r="M58" s="503">
        <v>42287219162</v>
      </c>
      <c r="N58" s="503"/>
      <c r="O58" s="503">
        <v>50148811589</v>
      </c>
      <c r="P58" s="503"/>
      <c r="Q58" s="503">
        <f t="shared" si="1"/>
        <v>-7861592427</v>
      </c>
    </row>
    <row r="59" spans="1:17" ht="30">
      <c r="A59" s="303" t="s">
        <v>66</v>
      </c>
      <c r="C59" s="503">
        <v>1073224</v>
      </c>
      <c r="D59" s="503"/>
      <c r="E59" s="503">
        <v>31311704610</v>
      </c>
      <c r="F59" s="503"/>
      <c r="G59" s="503">
        <v>34565561477</v>
      </c>
      <c r="H59" s="503"/>
      <c r="I59" s="503">
        <f t="shared" si="0"/>
        <v>-3253856867</v>
      </c>
      <c r="J59" s="503"/>
      <c r="K59" s="503">
        <v>1073224</v>
      </c>
      <c r="L59" s="503"/>
      <c r="M59" s="503">
        <v>31311704610</v>
      </c>
      <c r="N59" s="503"/>
      <c r="O59" s="503">
        <v>36903711131</v>
      </c>
      <c r="P59" s="503"/>
      <c r="Q59" s="503">
        <f t="shared" si="1"/>
        <v>-5592006521</v>
      </c>
    </row>
    <row r="60" spans="1:17" ht="18.75">
      <c r="A60" s="304" t="s">
        <v>67</v>
      </c>
      <c r="C60" s="503">
        <v>5200000</v>
      </c>
      <c r="D60" s="503"/>
      <c r="E60" s="503">
        <v>48640854600</v>
      </c>
      <c r="F60" s="503"/>
      <c r="G60" s="503">
        <v>62398722255</v>
      </c>
      <c r="H60" s="503"/>
      <c r="I60" s="503">
        <f t="shared" si="0"/>
        <v>-13757867655</v>
      </c>
      <c r="J60" s="503"/>
      <c r="K60" s="503">
        <v>5200000</v>
      </c>
      <c r="L60" s="503"/>
      <c r="M60" s="503">
        <v>48640854600</v>
      </c>
      <c r="N60" s="503"/>
      <c r="O60" s="503">
        <v>56619311317</v>
      </c>
      <c r="P60" s="503"/>
      <c r="Q60" s="503">
        <f t="shared" si="1"/>
        <v>-7978456717</v>
      </c>
    </row>
    <row r="61" spans="1:17" ht="19.5" thickBot="1">
      <c r="A61" s="305" t="s">
        <v>68</v>
      </c>
      <c r="C61" s="514"/>
      <c r="D61" s="503"/>
      <c r="E61" s="504">
        <f>SUM(E9:$E$60)</f>
        <v>2797307399866</v>
      </c>
      <c r="F61" s="503"/>
      <c r="G61" s="504">
        <f>SUM(G9:$G$60)</f>
        <v>3162216573610</v>
      </c>
      <c r="H61" s="503"/>
      <c r="I61" s="504">
        <f>SUM(I9:$I$60)</f>
        <v>-364909173744</v>
      </c>
      <c r="J61" s="503"/>
      <c r="K61" s="514"/>
      <c r="L61" s="503"/>
      <c r="M61" s="504">
        <f>SUM(M9:$M$60)</f>
        <v>2797307399866</v>
      </c>
      <c r="N61" s="503"/>
      <c r="O61" s="504">
        <f>SUM(O9:$O$60)</f>
        <v>2261950850218</v>
      </c>
      <c r="P61" s="503"/>
      <c r="Q61" s="504">
        <f>SUM(Q9:$Q$60)</f>
        <v>535356549648</v>
      </c>
    </row>
    <row r="62" spans="1:17" ht="15.75" thickTop="1">
      <c r="C62" s="524"/>
      <c r="E62" s="306"/>
      <c r="G62" s="307"/>
      <c r="I62" s="308"/>
      <c r="K62" s="528"/>
      <c r="M62" s="309"/>
      <c r="O62" s="310"/>
      <c r="Q62" s="311"/>
    </row>
    <row r="63" spans="1:17">
      <c r="C63" s="524"/>
      <c r="E63" s="525"/>
      <c r="G63" s="526"/>
      <c r="I63" s="527"/>
      <c r="K63" s="528"/>
      <c r="M63" s="529"/>
      <c r="O63" s="530"/>
      <c r="Q63" s="531"/>
    </row>
    <row r="65" spans="1:17">
      <c r="A65" s="479" t="s">
        <v>198</v>
      </c>
      <c r="B65" s="471"/>
      <c r="C65" s="471"/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2"/>
    </row>
  </sheetData>
  <mergeCells count="7">
    <mergeCell ref="A65:Q6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91"/>
  <sheetViews>
    <sheetView rightToLeft="1" workbookViewId="0">
      <selection activeCell="V8" sqref="V8:W8"/>
    </sheetView>
  </sheetViews>
  <sheetFormatPr defaultRowHeight="15"/>
  <cols>
    <col min="1" max="1" width="20.7109375" bestFit="1" customWidth="1"/>
    <col min="2" max="2" width="1.42578125" customWidth="1"/>
    <col min="3" max="3" width="18.140625" bestFit="1" customWidth="1"/>
    <col min="4" max="4" width="1.42578125" customWidth="1"/>
    <col min="5" max="5" width="19.42578125" bestFit="1" customWidth="1"/>
    <col min="6" max="6" width="1.42578125" customWidth="1"/>
    <col min="7" max="7" width="18.140625" bestFit="1" customWidth="1"/>
    <col min="8" max="8" width="1.42578125" customWidth="1"/>
    <col min="9" max="9" width="19.42578125" bestFit="1" customWidth="1"/>
    <col min="10" max="10" width="1.42578125" customWidth="1"/>
    <col min="11" max="11" width="10.5703125" style="519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9.42578125" bestFit="1" customWidth="1"/>
    <col min="18" max="18" width="1.42578125" customWidth="1"/>
    <col min="19" max="19" width="21.28515625" bestFit="1" customWidth="1"/>
    <col min="20" max="20" width="1.42578125" customWidth="1"/>
    <col min="21" max="21" width="10.5703125" bestFit="1" customWidth="1"/>
    <col min="22" max="22" width="17.28515625" bestFit="1" customWidth="1"/>
    <col min="23" max="23" width="16.42578125" bestFit="1" customWidth="1"/>
  </cols>
  <sheetData>
    <row r="1" spans="1:23" ht="20.100000000000001" customHeight="1">
      <c r="A1" s="486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</row>
    <row r="2" spans="1:23" ht="20.100000000000001" customHeight="1">
      <c r="A2" s="487" t="s">
        <v>103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</row>
    <row r="3" spans="1:23" ht="20.100000000000001" customHeight="1">
      <c r="A3" s="488" t="s">
        <v>2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</row>
    <row r="5" spans="1:23" ht="15.75">
      <c r="A5" s="489" t="s">
        <v>202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</row>
    <row r="7" spans="1:23" ht="15.75">
      <c r="C7" s="490" t="s">
        <v>119</v>
      </c>
      <c r="D7" s="428"/>
      <c r="E7" s="428"/>
      <c r="F7" s="428"/>
      <c r="G7" s="428"/>
      <c r="H7" s="428"/>
      <c r="I7" s="428"/>
      <c r="J7" s="428"/>
      <c r="K7" s="428"/>
      <c r="M7" s="491" t="s">
        <v>7</v>
      </c>
      <c r="N7" s="428"/>
      <c r="O7" s="428"/>
      <c r="P7" s="428"/>
      <c r="Q7" s="428"/>
      <c r="R7" s="428"/>
      <c r="S7" s="428"/>
      <c r="T7" s="428"/>
      <c r="U7" s="428"/>
    </row>
    <row r="8" spans="1:23" ht="31.5">
      <c r="A8" s="312" t="s">
        <v>203</v>
      </c>
      <c r="C8" s="313" t="s">
        <v>117</v>
      </c>
      <c r="E8" s="314" t="s">
        <v>204</v>
      </c>
      <c r="G8" s="315" t="s">
        <v>205</v>
      </c>
      <c r="I8" s="316" t="s">
        <v>206</v>
      </c>
      <c r="K8" s="532" t="s">
        <v>207</v>
      </c>
      <c r="M8" s="317" t="s">
        <v>117</v>
      </c>
      <c r="O8" s="318" t="s">
        <v>204</v>
      </c>
      <c r="Q8" s="319" t="s">
        <v>205</v>
      </c>
      <c r="S8" s="320" t="s">
        <v>206</v>
      </c>
      <c r="U8" s="321" t="s">
        <v>207</v>
      </c>
      <c r="V8" s="518"/>
      <c r="W8" s="518"/>
    </row>
    <row r="9" spans="1:23" ht="18.75">
      <c r="A9" s="322" t="s">
        <v>17</v>
      </c>
      <c r="C9" s="503">
        <v>0</v>
      </c>
      <c r="D9" s="503"/>
      <c r="E9" s="503">
        <v>-4557958220</v>
      </c>
      <c r="F9" s="503"/>
      <c r="G9" s="503">
        <v>0</v>
      </c>
      <c r="H9" s="503"/>
      <c r="I9" s="503">
        <f>C9+E9+G9</f>
        <v>-4557958220</v>
      </c>
      <c r="J9" s="503"/>
      <c r="K9" s="507">
        <v>2.3075247539077526E-2</v>
      </c>
      <c r="L9" s="503"/>
      <c r="M9" s="503">
        <v>9627821000</v>
      </c>
      <c r="N9" s="503"/>
      <c r="O9" s="503">
        <v>1491651363</v>
      </c>
      <c r="P9" s="503"/>
      <c r="Q9" s="503">
        <v>23682419970</v>
      </c>
      <c r="R9" s="503"/>
      <c r="S9" s="503">
        <f>M9+O9+Q9</f>
        <v>34801892333</v>
      </c>
      <c r="U9" s="507">
        <v>2.0570206118297737E-2</v>
      </c>
      <c r="V9" s="519"/>
      <c r="W9" s="519"/>
    </row>
    <row r="10" spans="1:23" ht="18.75">
      <c r="A10" s="323" t="s">
        <v>18</v>
      </c>
      <c r="C10" s="503">
        <v>1201801200</v>
      </c>
      <c r="D10" s="503"/>
      <c r="E10" s="503">
        <v>-5833876525</v>
      </c>
      <c r="F10" s="503"/>
      <c r="G10" s="503">
        <v>0</v>
      </c>
      <c r="H10" s="503"/>
      <c r="I10" s="503">
        <f t="shared" ref="I10:I73" si="0">C10+E10+G10</f>
        <v>-4632075325</v>
      </c>
      <c r="J10" s="503"/>
      <c r="K10" s="507">
        <v>2.3450474880401161E-2</v>
      </c>
      <c r="L10" s="503"/>
      <c r="M10" s="503">
        <v>1201801200</v>
      </c>
      <c r="N10" s="503"/>
      <c r="O10" s="503">
        <v>-4574372949</v>
      </c>
      <c r="P10" s="503"/>
      <c r="Q10" s="503">
        <v>0</v>
      </c>
      <c r="R10" s="503"/>
      <c r="S10" s="503">
        <f t="shared" ref="S10:S73" si="1">M10+O10+Q10</f>
        <v>-3372571749</v>
      </c>
      <c r="U10" s="507">
        <v>-1.9934116042274897E-3</v>
      </c>
      <c r="V10" s="519"/>
      <c r="W10" s="519"/>
    </row>
    <row r="11" spans="1:23" ht="18.75">
      <c r="A11" s="324" t="s">
        <v>208</v>
      </c>
      <c r="C11" s="503">
        <v>1143999792</v>
      </c>
      <c r="D11" s="503"/>
      <c r="E11" s="503">
        <v>-46042079287</v>
      </c>
      <c r="F11" s="503"/>
      <c r="G11" s="503">
        <v>0</v>
      </c>
      <c r="H11" s="503"/>
      <c r="I11" s="503">
        <f t="shared" si="0"/>
        <v>-44898079495</v>
      </c>
      <c r="J11" s="503"/>
      <c r="K11" s="507">
        <v>0.22730228061991889</v>
      </c>
      <c r="L11" s="503"/>
      <c r="M11" s="503">
        <v>1143999792</v>
      </c>
      <c r="N11" s="503"/>
      <c r="O11" s="503">
        <v>67722182270</v>
      </c>
      <c r="P11" s="503"/>
      <c r="Q11" s="503">
        <v>52331447632</v>
      </c>
      <c r="R11" s="503"/>
      <c r="S11" s="503">
        <f t="shared" si="1"/>
        <v>121197629694</v>
      </c>
      <c r="U11" s="507">
        <v>7.1635766239375495E-2</v>
      </c>
      <c r="V11" s="519"/>
      <c r="W11" s="519"/>
    </row>
    <row r="12" spans="1:23" ht="18.75">
      <c r="A12" s="325" t="s">
        <v>209</v>
      </c>
      <c r="C12" s="503">
        <v>0</v>
      </c>
      <c r="D12" s="503"/>
      <c r="E12" s="503">
        <v>3774157350</v>
      </c>
      <c r="F12" s="503"/>
      <c r="G12" s="503">
        <v>0</v>
      </c>
      <c r="H12" s="503"/>
      <c r="I12" s="503">
        <f t="shared" si="0"/>
        <v>3774157350</v>
      </c>
      <c r="J12" s="503"/>
      <c r="K12" s="507">
        <v>-1.9107155199566281E-2</v>
      </c>
      <c r="L12" s="503"/>
      <c r="M12" s="503">
        <v>1800000000</v>
      </c>
      <c r="N12" s="503"/>
      <c r="O12" s="503">
        <v>6214745575</v>
      </c>
      <c r="P12" s="503"/>
      <c r="Q12" s="503">
        <v>0</v>
      </c>
      <c r="R12" s="503"/>
      <c r="S12" s="503">
        <f t="shared" si="1"/>
        <v>8014745575</v>
      </c>
      <c r="U12" s="507">
        <v>4.7372414949728393E-3</v>
      </c>
      <c r="V12" s="519"/>
      <c r="W12" s="519"/>
    </row>
    <row r="13" spans="1:23" ht="18.75">
      <c r="A13" s="326" t="s">
        <v>21</v>
      </c>
      <c r="C13" s="503">
        <v>0</v>
      </c>
      <c r="D13" s="503"/>
      <c r="E13" s="503">
        <v>-549794520</v>
      </c>
      <c r="F13" s="503"/>
      <c r="G13" s="503">
        <v>0</v>
      </c>
      <c r="H13" s="503"/>
      <c r="I13" s="503">
        <f t="shared" si="0"/>
        <v>-549794520</v>
      </c>
      <c r="J13" s="503"/>
      <c r="K13" s="507">
        <v>2.7834052073931275E-3</v>
      </c>
      <c r="L13" s="503"/>
      <c r="M13" s="503">
        <v>0</v>
      </c>
      <c r="N13" s="503"/>
      <c r="O13" s="503">
        <v>-549794520</v>
      </c>
      <c r="P13" s="503"/>
      <c r="Q13" s="503">
        <v>0</v>
      </c>
      <c r="R13" s="503"/>
      <c r="S13" s="503">
        <f t="shared" si="1"/>
        <v>-549794520</v>
      </c>
      <c r="U13" s="507">
        <v>-3.2496470280688535E-4</v>
      </c>
      <c r="V13" s="519"/>
      <c r="W13" s="519"/>
    </row>
    <row r="14" spans="1:23" ht="18.75">
      <c r="A14" s="327" t="s">
        <v>22</v>
      </c>
      <c r="C14" s="503">
        <v>2037163</v>
      </c>
      <c r="D14" s="503"/>
      <c r="E14" s="503">
        <v>481750</v>
      </c>
      <c r="F14" s="503"/>
      <c r="G14" s="503">
        <v>83811138</v>
      </c>
      <c r="H14" s="503"/>
      <c r="I14" s="503">
        <f t="shared" si="0"/>
        <v>86330051</v>
      </c>
      <c r="J14" s="503"/>
      <c r="K14" s="507">
        <v>-4.3705694539828132E-4</v>
      </c>
      <c r="L14" s="503"/>
      <c r="M14" s="503">
        <v>2037163</v>
      </c>
      <c r="N14" s="503"/>
      <c r="O14" s="503">
        <v>0</v>
      </c>
      <c r="P14" s="503"/>
      <c r="Q14" s="503">
        <v>83811138</v>
      </c>
      <c r="R14" s="503"/>
      <c r="S14" s="503">
        <f t="shared" si="1"/>
        <v>85848301</v>
      </c>
      <c r="U14" s="507">
        <v>5.0741989245256648E-5</v>
      </c>
      <c r="V14" s="519"/>
      <c r="W14" s="519"/>
    </row>
    <row r="15" spans="1:23" ht="18.75">
      <c r="A15" s="328" t="s">
        <v>23</v>
      </c>
      <c r="C15" s="503">
        <v>1000000000</v>
      </c>
      <c r="D15" s="503"/>
      <c r="E15" s="503">
        <v>-1635391977</v>
      </c>
      <c r="F15" s="503"/>
      <c r="G15" s="503">
        <v>0</v>
      </c>
      <c r="H15" s="503"/>
      <c r="I15" s="503">
        <f t="shared" si="0"/>
        <v>-635391977</v>
      </c>
      <c r="J15" s="503"/>
      <c r="K15" s="507">
        <v>3.2167533017928487E-3</v>
      </c>
      <c r="L15" s="503"/>
      <c r="M15" s="503">
        <v>1000000000</v>
      </c>
      <c r="N15" s="503"/>
      <c r="O15" s="503">
        <v>-1635391977</v>
      </c>
      <c r="P15" s="503"/>
      <c r="Q15" s="503">
        <v>0</v>
      </c>
      <c r="R15" s="503"/>
      <c r="S15" s="503">
        <f t="shared" si="1"/>
        <v>-635391977</v>
      </c>
      <c r="U15" s="507">
        <v>-3.7555842675857218E-4</v>
      </c>
      <c r="V15" s="519"/>
      <c r="W15" s="519"/>
    </row>
    <row r="16" spans="1:23" ht="18.75">
      <c r="A16" s="329" t="s">
        <v>24</v>
      </c>
      <c r="C16" s="503">
        <v>0</v>
      </c>
      <c r="D16" s="503"/>
      <c r="E16" s="503">
        <v>-787287600</v>
      </c>
      <c r="F16" s="503"/>
      <c r="G16" s="503">
        <v>0</v>
      </c>
      <c r="H16" s="503"/>
      <c r="I16" s="503">
        <f t="shared" si="0"/>
        <v>-787287600</v>
      </c>
      <c r="J16" s="503"/>
      <c r="K16" s="507">
        <v>3.9857443569209046E-3</v>
      </c>
      <c r="L16" s="503"/>
      <c r="M16" s="503">
        <v>0</v>
      </c>
      <c r="N16" s="503"/>
      <c r="O16" s="503">
        <v>-8058212178</v>
      </c>
      <c r="P16" s="503"/>
      <c r="Q16" s="503">
        <v>-571435663</v>
      </c>
      <c r="R16" s="503"/>
      <c r="S16" s="503">
        <f t="shared" si="1"/>
        <v>-8629647841</v>
      </c>
      <c r="U16" s="507">
        <v>-5.1006891556115274E-3</v>
      </c>
      <c r="V16" s="519"/>
      <c r="W16" s="519"/>
    </row>
    <row r="17" spans="1:23" ht="30">
      <c r="A17" s="330" t="s">
        <v>25</v>
      </c>
      <c r="C17" s="503">
        <v>0</v>
      </c>
      <c r="D17" s="503"/>
      <c r="E17" s="503">
        <v>0</v>
      </c>
      <c r="F17" s="503"/>
      <c r="G17" s="503">
        <v>10814025200</v>
      </c>
      <c r="H17" s="503"/>
      <c r="I17" s="503">
        <f t="shared" si="0"/>
        <v>10814025200</v>
      </c>
      <c r="J17" s="503"/>
      <c r="K17" s="507">
        <v>-5.4747388268912733E-2</v>
      </c>
      <c r="L17" s="503"/>
      <c r="M17" s="503">
        <v>0</v>
      </c>
      <c r="N17" s="503"/>
      <c r="O17" s="503">
        <v>0</v>
      </c>
      <c r="P17" s="503"/>
      <c r="Q17" s="503">
        <v>10814025200</v>
      </c>
      <c r="R17" s="503"/>
      <c r="S17" s="503">
        <f t="shared" si="1"/>
        <v>10814025200</v>
      </c>
      <c r="U17" s="507">
        <v>6.3917997677826422E-3</v>
      </c>
      <c r="V17" s="519"/>
      <c r="W17" s="519"/>
    </row>
    <row r="18" spans="1:23" ht="30">
      <c r="A18" s="331" t="s">
        <v>26</v>
      </c>
      <c r="C18" s="503">
        <v>0</v>
      </c>
      <c r="D18" s="503"/>
      <c r="E18" s="503">
        <v>453933529</v>
      </c>
      <c r="F18" s="503"/>
      <c r="G18" s="503">
        <v>0</v>
      </c>
      <c r="H18" s="503"/>
      <c r="I18" s="503">
        <f t="shared" si="0"/>
        <v>453933529</v>
      </c>
      <c r="J18" s="503"/>
      <c r="K18" s="507">
        <v>-2.2980966569636583E-3</v>
      </c>
      <c r="L18" s="503"/>
      <c r="M18" s="503">
        <v>3653204800</v>
      </c>
      <c r="N18" s="503"/>
      <c r="O18" s="503">
        <v>-2209566779</v>
      </c>
      <c r="P18" s="503"/>
      <c r="Q18" s="503">
        <v>0</v>
      </c>
      <c r="R18" s="503"/>
      <c r="S18" s="503">
        <f t="shared" si="1"/>
        <v>1443638021</v>
      </c>
      <c r="U18" s="507">
        <v>8.5328496991018596E-4</v>
      </c>
      <c r="V18" s="519"/>
      <c r="W18" s="519"/>
    </row>
    <row r="19" spans="1:23" ht="30">
      <c r="A19" s="332" t="s">
        <v>27</v>
      </c>
      <c r="C19" s="503">
        <v>0</v>
      </c>
      <c r="D19" s="503"/>
      <c r="E19" s="503">
        <v>0</v>
      </c>
      <c r="F19" s="503"/>
      <c r="G19" s="503">
        <v>9000054000</v>
      </c>
      <c r="H19" s="503"/>
      <c r="I19" s="503">
        <f t="shared" si="0"/>
        <v>9000054000</v>
      </c>
      <c r="J19" s="503"/>
      <c r="K19" s="507">
        <v>-4.5563926629205664E-2</v>
      </c>
      <c r="L19" s="503"/>
      <c r="M19" s="503">
        <v>0</v>
      </c>
      <c r="N19" s="503"/>
      <c r="O19" s="503">
        <v>0</v>
      </c>
      <c r="P19" s="503"/>
      <c r="Q19" s="503">
        <v>9000054000</v>
      </c>
      <c r="R19" s="503"/>
      <c r="S19" s="503">
        <f t="shared" si="1"/>
        <v>9000054000</v>
      </c>
      <c r="U19" s="507">
        <v>5.3196235447307109E-3</v>
      </c>
      <c r="V19" s="519"/>
      <c r="W19" s="519"/>
    </row>
    <row r="20" spans="1:23" ht="18.75">
      <c r="A20" s="333" t="s">
        <v>28</v>
      </c>
      <c r="C20" s="503">
        <v>0</v>
      </c>
      <c r="D20" s="503"/>
      <c r="E20" s="503">
        <v>-8504738415</v>
      </c>
      <c r="F20" s="503"/>
      <c r="G20" s="503">
        <v>0</v>
      </c>
      <c r="H20" s="503"/>
      <c r="I20" s="503">
        <f t="shared" si="0"/>
        <v>-8504738415</v>
      </c>
      <c r="J20" s="503"/>
      <c r="K20" s="507">
        <v>4.305632801110381E-2</v>
      </c>
      <c r="L20" s="503"/>
      <c r="M20" s="503">
        <v>7436829450</v>
      </c>
      <c r="N20" s="503"/>
      <c r="O20" s="503">
        <v>39972270551</v>
      </c>
      <c r="P20" s="503"/>
      <c r="Q20" s="503">
        <v>0</v>
      </c>
      <c r="R20" s="503"/>
      <c r="S20" s="503">
        <f t="shared" si="1"/>
        <v>47409100001</v>
      </c>
      <c r="U20" s="507">
        <v>2.8021894601944874E-2</v>
      </c>
      <c r="V20" s="519"/>
      <c r="W20" s="519"/>
    </row>
    <row r="21" spans="1:23" ht="18.75">
      <c r="A21" s="334" t="s">
        <v>210</v>
      </c>
      <c r="C21" s="503">
        <v>0</v>
      </c>
      <c r="D21" s="503"/>
      <c r="E21" s="503">
        <v>4038009408</v>
      </c>
      <c r="F21" s="503"/>
      <c r="G21" s="503">
        <v>0</v>
      </c>
      <c r="H21" s="503"/>
      <c r="I21" s="503">
        <f t="shared" si="0"/>
        <v>4038009408</v>
      </c>
      <c r="J21" s="503"/>
      <c r="K21" s="507">
        <v>-2.0442940052821261E-2</v>
      </c>
      <c r="L21" s="503"/>
      <c r="M21" s="503">
        <v>0</v>
      </c>
      <c r="N21" s="503"/>
      <c r="O21" s="503">
        <v>5780633028</v>
      </c>
      <c r="P21" s="503"/>
      <c r="Q21" s="503">
        <v>0</v>
      </c>
      <c r="R21" s="503"/>
      <c r="S21" s="503">
        <f t="shared" si="1"/>
        <v>5780633028</v>
      </c>
      <c r="U21" s="507">
        <v>3.4167341172838279E-3</v>
      </c>
      <c r="V21" s="519"/>
      <c r="W21" s="519"/>
    </row>
    <row r="22" spans="1:23" ht="18.75">
      <c r="A22" s="335" t="s">
        <v>30</v>
      </c>
      <c r="C22" s="503">
        <v>0</v>
      </c>
      <c r="D22" s="503"/>
      <c r="E22" s="503">
        <v>357858000</v>
      </c>
      <c r="F22" s="503"/>
      <c r="G22" s="503">
        <v>0</v>
      </c>
      <c r="H22" s="503"/>
      <c r="I22" s="503">
        <f t="shared" si="0"/>
        <v>357858000</v>
      </c>
      <c r="J22" s="503"/>
      <c r="K22" s="507">
        <v>-1.8117019804185931E-3</v>
      </c>
      <c r="L22" s="503"/>
      <c r="M22" s="503">
        <v>0</v>
      </c>
      <c r="N22" s="503"/>
      <c r="O22" s="503">
        <v>18767664000</v>
      </c>
      <c r="P22" s="503"/>
      <c r="Q22" s="503">
        <v>0</v>
      </c>
      <c r="R22" s="503"/>
      <c r="S22" s="503">
        <f t="shared" si="1"/>
        <v>18767664000</v>
      </c>
      <c r="U22" s="507">
        <v>1.1092923141793921E-2</v>
      </c>
      <c r="V22" s="519"/>
      <c r="W22" s="519"/>
    </row>
    <row r="23" spans="1:23" ht="18.75">
      <c r="A23" s="336" t="s">
        <v>31</v>
      </c>
      <c r="C23" s="503">
        <v>0</v>
      </c>
      <c r="D23" s="503"/>
      <c r="E23" s="503">
        <v>-9256003214</v>
      </c>
      <c r="F23" s="503"/>
      <c r="G23" s="503">
        <v>0</v>
      </c>
      <c r="H23" s="503"/>
      <c r="I23" s="503">
        <f t="shared" si="0"/>
        <v>-9256003214</v>
      </c>
      <c r="J23" s="503"/>
      <c r="K23" s="507">
        <v>4.6859702322051382E-2</v>
      </c>
      <c r="L23" s="503"/>
      <c r="M23" s="503">
        <v>0</v>
      </c>
      <c r="N23" s="503"/>
      <c r="O23" s="503">
        <v>-22795128525</v>
      </c>
      <c r="P23" s="503"/>
      <c r="Q23" s="503">
        <v>61043002</v>
      </c>
      <c r="R23" s="503"/>
      <c r="S23" s="503">
        <f t="shared" si="1"/>
        <v>-22734085523</v>
      </c>
      <c r="U23" s="507">
        <v>-1.3437338999974045E-2</v>
      </c>
      <c r="V23" s="519"/>
      <c r="W23" s="519"/>
    </row>
    <row r="24" spans="1:23" ht="18.75">
      <c r="A24" s="337" t="s">
        <v>32</v>
      </c>
      <c r="C24" s="503">
        <v>0</v>
      </c>
      <c r="D24" s="503"/>
      <c r="E24" s="503">
        <v>539667503</v>
      </c>
      <c r="F24" s="503"/>
      <c r="G24" s="503">
        <v>0</v>
      </c>
      <c r="H24" s="503"/>
      <c r="I24" s="503">
        <f t="shared" si="0"/>
        <v>539667503</v>
      </c>
      <c r="J24" s="503"/>
      <c r="K24" s="507">
        <v>-2.7321358861689751E-3</v>
      </c>
      <c r="L24" s="503"/>
      <c r="M24" s="503">
        <v>0</v>
      </c>
      <c r="N24" s="503"/>
      <c r="O24" s="503">
        <v>14174498898</v>
      </c>
      <c r="P24" s="503"/>
      <c r="Q24" s="503">
        <v>864142583</v>
      </c>
      <c r="R24" s="503"/>
      <c r="S24" s="503">
        <f t="shared" si="1"/>
        <v>15038641481</v>
      </c>
      <c r="U24" s="507">
        <v>8.8888257007226322E-3</v>
      </c>
      <c r="V24" s="519"/>
      <c r="W24" s="519"/>
    </row>
    <row r="25" spans="1:23" ht="18.75">
      <c r="A25" s="338" t="s">
        <v>33</v>
      </c>
      <c r="C25" s="503">
        <v>0</v>
      </c>
      <c r="D25" s="503"/>
      <c r="E25" s="503">
        <v>-8864369313</v>
      </c>
      <c r="F25" s="503"/>
      <c r="G25" s="503">
        <v>0</v>
      </c>
      <c r="H25" s="503"/>
      <c r="I25" s="503">
        <f t="shared" si="0"/>
        <v>-8864369313</v>
      </c>
      <c r="J25" s="503"/>
      <c r="K25" s="507">
        <v>4.4877005514824049E-2</v>
      </c>
      <c r="L25" s="503"/>
      <c r="M25" s="503">
        <v>0</v>
      </c>
      <c r="N25" s="503"/>
      <c r="O25" s="503">
        <v>-11590981627</v>
      </c>
      <c r="P25" s="503"/>
      <c r="Q25" s="503">
        <v>0</v>
      </c>
      <c r="R25" s="503"/>
      <c r="S25" s="503">
        <f t="shared" si="1"/>
        <v>-11590981627</v>
      </c>
      <c r="U25" s="507">
        <v>-6.8510320904219338E-3</v>
      </c>
      <c r="V25" s="519"/>
      <c r="W25" s="519"/>
    </row>
    <row r="26" spans="1:23" ht="18.75">
      <c r="A26" s="339" t="s">
        <v>35</v>
      </c>
      <c r="C26" s="503">
        <v>0</v>
      </c>
      <c r="D26" s="503"/>
      <c r="E26" s="503">
        <v>-6574461328</v>
      </c>
      <c r="F26" s="503"/>
      <c r="G26" s="503">
        <v>0</v>
      </c>
      <c r="H26" s="503"/>
      <c r="I26" s="503">
        <f t="shared" si="0"/>
        <v>-6574461328</v>
      </c>
      <c r="J26" s="503"/>
      <c r="K26" s="507">
        <v>3.3284052915187178E-2</v>
      </c>
      <c r="L26" s="503"/>
      <c r="M26" s="503">
        <v>0</v>
      </c>
      <c r="N26" s="503"/>
      <c r="O26" s="503">
        <v>143693891271</v>
      </c>
      <c r="P26" s="503"/>
      <c r="Q26" s="503">
        <v>35269993448</v>
      </c>
      <c r="R26" s="503"/>
      <c r="S26" s="503">
        <f t="shared" si="1"/>
        <v>178963884719</v>
      </c>
      <c r="U26" s="507">
        <v>0.10577942030210764</v>
      </c>
      <c r="V26" s="519"/>
      <c r="W26" s="519"/>
    </row>
    <row r="27" spans="1:23" ht="18.75">
      <c r="A27" s="340" t="s">
        <v>37</v>
      </c>
      <c r="C27" s="503">
        <v>0</v>
      </c>
      <c r="D27" s="503"/>
      <c r="E27" s="503">
        <v>-49040845846</v>
      </c>
      <c r="F27" s="503"/>
      <c r="G27" s="503">
        <v>21662207083</v>
      </c>
      <c r="H27" s="503"/>
      <c r="I27" s="503">
        <f t="shared" si="0"/>
        <v>-27378638763</v>
      </c>
      <c r="J27" s="503"/>
      <c r="K27" s="507">
        <v>0.13860786699778224</v>
      </c>
      <c r="L27" s="503"/>
      <c r="M27" s="503">
        <v>20124507000</v>
      </c>
      <c r="N27" s="503"/>
      <c r="O27" s="503">
        <v>15958478699</v>
      </c>
      <c r="P27" s="503"/>
      <c r="Q27" s="503">
        <v>94915463271</v>
      </c>
      <c r="R27" s="503"/>
      <c r="S27" s="503">
        <f t="shared" si="1"/>
        <v>130998448970</v>
      </c>
      <c r="U27" s="507">
        <v>7.7428694701611414E-2</v>
      </c>
      <c r="V27" s="519"/>
      <c r="W27" s="519"/>
    </row>
    <row r="28" spans="1:23" ht="18.75">
      <c r="A28" s="341" t="s">
        <v>38</v>
      </c>
      <c r="C28" s="503">
        <v>0</v>
      </c>
      <c r="D28" s="503"/>
      <c r="E28" s="503">
        <v>-2226672000</v>
      </c>
      <c r="F28" s="503"/>
      <c r="G28" s="503">
        <v>0</v>
      </c>
      <c r="H28" s="503"/>
      <c r="I28" s="503">
        <f t="shared" si="0"/>
        <v>-2226672000</v>
      </c>
      <c r="J28" s="503"/>
      <c r="K28" s="507">
        <v>1.127281232260458E-2</v>
      </c>
      <c r="L28" s="503"/>
      <c r="M28" s="503">
        <v>832986000</v>
      </c>
      <c r="N28" s="503"/>
      <c r="O28" s="503">
        <v>2924045801</v>
      </c>
      <c r="P28" s="503"/>
      <c r="Q28" s="503">
        <v>19755750718</v>
      </c>
      <c r="R28" s="503"/>
      <c r="S28" s="503">
        <f t="shared" si="1"/>
        <v>23512782519</v>
      </c>
      <c r="U28" s="507">
        <v>1.3897600113310996E-2</v>
      </c>
      <c r="V28" s="519"/>
      <c r="W28" s="519"/>
    </row>
    <row r="29" spans="1:23" ht="18.75">
      <c r="A29" s="342" t="s">
        <v>39</v>
      </c>
      <c r="C29" s="503">
        <v>0</v>
      </c>
      <c r="D29" s="503"/>
      <c r="E29" s="503">
        <v>-5343018750</v>
      </c>
      <c r="F29" s="503"/>
      <c r="G29" s="503">
        <v>0</v>
      </c>
      <c r="H29" s="503"/>
      <c r="I29" s="503">
        <f t="shared" si="0"/>
        <v>-5343018750</v>
      </c>
      <c r="J29" s="503"/>
      <c r="K29" s="507">
        <v>2.704971706874983E-2</v>
      </c>
      <c r="L29" s="503"/>
      <c r="M29" s="503">
        <v>10531250000</v>
      </c>
      <c r="N29" s="503"/>
      <c r="O29" s="503">
        <v>17783320465</v>
      </c>
      <c r="P29" s="503"/>
      <c r="Q29" s="503">
        <v>0</v>
      </c>
      <c r="R29" s="503"/>
      <c r="S29" s="503">
        <f t="shared" si="1"/>
        <v>28314570465</v>
      </c>
      <c r="U29" s="507">
        <v>1.6735772441426551E-2</v>
      </c>
      <c r="V29" s="519"/>
      <c r="W29" s="519"/>
    </row>
    <row r="30" spans="1:23" ht="18.75">
      <c r="A30" s="343" t="s">
        <v>40</v>
      </c>
      <c r="C30" s="503">
        <v>2407650000</v>
      </c>
      <c r="D30" s="503"/>
      <c r="E30" s="503">
        <v>-3250932422</v>
      </c>
      <c r="F30" s="503"/>
      <c r="G30" s="503">
        <v>0</v>
      </c>
      <c r="H30" s="503"/>
      <c r="I30" s="503">
        <f t="shared" si="0"/>
        <v>-843282422</v>
      </c>
      <c r="J30" s="503"/>
      <c r="K30" s="507">
        <v>4.269225318393295E-3</v>
      </c>
      <c r="L30" s="503"/>
      <c r="M30" s="503">
        <v>2407650000</v>
      </c>
      <c r="N30" s="503"/>
      <c r="O30" s="503">
        <v>15164369847</v>
      </c>
      <c r="P30" s="503"/>
      <c r="Q30" s="503">
        <v>4565693274</v>
      </c>
      <c r="R30" s="503"/>
      <c r="S30" s="503">
        <f t="shared" si="1"/>
        <v>22137713121</v>
      </c>
      <c r="U30" s="507">
        <v>1.3084843707045046E-2</v>
      </c>
      <c r="V30" s="519"/>
      <c r="W30" s="519"/>
    </row>
    <row r="31" spans="1:23" ht="18.75">
      <c r="A31" s="344" t="s">
        <v>41</v>
      </c>
      <c r="C31" s="503">
        <v>0</v>
      </c>
      <c r="D31" s="503"/>
      <c r="E31" s="503">
        <v>4614380100</v>
      </c>
      <c r="F31" s="503"/>
      <c r="G31" s="503">
        <v>0</v>
      </c>
      <c r="H31" s="503"/>
      <c r="I31" s="503">
        <f t="shared" si="0"/>
        <v>4614380100</v>
      </c>
      <c r="J31" s="503"/>
      <c r="K31" s="507">
        <v>-2.3360890536397526E-2</v>
      </c>
      <c r="L31" s="503"/>
      <c r="M31" s="503">
        <v>1100000000</v>
      </c>
      <c r="N31" s="503"/>
      <c r="O31" s="503">
        <v>-1820780683</v>
      </c>
      <c r="P31" s="503"/>
      <c r="Q31" s="503">
        <v>0</v>
      </c>
      <c r="R31" s="503"/>
      <c r="S31" s="503">
        <f t="shared" si="1"/>
        <v>-720780683</v>
      </c>
      <c r="U31" s="507">
        <v>-4.2602876514672946E-4</v>
      </c>
      <c r="V31" s="519"/>
      <c r="W31" s="519"/>
    </row>
    <row r="32" spans="1:23" ht="18.75">
      <c r="A32" s="345" t="s">
        <v>42</v>
      </c>
      <c r="C32" s="503">
        <v>0</v>
      </c>
      <c r="D32" s="503"/>
      <c r="E32" s="503">
        <v>-3278257500</v>
      </c>
      <c r="F32" s="503"/>
      <c r="G32" s="503">
        <v>5115456000</v>
      </c>
      <c r="H32" s="503"/>
      <c r="I32" s="503">
        <f t="shared" si="0"/>
        <v>1837198500</v>
      </c>
      <c r="J32" s="503"/>
      <c r="K32" s="507">
        <v>-9.301052822270478E-3</v>
      </c>
      <c r="L32" s="503"/>
      <c r="M32" s="503">
        <v>1500000000</v>
      </c>
      <c r="N32" s="503"/>
      <c r="O32" s="503">
        <v>0</v>
      </c>
      <c r="P32" s="503"/>
      <c r="Q32" s="503">
        <v>5115456000</v>
      </c>
      <c r="R32" s="503"/>
      <c r="S32" s="503">
        <f t="shared" si="1"/>
        <v>6615456000</v>
      </c>
      <c r="U32" s="507">
        <v>3.910169371953774E-3</v>
      </c>
      <c r="V32" s="519"/>
      <c r="W32" s="519"/>
    </row>
    <row r="33" spans="1:23" ht="30">
      <c r="A33" s="346" t="s">
        <v>43</v>
      </c>
      <c r="C33" s="503">
        <v>2666666600</v>
      </c>
      <c r="D33" s="503"/>
      <c r="E33" s="503">
        <v>-24387359391</v>
      </c>
      <c r="F33" s="503"/>
      <c r="G33" s="503">
        <v>0</v>
      </c>
      <c r="H33" s="503"/>
      <c r="I33" s="503">
        <f t="shared" si="0"/>
        <v>-21720692791</v>
      </c>
      <c r="J33" s="503"/>
      <c r="K33" s="507">
        <v>0.10996379051332808</v>
      </c>
      <c r="L33" s="503"/>
      <c r="M33" s="503">
        <v>2666666600</v>
      </c>
      <c r="N33" s="503"/>
      <c r="O33" s="503">
        <v>42230554554</v>
      </c>
      <c r="P33" s="503"/>
      <c r="Q33" s="503">
        <v>0</v>
      </c>
      <c r="R33" s="503"/>
      <c r="S33" s="503">
        <f t="shared" si="1"/>
        <v>44897221154</v>
      </c>
      <c r="U33" s="507">
        <v>2.6537209081612192E-2</v>
      </c>
      <c r="V33" s="519"/>
      <c r="W33" s="519"/>
    </row>
    <row r="34" spans="1:23" ht="18.75">
      <c r="A34" s="347" t="s">
        <v>44</v>
      </c>
      <c r="C34" s="503">
        <v>0</v>
      </c>
      <c r="D34" s="503"/>
      <c r="E34" s="503">
        <v>-7198041362</v>
      </c>
      <c r="F34" s="503"/>
      <c r="G34" s="503">
        <v>0</v>
      </c>
      <c r="H34" s="503"/>
      <c r="I34" s="503">
        <f t="shared" si="0"/>
        <v>-7198041362</v>
      </c>
      <c r="J34" s="503"/>
      <c r="K34" s="507">
        <v>3.6441006741976839E-2</v>
      </c>
      <c r="L34" s="503"/>
      <c r="M34" s="503">
        <v>0</v>
      </c>
      <c r="N34" s="503"/>
      <c r="O34" s="503">
        <v>13131633045</v>
      </c>
      <c r="P34" s="503"/>
      <c r="Q34" s="503">
        <v>47985640803</v>
      </c>
      <c r="R34" s="503"/>
      <c r="S34" s="503">
        <f t="shared" si="1"/>
        <v>61117273848</v>
      </c>
      <c r="U34" s="507">
        <v>3.612432647088288E-2</v>
      </c>
      <c r="V34" s="519"/>
      <c r="W34" s="519"/>
    </row>
    <row r="35" spans="1:23" ht="18.75">
      <c r="A35" s="348" t="s">
        <v>45</v>
      </c>
      <c r="C35" s="503">
        <v>0</v>
      </c>
      <c r="D35" s="503"/>
      <c r="E35" s="503">
        <v>-4680716816</v>
      </c>
      <c r="F35" s="503"/>
      <c r="G35" s="503">
        <v>0</v>
      </c>
      <c r="H35" s="503"/>
      <c r="I35" s="503">
        <f t="shared" si="0"/>
        <v>-4680716816</v>
      </c>
      <c r="J35" s="503"/>
      <c r="K35" s="507">
        <v>2.3696728661440604E-2</v>
      </c>
      <c r="L35" s="503"/>
      <c r="M35" s="503">
        <v>0</v>
      </c>
      <c r="N35" s="503"/>
      <c r="O35" s="503">
        <v>-5074224455</v>
      </c>
      <c r="P35" s="503"/>
      <c r="Q35" s="503">
        <v>0</v>
      </c>
      <c r="R35" s="503"/>
      <c r="S35" s="503">
        <f t="shared" si="1"/>
        <v>-5074224455</v>
      </c>
      <c r="U35" s="507">
        <v>-2.9992002139172008E-3</v>
      </c>
      <c r="V35" s="519"/>
      <c r="W35" s="519"/>
    </row>
    <row r="36" spans="1:23" ht="18.75">
      <c r="A36" s="349" t="s">
        <v>46</v>
      </c>
      <c r="C36" s="503">
        <v>0</v>
      </c>
      <c r="D36" s="503"/>
      <c r="E36" s="503">
        <v>-521876250</v>
      </c>
      <c r="F36" s="503"/>
      <c r="G36" s="503">
        <v>0</v>
      </c>
      <c r="H36" s="503"/>
      <c r="I36" s="503">
        <f t="shared" si="0"/>
        <v>-521876250</v>
      </c>
      <c r="J36" s="503"/>
      <c r="K36" s="507">
        <v>2.6420653881104486E-3</v>
      </c>
      <c r="L36" s="503"/>
      <c r="M36" s="503">
        <v>450000000</v>
      </c>
      <c r="N36" s="503"/>
      <c r="O36" s="503">
        <v>-1138247780</v>
      </c>
      <c r="P36" s="503"/>
      <c r="Q36" s="503">
        <v>0</v>
      </c>
      <c r="R36" s="503"/>
      <c r="S36" s="503">
        <f t="shared" si="1"/>
        <v>-688247780</v>
      </c>
      <c r="U36" s="507">
        <v>-4.0679968087931946E-4</v>
      </c>
      <c r="V36" s="519"/>
      <c r="W36" s="519"/>
    </row>
    <row r="37" spans="1:23" ht="18.75">
      <c r="A37" s="350" t="s">
        <v>48</v>
      </c>
      <c r="C37" s="503">
        <v>25057172000</v>
      </c>
      <c r="D37" s="503"/>
      <c r="E37" s="503">
        <v>-34871314557</v>
      </c>
      <c r="F37" s="503"/>
      <c r="G37" s="503">
        <v>0</v>
      </c>
      <c r="H37" s="503"/>
      <c r="I37" s="503">
        <f t="shared" si="0"/>
        <v>-9814142557</v>
      </c>
      <c r="J37" s="503"/>
      <c r="K37" s="507">
        <v>4.9685354265175841E-2</v>
      </c>
      <c r="L37" s="503"/>
      <c r="M37" s="503">
        <v>25057172000</v>
      </c>
      <c r="N37" s="503"/>
      <c r="O37" s="503">
        <v>83627616893</v>
      </c>
      <c r="P37" s="503"/>
      <c r="Q37" s="503">
        <v>66624761489</v>
      </c>
      <c r="R37" s="503"/>
      <c r="S37" s="503">
        <f t="shared" si="1"/>
        <v>175309550382</v>
      </c>
      <c r="U37" s="507">
        <v>0.10361946848632708</v>
      </c>
      <c r="V37" s="519"/>
      <c r="W37" s="519"/>
    </row>
    <row r="38" spans="1:23" ht="18.75">
      <c r="A38" s="351" t="s">
        <v>49</v>
      </c>
      <c r="C38" s="503">
        <v>0</v>
      </c>
      <c r="D38" s="503"/>
      <c r="E38" s="503">
        <v>-715716000</v>
      </c>
      <c r="F38" s="503"/>
      <c r="G38" s="503">
        <v>0</v>
      </c>
      <c r="H38" s="503"/>
      <c r="I38" s="503">
        <f t="shared" si="0"/>
        <v>-715716000</v>
      </c>
      <c r="J38" s="503"/>
      <c r="K38" s="507">
        <v>3.6234039608371862E-3</v>
      </c>
      <c r="L38" s="503"/>
      <c r="M38" s="503">
        <v>1300000000</v>
      </c>
      <c r="N38" s="503"/>
      <c r="O38" s="503">
        <v>-4452483615</v>
      </c>
      <c r="P38" s="503"/>
      <c r="Q38" s="503">
        <v>0</v>
      </c>
      <c r="R38" s="503"/>
      <c r="S38" s="503">
        <f t="shared" si="1"/>
        <v>-3152483615</v>
      </c>
      <c r="U38" s="507">
        <v>-1.8633250492421252E-3</v>
      </c>
      <c r="V38" s="519"/>
      <c r="W38" s="519"/>
    </row>
    <row r="39" spans="1:23" ht="18.75">
      <c r="A39" s="352" t="s">
        <v>50</v>
      </c>
      <c r="C39" s="503">
        <v>0</v>
      </c>
      <c r="D39" s="503"/>
      <c r="E39" s="503">
        <v>-1743217823</v>
      </c>
      <c r="F39" s="503"/>
      <c r="G39" s="503">
        <v>0</v>
      </c>
      <c r="H39" s="503"/>
      <c r="I39" s="503">
        <f t="shared" si="0"/>
        <v>-1743217823</v>
      </c>
      <c r="J39" s="503"/>
      <c r="K39" s="507">
        <v>8.8252636024067892E-3</v>
      </c>
      <c r="L39" s="503"/>
      <c r="M39" s="503">
        <v>0</v>
      </c>
      <c r="N39" s="503"/>
      <c r="O39" s="503">
        <v>-1743217823</v>
      </c>
      <c r="P39" s="503"/>
      <c r="Q39" s="503">
        <v>0</v>
      </c>
      <c r="R39" s="503"/>
      <c r="S39" s="503">
        <f t="shared" si="1"/>
        <v>-1743217823</v>
      </c>
      <c r="U39" s="507">
        <v>-1.0303563261759333E-3</v>
      </c>
      <c r="V39" s="519"/>
      <c r="W39" s="519"/>
    </row>
    <row r="40" spans="1:23" ht="18.75">
      <c r="A40" s="353" t="s">
        <v>51</v>
      </c>
      <c r="C40" s="503">
        <v>2395000000</v>
      </c>
      <c r="D40" s="503"/>
      <c r="E40" s="503">
        <v>-8713607602</v>
      </c>
      <c r="F40" s="503"/>
      <c r="G40" s="503">
        <v>5789814282</v>
      </c>
      <c r="H40" s="503"/>
      <c r="I40" s="503">
        <f t="shared" si="0"/>
        <v>-528793320</v>
      </c>
      <c r="J40" s="503"/>
      <c r="K40" s="507">
        <v>2.6770839413290267E-3</v>
      </c>
      <c r="L40" s="503"/>
      <c r="M40" s="503">
        <v>2395000000</v>
      </c>
      <c r="N40" s="503"/>
      <c r="O40" s="503">
        <v>3206570605</v>
      </c>
      <c r="P40" s="503"/>
      <c r="Q40" s="503">
        <v>5789814282</v>
      </c>
      <c r="R40" s="503"/>
      <c r="S40" s="503">
        <f t="shared" si="1"/>
        <v>11391384887</v>
      </c>
      <c r="U40" s="507">
        <v>6.733057296320088E-3</v>
      </c>
      <c r="V40" s="519"/>
      <c r="W40" s="519"/>
    </row>
    <row r="41" spans="1:23" ht="18.75">
      <c r="A41" s="354" t="s">
        <v>52</v>
      </c>
      <c r="C41" s="503">
        <v>0</v>
      </c>
      <c r="D41" s="503"/>
      <c r="E41" s="503">
        <v>-17053149439</v>
      </c>
      <c r="F41" s="503"/>
      <c r="G41" s="503">
        <v>15719963699</v>
      </c>
      <c r="H41" s="503"/>
      <c r="I41" s="503">
        <f t="shared" si="0"/>
        <v>-1333185740</v>
      </c>
      <c r="J41" s="503"/>
      <c r="K41" s="507">
        <v>6.7494236412874034E-3</v>
      </c>
      <c r="L41" s="503"/>
      <c r="M41" s="503">
        <v>2592000000</v>
      </c>
      <c r="N41" s="503"/>
      <c r="O41" s="503">
        <v>8956004321</v>
      </c>
      <c r="P41" s="503"/>
      <c r="Q41" s="503">
        <v>15719963699</v>
      </c>
      <c r="R41" s="503"/>
      <c r="S41" s="503">
        <f t="shared" si="1"/>
        <v>27267968020</v>
      </c>
      <c r="U41" s="507">
        <v>1.6117161596603317E-2</v>
      </c>
      <c r="V41" s="519"/>
      <c r="W41" s="519"/>
    </row>
    <row r="42" spans="1:23" ht="18.75">
      <c r="A42" s="355" t="s">
        <v>53</v>
      </c>
      <c r="C42" s="503">
        <v>0</v>
      </c>
      <c r="D42" s="503"/>
      <c r="E42" s="503">
        <v>-412833090</v>
      </c>
      <c r="F42" s="503"/>
      <c r="G42" s="503">
        <v>0</v>
      </c>
      <c r="H42" s="503"/>
      <c r="I42" s="503">
        <f t="shared" si="0"/>
        <v>-412833090</v>
      </c>
      <c r="J42" s="503"/>
      <c r="K42" s="507">
        <v>2.0900204179739655E-3</v>
      </c>
      <c r="L42" s="503"/>
      <c r="M42" s="503">
        <v>0</v>
      </c>
      <c r="N42" s="503"/>
      <c r="O42" s="503">
        <v>-412833090</v>
      </c>
      <c r="P42" s="503"/>
      <c r="Q42" s="503">
        <v>0</v>
      </c>
      <c r="R42" s="503"/>
      <c r="S42" s="503">
        <f t="shared" si="1"/>
        <v>-412833090</v>
      </c>
      <c r="U42" s="507">
        <v>-2.4401149433191541E-4</v>
      </c>
      <c r="V42" s="519"/>
      <c r="W42" s="519"/>
    </row>
    <row r="43" spans="1:23" ht="18.75">
      <c r="A43" s="356" t="s">
        <v>54</v>
      </c>
      <c r="C43" s="503">
        <v>0</v>
      </c>
      <c r="D43" s="503"/>
      <c r="E43" s="503">
        <v>2505006000</v>
      </c>
      <c r="F43" s="503"/>
      <c r="G43" s="503">
        <v>0</v>
      </c>
      <c r="H43" s="503"/>
      <c r="I43" s="503">
        <f t="shared" si="0"/>
        <v>2505006000</v>
      </c>
      <c r="J43" s="503"/>
      <c r="K43" s="507">
        <v>-1.2681913862930152E-2</v>
      </c>
      <c r="L43" s="503"/>
      <c r="M43" s="503">
        <v>0</v>
      </c>
      <c r="N43" s="503"/>
      <c r="O43" s="503">
        <v>16761348459</v>
      </c>
      <c r="P43" s="503"/>
      <c r="Q43" s="503">
        <v>23544811417</v>
      </c>
      <c r="R43" s="503"/>
      <c r="S43" s="503">
        <f t="shared" si="1"/>
        <v>40306159876</v>
      </c>
      <c r="U43" s="507">
        <v>2.3823590066687363E-2</v>
      </c>
      <c r="V43" s="519"/>
      <c r="W43" s="519"/>
    </row>
    <row r="44" spans="1:23" ht="18.75">
      <c r="A44" s="357" t="s">
        <v>55</v>
      </c>
      <c r="C44" s="503">
        <v>1573044000</v>
      </c>
      <c r="D44" s="503"/>
      <c r="E44" s="503">
        <v>-2595716085</v>
      </c>
      <c r="F44" s="503"/>
      <c r="G44" s="503">
        <v>0</v>
      </c>
      <c r="H44" s="503"/>
      <c r="I44" s="503">
        <f t="shared" si="0"/>
        <v>-1022672085</v>
      </c>
      <c r="J44" s="503"/>
      <c r="K44" s="507">
        <v>5.1774084740687978E-3</v>
      </c>
      <c r="L44" s="503"/>
      <c r="M44" s="503">
        <v>1573044000</v>
      </c>
      <c r="N44" s="503"/>
      <c r="O44" s="503">
        <v>-2178090322</v>
      </c>
      <c r="P44" s="503"/>
      <c r="Q44" s="503">
        <v>0</v>
      </c>
      <c r="R44" s="503"/>
      <c r="S44" s="503">
        <f t="shared" si="1"/>
        <v>-605046322</v>
      </c>
      <c r="U44" s="507">
        <v>-3.5762214984086979E-4</v>
      </c>
      <c r="V44" s="519"/>
      <c r="W44" s="519"/>
    </row>
    <row r="45" spans="1:23" ht="18.75">
      <c r="A45" s="358" t="s">
        <v>56</v>
      </c>
      <c r="C45" s="503">
        <v>9248902350</v>
      </c>
      <c r="D45" s="503"/>
      <c r="E45" s="503">
        <v>-12630269209</v>
      </c>
      <c r="F45" s="503"/>
      <c r="G45" s="503">
        <v>0</v>
      </c>
      <c r="H45" s="503"/>
      <c r="I45" s="503">
        <f t="shared" si="0"/>
        <v>-3381366859</v>
      </c>
      <c r="J45" s="503"/>
      <c r="K45" s="507">
        <v>1.7118603007260137E-2</v>
      </c>
      <c r="L45" s="503"/>
      <c r="M45" s="503">
        <v>9248902350</v>
      </c>
      <c r="N45" s="503"/>
      <c r="O45" s="503">
        <v>18177427799</v>
      </c>
      <c r="P45" s="503"/>
      <c r="Q45" s="503">
        <v>0</v>
      </c>
      <c r="R45" s="503"/>
      <c r="S45" s="503">
        <f t="shared" si="1"/>
        <v>27426330149</v>
      </c>
      <c r="U45" s="507">
        <v>1.6210764024991199E-2</v>
      </c>
      <c r="V45" s="519"/>
      <c r="W45" s="519"/>
    </row>
    <row r="46" spans="1:23" ht="18.75">
      <c r="A46" s="359" t="s">
        <v>57</v>
      </c>
      <c r="C46" s="503">
        <v>0</v>
      </c>
      <c r="D46" s="503"/>
      <c r="E46" s="503">
        <v>-37840235976</v>
      </c>
      <c r="F46" s="503"/>
      <c r="G46" s="503">
        <v>20787313558</v>
      </c>
      <c r="H46" s="503"/>
      <c r="I46" s="503">
        <f t="shared" si="0"/>
        <v>-17052922418</v>
      </c>
      <c r="J46" s="503"/>
      <c r="K46" s="507">
        <v>8.6332604878513894E-2</v>
      </c>
      <c r="L46" s="503"/>
      <c r="M46" s="503">
        <v>0</v>
      </c>
      <c r="N46" s="503"/>
      <c r="O46" s="503">
        <v>11004797288</v>
      </c>
      <c r="P46" s="503"/>
      <c r="Q46" s="503">
        <v>51450854403</v>
      </c>
      <c r="R46" s="503"/>
      <c r="S46" s="503">
        <f t="shared" si="1"/>
        <v>62455651691</v>
      </c>
      <c r="U46" s="507">
        <v>3.69153957561748E-2</v>
      </c>
      <c r="V46" s="519"/>
      <c r="W46" s="519"/>
    </row>
    <row r="47" spans="1:23" ht="18.75">
      <c r="A47" s="360" t="s">
        <v>211</v>
      </c>
      <c r="C47" s="503">
        <v>0</v>
      </c>
      <c r="D47" s="503"/>
      <c r="E47" s="503">
        <v>-10611950953</v>
      </c>
      <c r="F47" s="503"/>
      <c r="G47" s="503">
        <v>6348272693</v>
      </c>
      <c r="H47" s="503"/>
      <c r="I47" s="503">
        <f t="shared" si="0"/>
        <v>-4263678260</v>
      </c>
      <c r="J47" s="503"/>
      <c r="K47" s="507">
        <v>2.1585417532959165E-2</v>
      </c>
      <c r="L47" s="503"/>
      <c r="M47" s="503">
        <v>29580000000</v>
      </c>
      <c r="N47" s="503"/>
      <c r="O47" s="503">
        <v>0</v>
      </c>
      <c r="P47" s="503"/>
      <c r="Q47" s="503">
        <v>26629859740</v>
      </c>
      <c r="R47" s="503"/>
      <c r="S47" s="503">
        <f t="shared" si="1"/>
        <v>56209859740</v>
      </c>
      <c r="U47" s="507">
        <v>3.322372213754661E-2</v>
      </c>
      <c r="V47" s="519"/>
      <c r="W47" s="519"/>
    </row>
    <row r="48" spans="1:23" ht="18.75">
      <c r="A48" s="361" t="s">
        <v>212</v>
      </c>
      <c r="C48" s="503">
        <v>0</v>
      </c>
      <c r="D48" s="503"/>
      <c r="E48" s="503">
        <v>-22666776257</v>
      </c>
      <c r="F48" s="503"/>
      <c r="G48" s="503">
        <v>0</v>
      </c>
      <c r="H48" s="503"/>
      <c r="I48" s="503">
        <f t="shared" si="0"/>
        <v>-22666776257</v>
      </c>
      <c r="J48" s="503"/>
      <c r="K48" s="507">
        <v>0.11475345928975193</v>
      </c>
      <c r="L48" s="503"/>
      <c r="M48" s="503">
        <v>0</v>
      </c>
      <c r="N48" s="503"/>
      <c r="O48" s="503">
        <v>67695932124</v>
      </c>
      <c r="P48" s="503"/>
      <c r="Q48" s="503">
        <v>13123994842</v>
      </c>
      <c r="R48" s="503"/>
      <c r="S48" s="503">
        <f t="shared" si="1"/>
        <v>80819926966</v>
      </c>
      <c r="U48" s="507">
        <v>4.7769889644189927E-2</v>
      </c>
      <c r="V48" s="519"/>
      <c r="W48" s="519"/>
    </row>
    <row r="49" spans="1:23" ht="18.75">
      <c r="A49" s="362" t="s">
        <v>59</v>
      </c>
      <c r="C49" s="503">
        <v>0</v>
      </c>
      <c r="D49" s="503"/>
      <c r="E49" s="503">
        <v>1558432822</v>
      </c>
      <c r="F49" s="503"/>
      <c r="G49" s="503">
        <v>0</v>
      </c>
      <c r="H49" s="503"/>
      <c r="I49" s="503">
        <f t="shared" si="0"/>
        <v>1558432822</v>
      </c>
      <c r="J49" s="503"/>
      <c r="K49" s="507">
        <v>-7.8897658567552969E-3</v>
      </c>
      <c r="L49" s="503"/>
      <c r="M49" s="503">
        <v>2612935000</v>
      </c>
      <c r="N49" s="503"/>
      <c r="O49" s="503">
        <v>-7430970786</v>
      </c>
      <c r="P49" s="503"/>
      <c r="Q49" s="503">
        <v>28145861658</v>
      </c>
      <c r="R49" s="503"/>
      <c r="S49" s="503">
        <f t="shared" si="1"/>
        <v>23327825872</v>
      </c>
      <c r="U49" s="507">
        <v>1.3788278576558477E-2</v>
      </c>
      <c r="V49" s="519"/>
      <c r="W49" s="519"/>
    </row>
    <row r="50" spans="1:23" ht="18.75">
      <c r="A50" s="363" t="s">
        <v>213</v>
      </c>
      <c r="C50" s="503">
        <v>10334382300</v>
      </c>
      <c r="D50" s="503"/>
      <c r="E50" s="503">
        <v>-17806347391</v>
      </c>
      <c r="F50" s="503"/>
      <c r="G50" s="503">
        <v>0</v>
      </c>
      <c r="H50" s="503"/>
      <c r="I50" s="503">
        <f t="shared" si="0"/>
        <v>-7471965091</v>
      </c>
      <c r="J50" s="503"/>
      <c r="K50" s="507">
        <v>3.7827780720239013E-2</v>
      </c>
      <c r="L50" s="503"/>
      <c r="M50" s="503">
        <v>10334382300</v>
      </c>
      <c r="N50" s="503"/>
      <c r="O50" s="503">
        <v>-16311165732</v>
      </c>
      <c r="P50" s="503"/>
      <c r="Q50" s="503">
        <v>0</v>
      </c>
      <c r="R50" s="503"/>
      <c r="S50" s="503">
        <f t="shared" si="1"/>
        <v>-5976783432</v>
      </c>
      <c r="U50" s="507">
        <v>-3.5326719002601124E-3</v>
      </c>
      <c r="V50" s="519"/>
      <c r="W50" s="519"/>
    </row>
    <row r="51" spans="1:23" ht="18.75">
      <c r="A51" s="364" t="s">
        <v>214</v>
      </c>
      <c r="C51" s="503">
        <v>0</v>
      </c>
      <c r="D51" s="503"/>
      <c r="E51" s="503">
        <v>-4640231340</v>
      </c>
      <c r="F51" s="503"/>
      <c r="G51" s="503">
        <v>0</v>
      </c>
      <c r="H51" s="503"/>
      <c r="I51" s="503">
        <f t="shared" si="0"/>
        <v>-4640231340</v>
      </c>
      <c r="J51" s="503"/>
      <c r="K51" s="507">
        <v>2.3491765751438902E-2</v>
      </c>
      <c r="L51" s="503"/>
      <c r="M51" s="503">
        <v>0</v>
      </c>
      <c r="N51" s="503"/>
      <c r="O51" s="503">
        <v>-4640231340</v>
      </c>
      <c r="P51" s="503"/>
      <c r="Q51" s="503">
        <v>0</v>
      </c>
      <c r="R51" s="503"/>
      <c r="S51" s="503">
        <f t="shared" si="1"/>
        <v>-4640231340</v>
      </c>
      <c r="U51" s="507">
        <v>-2.7426817538274036E-3</v>
      </c>
      <c r="V51" s="519"/>
      <c r="W51" s="519"/>
    </row>
    <row r="52" spans="1:23" ht="18.75">
      <c r="A52" s="365" t="s">
        <v>62</v>
      </c>
      <c r="C52" s="503">
        <v>0</v>
      </c>
      <c r="D52" s="503"/>
      <c r="E52" s="503">
        <v>-2055688553</v>
      </c>
      <c r="F52" s="503"/>
      <c r="G52" s="503">
        <v>3412813701</v>
      </c>
      <c r="H52" s="503"/>
      <c r="I52" s="503">
        <f t="shared" si="0"/>
        <v>1357125148</v>
      </c>
      <c r="J52" s="503"/>
      <c r="K52" s="507">
        <v>-6.8706199618493264E-3</v>
      </c>
      <c r="L52" s="503"/>
      <c r="M52" s="503">
        <v>3150000000</v>
      </c>
      <c r="N52" s="503"/>
      <c r="O52" s="503">
        <v>0</v>
      </c>
      <c r="P52" s="503"/>
      <c r="Q52" s="503">
        <v>8550892541</v>
      </c>
      <c r="R52" s="503"/>
      <c r="S52" s="503">
        <f t="shared" si="1"/>
        <v>11700892541</v>
      </c>
      <c r="U52" s="507">
        <v>6.9159966657386229E-3</v>
      </c>
      <c r="V52" s="519"/>
      <c r="W52" s="519"/>
    </row>
    <row r="53" spans="1:23" ht="18.75">
      <c r="A53" s="366" t="s">
        <v>63</v>
      </c>
      <c r="C53" s="503">
        <v>0</v>
      </c>
      <c r="D53" s="503"/>
      <c r="E53" s="503">
        <v>2422799815</v>
      </c>
      <c r="F53" s="503"/>
      <c r="G53" s="503">
        <v>0</v>
      </c>
      <c r="H53" s="503"/>
      <c r="I53" s="503">
        <f t="shared" si="0"/>
        <v>2422799815</v>
      </c>
      <c r="J53" s="503"/>
      <c r="K53" s="507">
        <v>-1.2265734517583235E-2</v>
      </c>
      <c r="L53" s="503"/>
      <c r="M53" s="503">
        <v>13328994000</v>
      </c>
      <c r="N53" s="503"/>
      <c r="O53" s="503">
        <v>39830126481</v>
      </c>
      <c r="P53" s="503"/>
      <c r="Q53" s="503">
        <v>0</v>
      </c>
      <c r="R53" s="503"/>
      <c r="S53" s="503">
        <f t="shared" si="1"/>
        <v>53159120481</v>
      </c>
      <c r="U53" s="507">
        <v>3.1420534691003428E-2</v>
      </c>
      <c r="V53" s="519"/>
      <c r="W53" s="519"/>
    </row>
    <row r="54" spans="1:23" ht="18.75">
      <c r="A54" s="367" t="s">
        <v>64</v>
      </c>
      <c r="C54" s="503">
        <v>0</v>
      </c>
      <c r="D54" s="503"/>
      <c r="E54" s="503">
        <v>-265931974</v>
      </c>
      <c r="F54" s="503"/>
      <c r="G54" s="503">
        <v>0</v>
      </c>
      <c r="H54" s="503"/>
      <c r="I54" s="503">
        <f t="shared" si="0"/>
        <v>-265931974</v>
      </c>
      <c r="J54" s="503"/>
      <c r="K54" s="507">
        <v>1.3463146945224805E-3</v>
      </c>
      <c r="L54" s="503"/>
      <c r="M54" s="503">
        <v>0</v>
      </c>
      <c r="N54" s="503"/>
      <c r="O54" s="503">
        <v>-866017432</v>
      </c>
      <c r="P54" s="503"/>
      <c r="Q54" s="503">
        <v>-554496177</v>
      </c>
      <c r="R54" s="503"/>
      <c r="S54" s="503">
        <f t="shared" si="1"/>
        <v>-1420513609</v>
      </c>
      <c r="U54" s="507">
        <v>-8.3961692230366568E-4</v>
      </c>
      <c r="V54" s="519"/>
      <c r="W54" s="519"/>
    </row>
    <row r="55" spans="1:23" ht="18.75">
      <c r="A55" s="368" t="s">
        <v>65</v>
      </c>
      <c r="C55" s="503">
        <v>0</v>
      </c>
      <c r="D55" s="503"/>
      <c r="E55" s="503">
        <v>-1005508514</v>
      </c>
      <c r="F55" s="503"/>
      <c r="G55" s="503">
        <v>0</v>
      </c>
      <c r="H55" s="503"/>
      <c r="I55" s="503">
        <f t="shared" si="0"/>
        <v>-1005508514</v>
      </c>
      <c r="J55" s="503"/>
      <c r="K55" s="507">
        <v>5.0905156965655556E-3</v>
      </c>
      <c r="L55" s="503"/>
      <c r="M55" s="503">
        <v>0</v>
      </c>
      <c r="N55" s="503"/>
      <c r="O55" s="503">
        <v>-7861592427</v>
      </c>
      <c r="P55" s="503"/>
      <c r="Q55" s="503">
        <v>0</v>
      </c>
      <c r="R55" s="503"/>
      <c r="S55" s="503">
        <f t="shared" si="1"/>
        <v>-7861592427</v>
      </c>
      <c r="U55" s="507">
        <v>-4.6467179167753716E-3</v>
      </c>
      <c r="V55" s="519"/>
      <c r="W55" s="519"/>
    </row>
    <row r="56" spans="1:23" ht="30">
      <c r="A56" s="369" t="s">
        <v>66</v>
      </c>
      <c r="C56" s="503">
        <v>0</v>
      </c>
      <c r="D56" s="503"/>
      <c r="E56" s="503">
        <v>-3253856867</v>
      </c>
      <c r="F56" s="503"/>
      <c r="G56" s="503">
        <v>0</v>
      </c>
      <c r="H56" s="503"/>
      <c r="I56" s="503">
        <f t="shared" si="0"/>
        <v>-3253856867</v>
      </c>
      <c r="J56" s="503"/>
      <c r="K56" s="507">
        <v>1.6473067333809887E-2</v>
      </c>
      <c r="L56" s="503"/>
      <c r="M56" s="503">
        <v>0</v>
      </c>
      <c r="N56" s="503"/>
      <c r="O56" s="503">
        <v>-5592006521</v>
      </c>
      <c r="P56" s="503"/>
      <c r="Q56" s="503">
        <v>0</v>
      </c>
      <c r="R56" s="503"/>
      <c r="S56" s="503">
        <f t="shared" si="1"/>
        <v>-5592006521</v>
      </c>
      <c r="U56" s="507">
        <v>-3.3052434520280958E-3</v>
      </c>
      <c r="V56" s="519"/>
      <c r="W56" s="519"/>
    </row>
    <row r="57" spans="1:23" ht="18.75">
      <c r="A57" s="370" t="s">
        <v>67</v>
      </c>
      <c r="C57" s="503">
        <v>11440000000</v>
      </c>
      <c r="D57" s="503"/>
      <c r="E57" s="503">
        <v>-13757867655</v>
      </c>
      <c r="F57" s="503"/>
      <c r="G57" s="503">
        <v>0</v>
      </c>
      <c r="H57" s="503"/>
      <c r="I57" s="503">
        <f t="shared" si="0"/>
        <v>-2317867655</v>
      </c>
      <c r="J57" s="503"/>
      <c r="K57" s="507">
        <v>1.1734502011724485E-2</v>
      </c>
      <c r="L57" s="503"/>
      <c r="M57" s="503">
        <v>11440000000</v>
      </c>
      <c r="N57" s="503"/>
      <c r="O57" s="503">
        <v>-7978456717</v>
      </c>
      <c r="P57" s="503"/>
      <c r="Q57" s="503">
        <v>28633552916</v>
      </c>
      <c r="R57" s="503"/>
      <c r="S57" s="503">
        <f t="shared" si="1"/>
        <v>32095096199</v>
      </c>
      <c r="U57" s="507">
        <v>1.8970311668196387E-2</v>
      </c>
      <c r="V57" s="519"/>
      <c r="W57" s="519"/>
    </row>
    <row r="58" spans="1:23" ht="18.75">
      <c r="A58" s="371" t="s">
        <v>169</v>
      </c>
      <c r="C58" s="503">
        <v>0</v>
      </c>
      <c r="D58" s="503"/>
      <c r="E58" s="503">
        <v>0</v>
      </c>
      <c r="F58" s="503"/>
      <c r="G58" s="503">
        <v>0</v>
      </c>
      <c r="H58" s="503"/>
      <c r="I58" s="503">
        <f t="shared" si="0"/>
        <v>0</v>
      </c>
      <c r="J58" s="503"/>
      <c r="K58" s="507">
        <v>0</v>
      </c>
      <c r="L58" s="503"/>
      <c r="M58" s="503">
        <v>0</v>
      </c>
      <c r="N58" s="503"/>
      <c r="O58" s="503">
        <v>0</v>
      </c>
      <c r="P58" s="503"/>
      <c r="Q58" s="503">
        <v>-680050925</v>
      </c>
      <c r="R58" s="503"/>
      <c r="S58" s="503">
        <f t="shared" si="1"/>
        <v>-680050925</v>
      </c>
      <c r="U58" s="507">
        <v>-4.0195480074296211E-4</v>
      </c>
      <c r="V58" s="519"/>
      <c r="W58" s="519"/>
    </row>
    <row r="59" spans="1:23" ht="18.75">
      <c r="A59" s="372" t="s">
        <v>170</v>
      </c>
      <c r="C59" s="503">
        <v>0</v>
      </c>
      <c r="D59" s="503"/>
      <c r="E59" s="503">
        <v>0</v>
      </c>
      <c r="F59" s="503"/>
      <c r="G59" s="503">
        <v>0</v>
      </c>
      <c r="H59" s="503"/>
      <c r="I59" s="503">
        <f t="shared" si="0"/>
        <v>0</v>
      </c>
      <c r="J59" s="503"/>
      <c r="K59" s="507">
        <v>0</v>
      </c>
      <c r="L59" s="503"/>
      <c r="M59" s="503">
        <v>0</v>
      </c>
      <c r="N59" s="503"/>
      <c r="O59" s="503">
        <v>0</v>
      </c>
      <c r="P59" s="503"/>
      <c r="Q59" s="503">
        <v>35076944130</v>
      </c>
      <c r="R59" s="503"/>
      <c r="S59" s="503">
        <f t="shared" si="1"/>
        <v>35076944130</v>
      </c>
      <c r="U59" s="507">
        <v>2.0732779811226877E-2</v>
      </c>
      <c r="V59" s="519"/>
      <c r="W59" s="519"/>
    </row>
    <row r="60" spans="1:23" ht="30">
      <c r="A60" s="373" t="s">
        <v>172</v>
      </c>
      <c r="C60" s="503">
        <v>0</v>
      </c>
      <c r="D60" s="503"/>
      <c r="E60" s="503">
        <v>0</v>
      </c>
      <c r="F60" s="503"/>
      <c r="G60" s="503">
        <v>0</v>
      </c>
      <c r="H60" s="503"/>
      <c r="I60" s="503">
        <f t="shared" si="0"/>
        <v>0</v>
      </c>
      <c r="J60" s="503"/>
      <c r="K60" s="507">
        <v>0</v>
      </c>
      <c r="L60" s="503"/>
      <c r="M60" s="503">
        <v>0</v>
      </c>
      <c r="N60" s="503"/>
      <c r="O60" s="503">
        <v>0</v>
      </c>
      <c r="P60" s="503"/>
      <c r="Q60" s="503">
        <v>53047564</v>
      </c>
      <c r="R60" s="503"/>
      <c r="S60" s="503">
        <f t="shared" si="1"/>
        <v>53047564</v>
      </c>
      <c r="U60" s="507">
        <v>3.1354597477416166E-5</v>
      </c>
      <c r="V60" s="519"/>
      <c r="W60" s="519"/>
    </row>
    <row r="61" spans="1:23" ht="30">
      <c r="A61" s="374" t="s">
        <v>215</v>
      </c>
      <c r="C61" s="503">
        <v>0</v>
      </c>
      <c r="D61" s="503"/>
      <c r="E61" s="503">
        <v>0</v>
      </c>
      <c r="F61" s="503"/>
      <c r="G61" s="503">
        <v>0</v>
      </c>
      <c r="H61" s="503"/>
      <c r="I61" s="503">
        <f t="shared" si="0"/>
        <v>0</v>
      </c>
      <c r="J61" s="503"/>
      <c r="K61" s="507">
        <v>0</v>
      </c>
      <c r="L61" s="503"/>
      <c r="M61" s="503">
        <v>0</v>
      </c>
      <c r="N61" s="503"/>
      <c r="O61" s="503">
        <v>183077</v>
      </c>
      <c r="P61" s="503"/>
      <c r="Q61" s="503">
        <v>0</v>
      </c>
      <c r="R61" s="503"/>
      <c r="S61" s="503">
        <f t="shared" si="1"/>
        <v>183077</v>
      </c>
      <c r="U61" s="507">
        <v>1.0821054181437849E-7</v>
      </c>
      <c r="V61" s="519"/>
      <c r="W61" s="519"/>
    </row>
    <row r="62" spans="1:23" ht="30">
      <c r="A62" s="375" t="s">
        <v>216</v>
      </c>
      <c r="C62" s="503">
        <v>0</v>
      </c>
      <c r="D62" s="503"/>
      <c r="E62" s="503">
        <v>0</v>
      </c>
      <c r="F62" s="503"/>
      <c r="G62" s="503">
        <v>0</v>
      </c>
      <c r="H62" s="503"/>
      <c r="I62" s="503">
        <f t="shared" si="0"/>
        <v>0</v>
      </c>
      <c r="J62" s="503"/>
      <c r="K62" s="507">
        <v>0</v>
      </c>
      <c r="L62" s="503"/>
      <c r="M62" s="503">
        <v>0</v>
      </c>
      <c r="N62" s="503"/>
      <c r="O62" s="503">
        <v>370512</v>
      </c>
      <c r="P62" s="503"/>
      <c r="Q62" s="503">
        <v>0</v>
      </c>
      <c r="R62" s="503"/>
      <c r="S62" s="503">
        <f t="shared" si="1"/>
        <v>370512</v>
      </c>
      <c r="U62" s="507">
        <v>2.1899694810778527E-7</v>
      </c>
      <c r="V62" s="519"/>
      <c r="W62" s="519"/>
    </row>
    <row r="63" spans="1:23" ht="30">
      <c r="A63" s="376" t="s">
        <v>216</v>
      </c>
      <c r="C63" s="503">
        <v>0</v>
      </c>
      <c r="D63" s="503"/>
      <c r="E63" s="503">
        <v>0</v>
      </c>
      <c r="F63" s="503"/>
      <c r="G63" s="503">
        <v>0</v>
      </c>
      <c r="H63" s="503"/>
      <c r="I63" s="503">
        <f t="shared" si="0"/>
        <v>0</v>
      </c>
      <c r="J63" s="503"/>
      <c r="K63" s="507">
        <v>0</v>
      </c>
      <c r="L63" s="503"/>
      <c r="M63" s="503">
        <v>0</v>
      </c>
      <c r="N63" s="503"/>
      <c r="O63" s="503">
        <v>0</v>
      </c>
      <c r="P63" s="503"/>
      <c r="Q63" s="503">
        <v>86733611</v>
      </c>
      <c r="R63" s="503"/>
      <c r="S63" s="503">
        <f t="shared" si="1"/>
        <v>86733611</v>
      </c>
      <c r="U63" s="507">
        <v>5.1265265652307706E-5</v>
      </c>
      <c r="V63" s="519"/>
      <c r="W63" s="519"/>
    </row>
    <row r="64" spans="1:23" ht="18.75">
      <c r="A64" s="377" t="s">
        <v>175</v>
      </c>
      <c r="C64" s="503">
        <v>0</v>
      </c>
      <c r="D64" s="503"/>
      <c r="E64" s="503">
        <v>0</v>
      </c>
      <c r="F64" s="503"/>
      <c r="G64" s="503">
        <v>0</v>
      </c>
      <c r="H64" s="503"/>
      <c r="I64" s="503">
        <f t="shared" si="0"/>
        <v>0</v>
      </c>
      <c r="J64" s="503"/>
      <c r="K64" s="507">
        <v>0</v>
      </c>
      <c r="L64" s="503"/>
      <c r="M64" s="503">
        <v>0</v>
      </c>
      <c r="N64" s="503"/>
      <c r="O64" s="503">
        <v>0</v>
      </c>
      <c r="P64" s="503"/>
      <c r="Q64" s="503">
        <v>49230303292</v>
      </c>
      <c r="R64" s="503"/>
      <c r="S64" s="503">
        <f t="shared" si="1"/>
        <v>49230303292</v>
      </c>
      <c r="U64" s="507">
        <v>2.9098345466189095E-2</v>
      </c>
      <c r="V64" s="519"/>
      <c r="W64" s="519"/>
    </row>
    <row r="65" spans="1:23" ht="18.75">
      <c r="A65" s="378" t="s">
        <v>22</v>
      </c>
      <c r="C65" s="503">
        <v>0</v>
      </c>
      <c r="D65" s="503"/>
      <c r="E65" s="503">
        <v>0</v>
      </c>
      <c r="F65" s="503"/>
      <c r="G65" s="503">
        <v>0</v>
      </c>
      <c r="H65" s="503"/>
      <c r="I65" s="503">
        <f t="shared" si="0"/>
        <v>0</v>
      </c>
      <c r="J65" s="503"/>
      <c r="K65" s="507">
        <v>0</v>
      </c>
      <c r="L65" s="503"/>
      <c r="M65" s="503">
        <v>0</v>
      </c>
      <c r="N65" s="503"/>
      <c r="O65" s="503">
        <v>0</v>
      </c>
      <c r="P65" s="503"/>
      <c r="Q65" s="503">
        <v>0</v>
      </c>
      <c r="R65" s="503"/>
      <c r="S65" s="503">
        <f t="shared" si="1"/>
        <v>0</v>
      </c>
      <c r="U65" s="507">
        <v>0</v>
      </c>
      <c r="V65" s="519"/>
      <c r="W65" s="519"/>
    </row>
    <row r="66" spans="1:23" ht="18.75">
      <c r="A66" s="379" t="s">
        <v>177</v>
      </c>
      <c r="C66" s="503">
        <v>0</v>
      </c>
      <c r="D66" s="503"/>
      <c r="E66" s="503">
        <v>0</v>
      </c>
      <c r="F66" s="503"/>
      <c r="G66" s="503">
        <v>0</v>
      </c>
      <c r="H66" s="503"/>
      <c r="I66" s="503">
        <f t="shared" si="0"/>
        <v>0</v>
      </c>
      <c r="J66" s="503"/>
      <c r="K66" s="507">
        <v>0</v>
      </c>
      <c r="L66" s="503"/>
      <c r="M66" s="503">
        <v>0</v>
      </c>
      <c r="N66" s="503"/>
      <c r="O66" s="503">
        <v>0</v>
      </c>
      <c r="P66" s="503"/>
      <c r="Q66" s="503">
        <v>2794245000</v>
      </c>
      <c r="R66" s="503"/>
      <c r="S66" s="503">
        <f t="shared" si="1"/>
        <v>2794245000</v>
      </c>
      <c r="U66" s="507">
        <v>1.6515824784769143E-3</v>
      </c>
      <c r="V66" s="519"/>
      <c r="W66" s="519"/>
    </row>
    <row r="67" spans="1:23" ht="18.75">
      <c r="A67" s="380" t="s">
        <v>217</v>
      </c>
      <c r="C67" s="503">
        <v>0</v>
      </c>
      <c r="D67" s="503"/>
      <c r="E67" s="503">
        <v>0</v>
      </c>
      <c r="F67" s="503"/>
      <c r="G67" s="503">
        <v>0</v>
      </c>
      <c r="H67" s="503"/>
      <c r="I67" s="503">
        <f t="shared" si="0"/>
        <v>0</v>
      </c>
      <c r="J67" s="503"/>
      <c r="K67" s="507">
        <v>0</v>
      </c>
      <c r="L67" s="503"/>
      <c r="M67" s="503">
        <v>0</v>
      </c>
      <c r="N67" s="503"/>
      <c r="O67" s="503">
        <v>0</v>
      </c>
      <c r="P67" s="503"/>
      <c r="Q67" s="503">
        <v>3008903215</v>
      </c>
      <c r="R67" s="503"/>
      <c r="S67" s="503">
        <f t="shared" si="1"/>
        <v>3008903215</v>
      </c>
      <c r="U67" s="507">
        <v>1.778459594390204E-3</v>
      </c>
      <c r="V67" s="519"/>
      <c r="W67" s="519"/>
    </row>
    <row r="68" spans="1:23" ht="30">
      <c r="A68" s="381" t="s">
        <v>218</v>
      </c>
      <c r="C68" s="503">
        <v>0</v>
      </c>
      <c r="D68" s="503"/>
      <c r="E68" s="503">
        <v>0</v>
      </c>
      <c r="F68" s="503"/>
      <c r="G68" s="503">
        <v>0</v>
      </c>
      <c r="H68" s="503"/>
      <c r="I68" s="503">
        <f t="shared" si="0"/>
        <v>0</v>
      </c>
      <c r="J68" s="503"/>
      <c r="K68" s="507">
        <v>0</v>
      </c>
      <c r="L68" s="503"/>
      <c r="M68" s="503">
        <v>0</v>
      </c>
      <c r="N68" s="503"/>
      <c r="O68" s="503">
        <v>0</v>
      </c>
      <c r="P68" s="503"/>
      <c r="Q68" s="503">
        <v>-160347307</v>
      </c>
      <c r="R68" s="503"/>
      <c r="S68" s="503">
        <f t="shared" si="1"/>
        <v>-160347307</v>
      </c>
      <c r="U68" s="507">
        <v>-9.4775799084245889E-5</v>
      </c>
      <c r="V68" s="519"/>
      <c r="W68" s="519"/>
    </row>
    <row r="69" spans="1:23" ht="18.75">
      <c r="A69" s="382" t="s">
        <v>181</v>
      </c>
      <c r="C69" s="503">
        <v>0</v>
      </c>
      <c r="D69" s="503"/>
      <c r="E69" s="503">
        <v>0</v>
      </c>
      <c r="F69" s="503"/>
      <c r="G69" s="503">
        <v>0</v>
      </c>
      <c r="H69" s="503"/>
      <c r="I69" s="503">
        <f t="shared" si="0"/>
        <v>0</v>
      </c>
      <c r="J69" s="503"/>
      <c r="K69" s="507">
        <v>0</v>
      </c>
      <c r="L69" s="503"/>
      <c r="M69" s="503">
        <v>0</v>
      </c>
      <c r="N69" s="503"/>
      <c r="O69" s="503">
        <v>0</v>
      </c>
      <c r="P69" s="503"/>
      <c r="Q69" s="503">
        <v>4400221684</v>
      </c>
      <c r="R69" s="503"/>
      <c r="S69" s="503">
        <f t="shared" si="1"/>
        <v>4400221684</v>
      </c>
      <c r="U69" s="507">
        <v>2.6008202697718279E-3</v>
      </c>
      <c r="V69" s="519"/>
      <c r="W69" s="519"/>
    </row>
    <row r="70" spans="1:23" ht="18.75">
      <c r="A70" s="383" t="s">
        <v>182</v>
      </c>
      <c r="C70" s="503">
        <v>0</v>
      </c>
      <c r="D70" s="503"/>
      <c r="E70" s="503">
        <v>0</v>
      </c>
      <c r="F70" s="503"/>
      <c r="G70" s="503">
        <v>0</v>
      </c>
      <c r="H70" s="503"/>
      <c r="I70" s="503">
        <f t="shared" si="0"/>
        <v>0</v>
      </c>
      <c r="J70" s="503"/>
      <c r="K70" s="507">
        <v>0</v>
      </c>
      <c r="L70" s="503"/>
      <c r="M70" s="503">
        <v>0</v>
      </c>
      <c r="N70" s="503"/>
      <c r="O70" s="503">
        <v>0</v>
      </c>
      <c r="P70" s="503"/>
      <c r="Q70" s="503">
        <v>20190078286</v>
      </c>
      <c r="R70" s="503"/>
      <c r="S70" s="503">
        <f t="shared" si="1"/>
        <v>20190078286</v>
      </c>
      <c r="U70" s="507">
        <v>1.1933663489148164E-2</v>
      </c>
      <c r="V70" s="519"/>
      <c r="W70" s="519"/>
    </row>
    <row r="71" spans="1:23" ht="30">
      <c r="A71" s="384" t="s">
        <v>183</v>
      </c>
      <c r="C71" s="503">
        <v>0</v>
      </c>
      <c r="D71" s="503"/>
      <c r="E71" s="503">
        <v>0</v>
      </c>
      <c r="F71" s="503"/>
      <c r="G71" s="503">
        <v>0</v>
      </c>
      <c r="H71" s="503"/>
      <c r="I71" s="503">
        <f t="shared" si="0"/>
        <v>0</v>
      </c>
      <c r="J71" s="503"/>
      <c r="K71" s="507">
        <v>0</v>
      </c>
      <c r="L71" s="503"/>
      <c r="M71" s="503">
        <v>0</v>
      </c>
      <c r="N71" s="503"/>
      <c r="O71" s="503">
        <v>0</v>
      </c>
      <c r="P71" s="503"/>
      <c r="Q71" s="503">
        <v>1705128147</v>
      </c>
      <c r="R71" s="503"/>
      <c r="S71" s="503">
        <f t="shared" si="1"/>
        <v>1705128147</v>
      </c>
      <c r="U71" s="507">
        <v>1.0078428237835294E-3</v>
      </c>
      <c r="V71" s="519"/>
      <c r="W71" s="519"/>
    </row>
    <row r="72" spans="1:23" ht="18.75">
      <c r="A72" s="385" t="s">
        <v>185</v>
      </c>
      <c r="C72" s="503">
        <v>0</v>
      </c>
      <c r="D72" s="503"/>
      <c r="E72" s="503">
        <v>0</v>
      </c>
      <c r="F72" s="503"/>
      <c r="G72" s="503">
        <v>0</v>
      </c>
      <c r="H72" s="503"/>
      <c r="I72" s="503">
        <f t="shared" si="0"/>
        <v>0</v>
      </c>
      <c r="J72" s="503"/>
      <c r="K72" s="507">
        <v>0</v>
      </c>
      <c r="L72" s="503"/>
      <c r="M72" s="503">
        <v>0</v>
      </c>
      <c r="N72" s="503"/>
      <c r="O72" s="503">
        <v>0</v>
      </c>
      <c r="P72" s="503"/>
      <c r="Q72" s="503">
        <v>49163704424</v>
      </c>
      <c r="R72" s="503"/>
      <c r="S72" s="503">
        <f t="shared" si="1"/>
        <v>49163704424</v>
      </c>
      <c r="U72" s="507">
        <v>2.9058981157234369E-2</v>
      </c>
      <c r="V72" s="519"/>
      <c r="W72" s="519"/>
    </row>
    <row r="73" spans="1:23" ht="18.75">
      <c r="A73" s="386" t="s">
        <v>140</v>
      </c>
      <c r="C73" s="503">
        <v>0</v>
      </c>
      <c r="D73" s="503"/>
      <c r="E73" s="503">
        <v>0</v>
      </c>
      <c r="F73" s="503"/>
      <c r="G73" s="503">
        <v>0</v>
      </c>
      <c r="H73" s="503"/>
      <c r="I73" s="503">
        <f t="shared" si="0"/>
        <v>0</v>
      </c>
      <c r="J73" s="503"/>
      <c r="K73" s="507">
        <v>0</v>
      </c>
      <c r="L73" s="503"/>
      <c r="M73" s="503">
        <v>0</v>
      </c>
      <c r="N73" s="503"/>
      <c r="O73" s="503">
        <v>0</v>
      </c>
      <c r="P73" s="503"/>
      <c r="Q73" s="503">
        <v>16413121</v>
      </c>
      <c r="R73" s="503"/>
      <c r="S73" s="503">
        <f t="shared" si="1"/>
        <v>16413121</v>
      </c>
      <c r="U73" s="507">
        <v>9.7012334497230884E-6</v>
      </c>
      <c r="V73" s="519"/>
      <c r="W73" s="519"/>
    </row>
    <row r="74" spans="1:23" ht="18.75">
      <c r="A74" s="387" t="s">
        <v>186</v>
      </c>
      <c r="C74" s="503">
        <v>0</v>
      </c>
      <c r="D74" s="503"/>
      <c r="E74" s="503">
        <v>0</v>
      </c>
      <c r="F74" s="503"/>
      <c r="G74" s="503">
        <v>0</v>
      </c>
      <c r="H74" s="503"/>
      <c r="I74" s="503">
        <f t="shared" ref="I74:I91" si="2">C74+E74+G74</f>
        <v>0</v>
      </c>
      <c r="J74" s="503"/>
      <c r="K74" s="507">
        <v>0</v>
      </c>
      <c r="L74" s="503"/>
      <c r="M74" s="503">
        <v>0</v>
      </c>
      <c r="N74" s="503"/>
      <c r="O74" s="503">
        <v>0</v>
      </c>
      <c r="P74" s="503"/>
      <c r="Q74" s="503">
        <v>64084968925</v>
      </c>
      <c r="R74" s="503"/>
      <c r="S74" s="503">
        <f t="shared" ref="S74:S88" si="3">M74+O74+Q74</f>
        <v>64084968925</v>
      </c>
      <c r="U74" s="507">
        <v>3.7878429346842359E-2</v>
      </c>
      <c r="V74" s="519"/>
      <c r="W74" s="519"/>
    </row>
    <row r="75" spans="1:23" ht="30">
      <c r="A75" s="388" t="s">
        <v>187</v>
      </c>
      <c r="C75" s="503">
        <v>0</v>
      </c>
      <c r="D75" s="503"/>
      <c r="E75" s="503">
        <v>0</v>
      </c>
      <c r="F75" s="503"/>
      <c r="G75" s="503">
        <v>0</v>
      </c>
      <c r="H75" s="503"/>
      <c r="I75" s="503">
        <f t="shared" si="2"/>
        <v>0</v>
      </c>
      <c r="J75" s="503"/>
      <c r="K75" s="507">
        <v>0</v>
      </c>
      <c r="L75" s="503"/>
      <c r="M75" s="503">
        <v>0</v>
      </c>
      <c r="N75" s="503"/>
      <c r="O75" s="503">
        <v>0</v>
      </c>
      <c r="P75" s="503"/>
      <c r="Q75" s="503">
        <v>6368417000</v>
      </c>
      <c r="R75" s="503"/>
      <c r="S75" s="503">
        <f t="shared" si="3"/>
        <v>6368417000</v>
      </c>
      <c r="U75" s="507">
        <v>3.764153083510757E-3</v>
      </c>
      <c r="V75" s="519"/>
      <c r="W75" s="519"/>
    </row>
    <row r="76" spans="1:23" ht="18.75">
      <c r="A76" s="389" t="s">
        <v>188</v>
      </c>
      <c r="C76" s="503">
        <v>0</v>
      </c>
      <c r="D76" s="503"/>
      <c r="E76" s="503">
        <v>0</v>
      </c>
      <c r="F76" s="503"/>
      <c r="G76" s="503">
        <v>0</v>
      </c>
      <c r="H76" s="503"/>
      <c r="I76" s="503">
        <f t="shared" si="2"/>
        <v>0</v>
      </c>
      <c r="J76" s="503"/>
      <c r="K76" s="507">
        <v>0</v>
      </c>
      <c r="L76" s="503"/>
      <c r="M76" s="503">
        <v>0</v>
      </c>
      <c r="N76" s="503"/>
      <c r="O76" s="503">
        <v>0</v>
      </c>
      <c r="P76" s="503"/>
      <c r="Q76" s="503">
        <v>1848221590</v>
      </c>
      <c r="R76" s="503"/>
      <c r="S76" s="503">
        <f t="shared" si="3"/>
        <v>1848221590</v>
      </c>
      <c r="U76" s="507">
        <v>1.0924204550376733E-3</v>
      </c>
      <c r="V76" s="519"/>
      <c r="W76" s="519"/>
    </row>
    <row r="77" spans="1:23" ht="18.75">
      <c r="A77" s="390" t="s">
        <v>189</v>
      </c>
      <c r="C77" s="503">
        <v>0</v>
      </c>
      <c r="D77" s="503"/>
      <c r="E77" s="503">
        <v>0</v>
      </c>
      <c r="F77" s="503"/>
      <c r="G77" s="503">
        <v>0</v>
      </c>
      <c r="H77" s="503"/>
      <c r="I77" s="503">
        <f t="shared" si="2"/>
        <v>0</v>
      </c>
      <c r="J77" s="503"/>
      <c r="K77" s="507">
        <v>0</v>
      </c>
      <c r="L77" s="503"/>
      <c r="M77" s="503">
        <v>0</v>
      </c>
      <c r="N77" s="503"/>
      <c r="O77" s="503">
        <v>0</v>
      </c>
      <c r="P77" s="503"/>
      <c r="Q77" s="503">
        <v>43895155380</v>
      </c>
      <c r="R77" s="503"/>
      <c r="S77" s="503">
        <f t="shared" si="3"/>
        <v>43895155380</v>
      </c>
      <c r="U77" s="507">
        <v>2.5944922337028307E-2</v>
      </c>
      <c r="V77" s="519"/>
      <c r="W77" s="519"/>
    </row>
    <row r="78" spans="1:23" ht="18.75">
      <c r="A78" s="391" t="s">
        <v>146</v>
      </c>
      <c r="C78" s="503">
        <v>0</v>
      </c>
      <c r="D78" s="503"/>
      <c r="E78" s="503">
        <v>0</v>
      </c>
      <c r="F78" s="503"/>
      <c r="G78" s="503">
        <v>0</v>
      </c>
      <c r="H78" s="503"/>
      <c r="I78" s="503">
        <f t="shared" si="2"/>
        <v>0</v>
      </c>
      <c r="J78" s="503"/>
      <c r="K78" s="507">
        <v>0</v>
      </c>
      <c r="L78" s="503"/>
      <c r="M78" s="503">
        <v>367500000</v>
      </c>
      <c r="N78" s="503"/>
      <c r="O78" s="503">
        <v>0</v>
      </c>
      <c r="P78" s="503"/>
      <c r="Q78" s="503">
        <v>-1043900160</v>
      </c>
      <c r="R78" s="503"/>
      <c r="S78" s="503">
        <f t="shared" si="3"/>
        <v>-676400160</v>
      </c>
      <c r="U78" s="507">
        <v>-3.9979695863998375E-4</v>
      </c>
      <c r="V78" s="519"/>
      <c r="W78" s="519"/>
    </row>
    <row r="79" spans="1:23" ht="18.75">
      <c r="A79" s="392" t="s">
        <v>190</v>
      </c>
      <c r="C79" s="503">
        <v>0</v>
      </c>
      <c r="D79" s="503"/>
      <c r="E79" s="503">
        <v>0</v>
      </c>
      <c r="F79" s="503"/>
      <c r="G79" s="503">
        <v>0</v>
      </c>
      <c r="H79" s="503"/>
      <c r="I79" s="503">
        <f t="shared" si="2"/>
        <v>0</v>
      </c>
      <c r="J79" s="503"/>
      <c r="K79" s="507">
        <v>0</v>
      </c>
      <c r="L79" s="503"/>
      <c r="M79" s="503">
        <v>0</v>
      </c>
      <c r="N79" s="503"/>
      <c r="O79" s="503">
        <v>0</v>
      </c>
      <c r="P79" s="503"/>
      <c r="Q79" s="503">
        <v>47626813998</v>
      </c>
      <c r="R79" s="503"/>
      <c r="S79" s="503">
        <f t="shared" si="3"/>
        <v>47626813998</v>
      </c>
      <c r="U79" s="507">
        <v>2.815057788589613E-2</v>
      </c>
      <c r="V79" s="519"/>
      <c r="W79" s="519"/>
    </row>
    <row r="80" spans="1:23" ht="18.75">
      <c r="A80" s="393" t="s">
        <v>191</v>
      </c>
      <c r="C80" s="503">
        <v>0</v>
      </c>
      <c r="D80" s="503"/>
      <c r="E80" s="503">
        <v>0</v>
      </c>
      <c r="F80" s="503"/>
      <c r="G80" s="503">
        <v>0</v>
      </c>
      <c r="H80" s="503"/>
      <c r="I80" s="503">
        <f t="shared" si="2"/>
        <v>0</v>
      </c>
      <c r="J80" s="503"/>
      <c r="K80" s="507">
        <v>0</v>
      </c>
      <c r="L80" s="503"/>
      <c r="M80" s="503">
        <v>0</v>
      </c>
      <c r="N80" s="503"/>
      <c r="O80" s="503">
        <v>0</v>
      </c>
      <c r="P80" s="503"/>
      <c r="Q80" s="503">
        <v>7799290200</v>
      </c>
      <c r="R80" s="503"/>
      <c r="S80" s="503">
        <f t="shared" si="3"/>
        <v>7799290200</v>
      </c>
      <c r="U80" s="507">
        <v>4.6098932050971583E-3</v>
      </c>
      <c r="V80" s="519"/>
      <c r="W80" s="519"/>
    </row>
    <row r="81" spans="1:23" ht="18.75">
      <c r="A81" s="394" t="s">
        <v>192</v>
      </c>
      <c r="C81" s="503">
        <v>0</v>
      </c>
      <c r="D81" s="503"/>
      <c r="E81" s="503">
        <v>0</v>
      </c>
      <c r="F81" s="503"/>
      <c r="G81" s="503">
        <v>0</v>
      </c>
      <c r="H81" s="503"/>
      <c r="I81" s="503">
        <f t="shared" si="2"/>
        <v>0</v>
      </c>
      <c r="J81" s="503"/>
      <c r="K81" s="507">
        <v>0</v>
      </c>
      <c r="L81" s="503"/>
      <c r="M81" s="503">
        <v>0</v>
      </c>
      <c r="N81" s="503"/>
      <c r="O81" s="503">
        <v>0</v>
      </c>
      <c r="P81" s="503"/>
      <c r="Q81" s="503">
        <v>4761098428</v>
      </c>
      <c r="R81" s="503"/>
      <c r="S81" s="503">
        <f t="shared" si="3"/>
        <v>4761098428</v>
      </c>
      <c r="U81" s="507">
        <v>2.8141221481970194E-3</v>
      </c>
      <c r="V81" s="519"/>
      <c r="W81" s="519"/>
    </row>
    <row r="82" spans="1:23" ht="18.75">
      <c r="A82" s="395" t="s">
        <v>219</v>
      </c>
      <c r="C82" s="503">
        <v>0</v>
      </c>
      <c r="D82" s="503"/>
      <c r="E82" s="503">
        <v>0</v>
      </c>
      <c r="F82" s="503"/>
      <c r="G82" s="503">
        <v>0</v>
      </c>
      <c r="H82" s="503"/>
      <c r="I82" s="503">
        <f t="shared" si="2"/>
        <v>0</v>
      </c>
      <c r="J82" s="503"/>
      <c r="K82" s="507">
        <v>0</v>
      </c>
      <c r="L82" s="503"/>
      <c r="M82" s="503">
        <v>0</v>
      </c>
      <c r="N82" s="503"/>
      <c r="O82" s="503">
        <v>0</v>
      </c>
      <c r="P82" s="503"/>
      <c r="Q82" s="503">
        <v>4571663633</v>
      </c>
      <c r="R82" s="503"/>
      <c r="S82" s="503">
        <f t="shared" si="3"/>
        <v>4571663633</v>
      </c>
      <c r="U82" s="507">
        <v>2.7021537315993814E-3</v>
      </c>
      <c r="V82" s="519"/>
      <c r="W82" s="519"/>
    </row>
    <row r="83" spans="1:23" ht="18.75">
      <c r="A83" s="396" t="s">
        <v>193</v>
      </c>
      <c r="C83" s="503">
        <v>0</v>
      </c>
      <c r="D83" s="503"/>
      <c r="E83" s="503">
        <v>0</v>
      </c>
      <c r="F83" s="503"/>
      <c r="G83" s="503">
        <v>0</v>
      </c>
      <c r="H83" s="503"/>
      <c r="I83" s="503">
        <f t="shared" si="2"/>
        <v>0</v>
      </c>
      <c r="J83" s="503"/>
      <c r="K83" s="507">
        <v>0</v>
      </c>
      <c r="L83" s="503"/>
      <c r="M83" s="503">
        <v>0</v>
      </c>
      <c r="N83" s="503"/>
      <c r="O83" s="503">
        <v>0</v>
      </c>
      <c r="P83" s="503"/>
      <c r="Q83" s="503">
        <v>19353655653</v>
      </c>
      <c r="R83" s="503"/>
      <c r="S83" s="503">
        <f t="shared" si="3"/>
        <v>19353655653</v>
      </c>
      <c r="U83" s="507">
        <v>1.1439282729671336E-2</v>
      </c>
      <c r="V83" s="519"/>
      <c r="W83" s="519"/>
    </row>
    <row r="84" spans="1:23" ht="18.75">
      <c r="A84" s="397" t="s">
        <v>194</v>
      </c>
      <c r="C84" s="503">
        <v>0</v>
      </c>
      <c r="D84" s="503"/>
      <c r="E84" s="503">
        <v>0</v>
      </c>
      <c r="F84" s="503"/>
      <c r="G84" s="503">
        <v>0</v>
      </c>
      <c r="H84" s="503"/>
      <c r="I84" s="503">
        <f t="shared" si="2"/>
        <v>0</v>
      </c>
      <c r="J84" s="503"/>
      <c r="K84" s="507">
        <v>0</v>
      </c>
      <c r="L84" s="503"/>
      <c r="M84" s="503">
        <v>0</v>
      </c>
      <c r="N84" s="503"/>
      <c r="O84" s="503">
        <v>0</v>
      </c>
      <c r="P84" s="503"/>
      <c r="Q84" s="503">
        <v>7620444004</v>
      </c>
      <c r="R84" s="503"/>
      <c r="S84" s="503">
        <f t="shared" si="3"/>
        <v>7620444004</v>
      </c>
      <c r="U84" s="507">
        <v>4.5041833465644067E-3</v>
      </c>
      <c r="V84" s="519"/>
      <c r="W84" s="519"/>
    </row>
    <row r="85" spans="1:23" ht="18.75">
      <c r="A85" s="398" t="s">
        <v>220</v>
      </c>
      <c r="C85" s="503">
        <v>0</v>
      </c>
      <c r="D85" s="503"/>
      <c r="E85" s="503">
        <v>0</v>
      </c>
      <c r="F85" s="503"/>
      <c r="G85" s="503">
        <v>0</v>
      </c>
      <c r="H85" s="503"/>
      <c r="I85" s="503">
        <f t="shared" si="2"/>
        <v>0</v>
      </c>
      <c r="J85" s="503"/>
      <c r="K85" s="507">
        <v>0</v>
      </c>
      <c r="L85" s="503"/>
      <c r="M85" s="503">
        <v>0</v>
      </c>
      <c r="N85" s="503"/>
      <c r="O85" s="503">
        <v>0</v>
      </c>
      <c r="P85" s="503"/>
      <c r="Q85" s="503">
        <v>21031213719</v>
      </c>
      <c r="R85" s="503"/>
      <c r="S85" s="503">
        <f t="shared" si="3"/>
        <v>21031213719</v>
      </c>
      <c r="U85" s="507">
        <v>1.2430829823227277E-2</v>
      </c>
      <c r="V85" s="519"/>
      <c r="W85" s="519"/>
    </row>
    <row r="86" spans="1:23" ht="30">
      <c r="A86" s="399" t="s">
        <v>195</v>
      </c>
      <c r="C86" s="503">
        <v>0</v>
      </c>
      <c r="D86" s="503"/>
      <c r="E86" s="503">
        <v>0</v>
      </c>
      <c r="F86" s="503"/>
      <c r="G86" s="503">
        <v>0</v>
      </c>
      <c r="H86" s="503"/>
      <c r="I86" s="503">
        <f t="shared" si="2"/>
        <v>0</v>
      </c>
      <c r="J86" s="503"/>
      <c r="K86" s="507">
        <v>0</v>
      </c>
      <c r="L86" s="503"/>
      <c r="M86" s="503">
        <v>0</v>
      </c>
      <c r="N86" s="503"/>
      <c r="O86" s="503">
        <v>0</v>
      </c>
      <c r="P86" s="503"/>
      <c r="Q86" s="503">
        <v>-357207724</v>
      </c>
      <c r="R86" s="503"/>
      <c r="S86" s="503">
        <f t="shared" si="3"/>
        <v>-357207724</v>
      </c>
      <c r="U86" s="507">
        <v>-2.1113324641719588E-4</v>
      </c>
      <c r="V86" s="519"/>
      <c r="W86" s="519"/>
    </row>
    <row r="87" spans="1:23" ht="30">
      <c r="A87" s="400" t="s">
        <v>196</v>
      </c>
      <c r="C87" s="503">
        <v>0</v>
      </c>
      <c r="D87" s="503"/>
      <c r="E87" s="503">
        <v>0</v>
      </c>
      <c r="F87" s="503"/>
      <c r="G87" s="503">
        <v>0</v>
      </c>
      <c r="H87" s="503"/>
      <c r="I87" s="503">
        <f t="shared" si="2"/>
        <v>0</v>
      </c>
      <c r="J87" s="503"/>
      <c r="K87" s="507">
        <v>0</v>
      </c>
      <c r="L87" s="503"/>
      <c r="M87" s="503">
        <v>0</v>
      </c>
      <c r="N87" s="503"/>
      <c r="O87" s="503">
        <v>0</v>
      </c>
      <c r="P87" s="503"/>
      <c r="Q87" s="503">
        <v>-4836523901</v>
      </c>
      <c r="R87" s="503"/>
      <c r="S87" s="503">
        <f t="shared" si="3"/>
        <v>-4836523901</v>
      </c>
      <c r="U87" s="507">
        <v>-2.8587035609355708E-3</v>
      </c>
      <c r="V87" s="519"/>
      <c r="W87" s="519"/>
    </row>
    <row r="88" spans="1:23" ht="18.75">
      <c r="A88" s="401" t="s">
        <v>197</v>
      </c>
      <c r="C88" s="503">
        <v>0</v>
      </c>
      <c r="D88" s="503"/>
      <c r="E88" s="503">
        <v>0</v>
      </c>
      <c r="F88" s="503"/>
      <c r="G88" s="503">
        <v>0</v>
      </c>
      <c r="H88" s="503"/>
      <c r="I88" s="503">
        <f t="shared" si="2"/>
        <v>0</v>
      </c>
      <c r="J88" s="503"/>
      <c r="K88" s="507">
        <v>0</v>
      </c>
      <c r="L88" s="503"/>
      <c r="M88" s="503">
        <v>0</v>
      </c>
      <c r="N88" s="503"/>
      <c r="O88" s="503">
        <v>0</v>
      </c>
      <c r="P88" s="503"/>
      <c r="Q88" s="503">
        <v>11257888006</v>
      </c>
      <c r="R88" s="503"/>
      <c r="S88" s="503">
        <f t="shared" si="3"/>
        <v>11257888006</v>
      </c>
      <c r="U88" s="507">
        <v>6.6541518640509355E-3</v>
      </c>
      <c r="V88" s="519"/>
      <c r="W88" s="519"/>
    </row>
    <row r="89" spans="1:23" ht="19.5" thickBot="1">
      <c r="A89" s="402" t="s">
        <v>68</v>
      </c>
      <c r="C89" s="504">
        <f>SUM(C9:$C$88)</f>
        <v>68470655405</v>
      </c>
      <c r="D89" s="503"/>
      <c r="E89" s="504">
        <f>SUM(E9:$E$88)</f>
        <v>-364909173744</v>
      </c>
      <c r="F89" s="503"/>
      <c r="G89" s="504">
        <f>SUM(G9:$G$88)</f>
        <v>98733731354</v>
      </c>
      <c r="H89" s="503"/>
      <c r="I89" s="504">
        <f>SUM(I9:I88)</f>
        <v>-197704786985</v>
      </c>
      <c r="J89" s="503"/>
      <c r="K89" s="534">
        <f>SUM(K9:$K$88)</f>
        <v>1.0009058177236796</v>
      </c>
      <c r="L89" s="503"/>
      <c r="M89" s="504">
        <f>SUM(M9:$M$88)</f>
        <v>178458682655</v>
      </c>
      <c r="N89" s="503"/>
      <c r="O89" s="504">
        <f>SUM(O9:$O$88)</f>
        <v>535356549648</v>
      </c>
      <c r="P89" s="503"/>
      <c r="Q89" s="504">
        <f>SUM(Q9:$Q$88)</f>
        <v>970399899179</v>
      </c>
      <c r="R89" s="503"/>
      <c r="S89" s="504">
        <f>SUM(S9:$S$88)</f>
        <v>1684215131482</v>
      </c>
      <c r="U89" s="509">
        <f>SUM(U9:$U$88)</f>
        <v>0.99548185686701174</v>
      </c>
      <c r="V89" s="519"/>
      <c r="W89" s="519"/>
    </row>
    <row r="90" spans="1:23" ht="19.5" thickTop="1">
      <c r="C90" s="503"/>
      <c r="E90" s="535"/>
      <c r="G90" s="535"/>
      <c r="I90" s="503"/>
      <c r="K90" s="533"/>
      <c r="M90" s="503"/>
      <c r="O90" s="503"/>
      <c r="Q90" s="503"/>
      <c r="S90" s="403"/>
      <c r="U90" s="404"/>
      <c r="V90" s="519"/>
      <c r="W90" s="519"/>
    </row>
    <row r="91" spans="1:23" ht="18.75">
      <c r="C91" s="520"/>
      <c r="D91" s="520"/>
      <c r="E91" s="520"/>
      <c r="F91" s="520"/>
      <c r="G91" s="520"/>
      <c r="H91" s="520"/>
      <c r="I91" s="503"/>
      <c r="V91" s="519"/>
      <c r="W91" s="51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  <ignoredErrors>
    <ignoredError sqref="I89 S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2023-07-23T07:55:11Z</dcterms:created>
  <dcterms:modified xsi:type="dcterms:W3CDTF">2023-07-25T11:30:11Z</dcterms:modified>
</cp:coreProperties>
</file>