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مشترک رشد سامان\افشای پرتفو\1402\"/>
    </mc:Choice>
  </mc:AlternateContent>
  <xr:revisionPtr revIDLastSave="0" documentId="13_ncr:1_{5059EEF1-3044-4F38-A72F-13CAB3367911}" xr6:coauthVersionLast="47" xr6:coauthVersionMax="47" xr10:uidLastSave="{00000000-0000-0000-0000-000000000000}"/>
  <bookViews>
    <workbookView xWindow="225" yWindow="0" windowWidth="28575" windowHeight="156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_FilterDatabase" localSheetId="4" hidden="1">'درآمد ناشی از تغییر قیمت اوراق'!$A$7:$Q$50</definedName>
    <definedName name="_xlnm._FilterDatabase" localSheetId="5" hidden="1">'درآمد ناشی از فروش'!$R$7:$S$7</definedName>
  </definedNames>
  <calcPr calcId="191029"/>
</workbook>
</file>

<file path=xl/calcChain.xml><?xml version="1.0" encoding="utf-8"?>
<calcChain xmlns="http://schemas.openxmlformats.org/spreadsheetml/2006/main">
  <c r="G9" i="15" l="1"/>
  <c r="E9" i="15"/>
  <c r="C9" i="15"/>
  <c r="E12" i="14"/>
  <c r="C12" i="14"/>
  <c r="K14" i="13"/>
  <c r="K9" i="13"/>
  <c r="K10" i="13"/>
  <c r="K11" i="13"/>
  <c r="K12" i="13"/>
  <c r="K13" i="13"/>
  <c r="K8" i="13"/>
  <c r="G14" i="13"/>
  <c r="G9" i="13"/>
  <c r="G10" i="13"/>
  <c r="G11" i="13"/>
  <c r="G12" i="13"/>
  <c r="G13" i="13"/>
  <c r="G8" i="13"/>
  <c r="R13" i="7"/>
  <c r="E14" i="13"/>
  <c r="I14" i="13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8" i="11"/>
  <c r="Q124" i="11"/>
  <c r="C124" i="11"/>
  <c r="U124" i="11"/>
  <c r="K124" i="11"/>
  <c r="G124" i="11"/>
  <c r="E124" i="11"/>
  <c r="M124" i="11"/>
  <c r="I9" i="11"/>
  <c r="I124" i="11" s="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8" i="11"/>
  <c r="O70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8" i="10"/>
  <c r="X19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25" i="10"/>
  <c r="X20" i="10"/>
  <c r="X9" i="10"/>
  <c r="X17" i="10"/>
  <c r="X10" i="10"/>
  <c r="X11" i="10"/>
  <c r="X12" i="10"/>
  <c r="X13" i="10"/>
  <c r="X14" i="10"/>
  <c r="X15" i="10"/>
  <c r="X16" i="10"/>
  <c r="X18" i="10"/>
  <c r="X21" i="10"/>
  <c r="X22" i="10"/>
  <c r="X23" i="10"/>
  <c r="X24" i="10"/>
  <c r="S124" i="11" l="1"/>
  <c r="O124" i="11"/>
  <c r="Q70" i="10"/>
  <c r="G70" i="10" l="1"/>
  <c r="E70" i="10"/>
  <c r="I70" i="10"/>
  <c r="M70" i="10"/>
  <c r="G52" i="9" l="1"/>
  <c r="G55" i="9" s="1"/>
  <c r="G53" i="9"/>
  <c r="G51" i="9"/>
  <c r="G54" i="9"/>
  <c r="Q55" i="9"/>
  <c r="O55" i="9"/>
  <c r="M55" i="9"/>
  <c r="I55" i="9"/>
  <c r="E55" i="9"/>
  <c r="G10" i="9" l="1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9" i="9"/>
  <c r="G8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9" i="9"/>
  <c r="O50" i="9"/>
  <c r="O9" i="9"/>
  <c r="O8" i="9"/>
  <c r="Q48" i="9"/>
  <c r="O48" i="9" s="1"/>
  <c r="I39" i="8"/>
  <c r="K39" i="8"/>
  <c r="M39" i="8"/>
  <c r="S39" i="8"/>
  <c r="Q39" i="8"/>
  <c r="O39" i="8"/>
  <c r="S30" i="8"/>
  <c r="S31" i="8"/>
  <c r="S32" i="8"/>
  <c r="S33" i="8"/>
  <c r="S34" i="8"/>
  <c r="S35" i="8"/>
  <c r="S36" i="8"/>
  <c r="S37" i="8"/>
  <c r="S38" i="8"/>
  <c r="R12" i="7"/>
  <c r="R9" i="7"/>
  <c r="R10" i="7"/>
  <c r="R11" i="7"/>
  <c r="R8" i="7"/>
  <c r="H14" i="7"/>
  <c r="J14" i="7"/>
  <c r="L14" i="7"/>
  <c r="N14" i="7"/>
  <c r="P14" i="7"/>
  <c r="T18" i="6"/>
  <c r="K16" i="6"/>
  <c r="M16" i="6"/>
  <c r="O16" i="6"/>
  <c r="Q16" i="6"/>
  <c r="S16" i="6"/>
  <c r="E53" i="1"/>
  <c r="R14" i="7" l="1"/>
  <c r="W57" i="1"/>
  <c r="W59" i="1" s="1"/>
  <c r="E59" i="1"/>
  <c r="G59" i="1"/>
  <c r="K59" i="1"/>
  <c r="O59" i="1"/>
  <c r="S59" i="1"/>
  <c r="U59" i="1"/>
  <c r="Y59" i="1"/>
</calcChain>
</file>

<file path=xl/sharedStrings.xml><?xml version="1.0" encoding="utf-8"?>
<sst xmlns="http://schemas.openxmlformats.org/spreadsheetml/2006/main" count="710" uniqueCount="237">
  <si>
    <t>صندوق رشد سامان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</si>
  <si>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</si>
  <si>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</si>
  <si>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</si>
  <si>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</si>
  <si>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</si>
  <si>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</si>
  <si>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</si>
  <si>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</si>
  <si>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</si>
  <si>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</si>
  <si>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</si>
  <si>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</si>
  <si>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</si>
  <si>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</si>
  <si>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</si>
  <si>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بانک سامان</t>
  </si>
  <si>
    <t>بهمن  دیزل</t>
  </si>
  <si>
    <t>بین المللی ساروج بوشهر</t>
  </si>
  <si>
    <t>پالایش نفت بندرعباس</t>
  </si>
  <si>
    <t>پالایش نفت تهران</t>
  </si>
  <si>
    <t>پتروشیمی پردیس</t>
  </si>
  <si>
    <t>پتروشیمی تندگویان</t>
  </si>
  <si>
    <t>پلی پروپیلن جم - جم پیلن</t>
  </si>
  <si>
    <t>پمپ‌ سازی‌ ایران‌</t>
  </si>
  <si>
    <t>پویا زرکان آق دره</t>
  </si>
  <si>
    <t>تایدواترخاورمیانه</t>
  </si>
  <si>
    <t>توسعه حمل و نقل ریلی پارسیان</t>
  </si>
  <si>
    <t>تولیدات پتروشیمی قائد بصیر</t>
  </si>
  <si>
    <t>ح . سرمایه گذاری صبا تامین</t>
  </si>
  <si>
    <t>ح . سرمایه گذاری صدرتامین</t>
  </si>
  <si>
    <t>داروسازی‌ اکسیر</t>
  </si>
  <si>
    <t>داروسازی‌ سینا</t>
  </si>
  <si>
    <t>س. نفت و گاز و پتروشیمی تأمین</t>
  </si>
  <si>
    <t>سایپا</t>
  </si>
  <si>
    <t>سپید ماکیان</t>
  </si>
  <si>
    <t>سرمایه گذاری دارویی تامین</t>
  </si>
  <si>
    <t>سرمایه گذاری سبحان</t>
  </si>
  <si>
    <t>سرمایه گذاری صبا تامین</t>
  </si>
  <si>
    <t>سرمایه گذاری صدرتامین</t>
  </si>
  <si>
    <t>سرمایه گذاری گروه توسعه ملی</t>
  </si>
  <si>
    <t>سرمایه‌ گذاری‌ آتیه‌ دماوند</t>
  </si>
  <si>
    <t>سرمایه‌گذاری‌ ملی‌ایران‌</t>
  </si>
  <si>
    <t>سرمایه‌گذاری‌توسعه‌آذربایجان‌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</si>
  <si>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</si>
  <si>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</si>
  <si>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</si>
  <si>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</si>
  <si>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صنایع‌ لاستیکی‌  سهند</t>
  </si>
  <si>
    <t>صنعتی‌ بهشهر</t>
  </si>
  <si>
    <t>غلتک سازان سپاهان</t>
  </si>
  <si>
    <t>فجر انرژی خلیج فارس</t>
  </si>
  <si>
    <t>فولاد مبارکه اصفهان</t>
  </si>
  <si>
    <t>فولاد هرمزگان جنوب</t>
  </si>
  <si>
    <t>قند لرستان‌</t>
  </si>
  <si>
    <t>گروه انتخاب الکترونیک آرمان</t>
  </si>
  <si>
    <t>ملی‌ صنایع‌ مس‌ ایران‌</t>
  </si>
  <si>
    <t>نفت‌ بهران‌</t>
  </si>
  <si>
    <t>کاشی‌ الوند</t>
  </si>
  <si>
    <t>کویر تایر</t>
  </si>
  <si>
    <t>بیمه کوثر</t>
  </si>
  <si>
    <t>ح . بیمه کوثر</t>
  </si>
  <si>
    <t>کربن‌ ایران‌</t>
  </si>
  <si>
    <t>معدنی‌ املاح‌  ایران‌</t>
  </si>
  <si>
    <t>توسعه فن افزار توسن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</si>
  <si>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</si>
  <si>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</si>
  <si>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</si>
  <si>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</si>
  <si>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</si>
  <si>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</si>
  <si>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</si>
  <si>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</si>
  <si>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</si>
  <si>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</si>
  <si>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جام جم</t>
  </si>
  <si>
    <t>821-819-1792880-1</t>
  </si>
  <si>
    <t>سپرده کوتاه مدت</t>
  </si>
  <si>
    <t>1402/03/31</t>
  </si>
  <si>
    <t>821-810-1792880-1</t>
  </si>
  <si>
    <t>بانک سامان ملاصدرا</t>
  </si>
  <si>
    <t>829-810-1792880-1</t>
  </si>
  <si>
    <t>بانک تجارت مطهری مهرداد</t>
  </si>
  <si>
    <t>279928792</t>
  </si>
  <si>
    <t>بانک صادرات فردوسی</t>
  </si>
  <si>
    <t>0217334540004</t>
  </si>
  <si>
    <t>بانک سامان سرو</t>
  </si>
  <si>
    <t>849-810-1792880-1</t>
  </si>
  <si>
    <t>821-40-1792880-1</t>
  </si>
  <si>
    <t>حساب جاری</t>
  </si>
  <si>
    <t>849-40-1792880-1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</si>
  <si>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</si>
  <si>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</si>
  <si>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</si>
  <si>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</si>
  <si>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</si>
  <si>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</si>
  <si>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</si>
  <si>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</si>
  <si>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</si>
  <si>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</si>
  <si>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</si>
  <si>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</si>
  <si>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</si>
  <si>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</si>
  <si>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</si>
  <si>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</si>
  <si>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</si>
  <si>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1402/05/01</t>
  </si>
  <si>
    <t>1402/05/23</t>
  </si>
  <si>
    <t>1402/04/26</t>
  </si>
  <si>
    <t>کارخانجات‌تولیدی‌شیشه‌رازی‌</t>
  </si>
  <si>
    <t>1402/03/21</t>
  </si>
  <si>
    <t>1402/04/29</t>
  </si>
  <si>
    <t>1402/02/20</t>
  </si>
  <si>
    <t>1402/04/27</t>
  </si>
  <si>
    <t>1402/04/24</t>
  </si>
  <si>
    <t>1402/03/30</t>
  </si>
  <si>
    <t>1401/12/22</t>
  </si>
  <si>
    <t>1402/03/13</t>
  </si>
  <si>
    <t>1402/03/17</t>
  </si>
  <si>
    <t>1402/03/20</t>
  </si>
  <si>
    <t>پخش رازی</t>
  </si>
  <si>
    <t>1402/02/10</t>
  </si>
  <si>
    <t>1402/04/14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</si>
  <si>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</si>
  <si>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</si>
  <si>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</si>
  <si>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</si>
  <si>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</si>
  <si>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</si>
  <si>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</si>
  <si>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</si>
  <si>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</si>
  <si>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</si>
  <si>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</si>
  <si>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</si>
  <si>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</si>
  <si>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</si>
  <si>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</si>
  <si>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</si>
  <si>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</si>
  <si>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تولید برق پرند مپنا</t>
  </si>
  <si>
    <t xml:space="preserve"> پتروشيمي تندگويان</t>
  </si>
  <si>
    <t>گسترش نفت و گاز پارسیان</t>
  </si>
  <si>
    <t xml:space="preserve"> تامين سرمايه كيميا</t>
  </si>
  <si>
    <t xml:space="preserve"> سرمایه‌ گذاری‌ آتیه‌ دماوند</t>
  </si>
  <si>
    <t>402/02/27</t>
  </si>
  <si>
    <t>1402/03/22</t>
  </si>
  <si>
    <t>1402/01/27</t>
  </si>
  <si>
    <t>402/01/30</t>
  </si>
  <si>
    <t>1402/01/31</t>
  </si>
  <si>
    <t>1402/03/08</t>
  </si>
  <si>
    <t>401/10/28</t>
  </si>
  <si>
    <t>سایر</t>
  </si>
  <si>
    <t xml:space="preserve"> پالایش نفت بندرعباس</t>
  </si>
  <si>
    <t>سیمان‌ صوفیان</t>
  </si>
  <si>
    <t>سود (زیان) فروش سهام</t>
  </si>
  <si>
    <t>سود (زیان) فروش سهام بيمه اتكايي تهران رواك50%تاديه</t>
  </si>
  <si>
    <t>درآمد ناشی از تغییر ارزش دارایی سهام پارس مينو</t>
  </si>
  <si>
    <t>‫بيمه آواي پارس70%تاديه-پذيره</t>
  </si>
  <si>
    <t>‫بيمه اتكايي آواي پارس70% تاديه</t>
  </si>
  <si>
    <t>‫بيمه اتكايي تهران رواك50%تا-پذ</t>
  </si>
  <si>
    <t>‫بيمه اتكايي تهران رواک50%تاديه</t>
  </si>
  <si>
    <t>‫تامين سرمايه كيميا</t>
  </si>
  <si>
    <t>‫تامين سرمايه كيميا- (نماد قدیمی حذف شده)</t>
  </si>
  <si>
    <t>‫تامين سرمايه نوين</t>
  </si>
  <si>
    <t>‫توسعه آذربايجان</t>
  </si>
  <si>
    <t>‫توسعه صنايع و معادن كوثر</t>
  </si>
  <si>
    <t>‫توسعه صنایع بهشهر</t>
  </si>
  <si>
    <t>‫توسعه‌معادن‌وفلزات‌</t>
  </si>
  <si>
    <t>‫توليدي مخازن گازطبيعي آسياناما</t>
  </si>
  <si>
    <t>‫سايپا</t>
  </si>
  <si>
    <t>‫سرمايه سبحان</t>
  </si>
  <si>
    <t>‫سرمايه گذاري صدرتامين</t>
  </si>
  <si>
    <t>‫سرمايه گذاري غدير</t>
  </si>
  <si>
    <t>‫سرمايه گذاري ملي ايران</t>
  </si>
  <si>
    <t>‫سرمايه گذاري پارس آريان</t>
  </si>
  <si>
    <t>‫سيمان اردستان</t>
  </si>
  <si>
    <t>‫سيمان خزر</t>
  </si>
  <si>
    <t>‫سينا دارو</t>
  </si>
  <si>
    <t>‫شيشه رازي</t>
  </si>
  <si>
    <t>‫ص. معدني كيمياي زنجان گستران</t>
  </si>
  <si>
    <t>‫صنايع پتروشيمي خليج فارس</t>
  </si>
  <si>
    <t>‫صندوق بازنشستگي</t>
  </si>
  <si>
    <t>‫صنعتي زر ماكارون</t>
  </si>
  <si>
    <t>‫فولاد شاهرود</t>
  </si>
  <si>
    <t>‫فولاد مباركه</t>
  </si>
  <si>
    <t>‫قطعات اتومبيل</t>
  </si>
  <si>
    <t>‫كاشي الوند</t>
  </si>
  <si>
    <t>‫كشاورزي و دامپروري فجر اصفهان</t>
  </si>
  <si>
    <t>‫كوير تاير</t>
  </si>
  <si>
    <t>‫مخابرات</t>
  </si>
  <si>
    <t>‫ملي شيمي كشاورز</t>
  </si>
  <si>
    <t>‫ملي مس</t>
  </si>
  <si>
    <t>‫مپنا</t>
  </si>
  <si>
    <t>‫نفت اصفهان</t>
  </si>
  <si>
    <t>‫نفت تبريز</t>
  </si>
  <si>
    <t>‫نفت و گاز پارسیان</t>
  </si>
  <si>
    <t>‫نگين طبس</t>
  </si>
  <si>
    <t>‫پارس خزر</t>
  </si>
  <si>
    <t>‫پارس مينو</t>
  </si>
  <si>
    <t>‫پتروشيمي تندگويان</t>
  </si>
  <si>
    <t>‫پخش رازي</t>
  </si>
  <si>
    <t>‫پرداخت الكترونيك سامان كيش</t>
  </si>
  <si>
    <t>‫پيشگامان فن آوري و دانش آراميس</t>
  </si>
  <si>
    <t>‫گروه بهمن</t>
  </si>
  <si>
    <t>‫گروه توسعه ملي ايران</t>
  </si>
  <si>
    <t>نام حساب</t>
  </si>
  <si>
    <t>مانده بستانکار</t>
  </si>
  <si>
    <t>پرداخت الکترونیک سامان کیش</t>
  </si>
  <si>
    <t>تامين سرمايه نوين</t>
  </si>
  <si>
    <t>صنعتي زر ماكارون</t>
  </si>
  <si>
    <t>سیمان اردستان</t>
  </si>
  <si>
    <t>توسعه صنايع و معادن كوثر</t>
  </si>
  <si>
    <t>فولاد شاهرود</t>
  </si>
  <si>
    <t>كشاورزي و دامپروري فجر اصفهان</t>
  </si>
  <si>
    <t>پيشگامان فن آوري و دانش آراميس</t>
  </si>
  <si>
    <t>ملی شیمی کشاورز</t>
  </si>
  <si>
    <t>تولیدی مخازن گازطبیعی آسیاناما</t>
  </si>
  <si>
    <t>بیمه اتکایی آوای پارس70% تادیه</t>
  </si>
  <si>
    <t xml:space="preserve"> ص. معدني كيمياي زنجان گستران</t>
  </si>
  <si>
    <t>تامين سرمايه كيميا</t>
  </si>
  <si>
    <t>سیمان خزر</t>
  </si>
  <si>
    <t>قطعات‌ اتومبیل‌ ایران‌</t>
  </si>
  <si>
    <t>مخابرات ایران</t>
  </si>
  <si>
    <t>گروه‌بهمن‌</t>
  </si>
  <si>
    <t>توسعه‌معادن‌وفلزات‌</t>
  </si>
  <si>
    <t>پالایش نفت تبریز</t>
  </si>
  <si>
    <t>پالایش نفت اصفهان</t>
  </si>
  <si>
    <t>پارس خزر</t>
  </si>
  <si>
    <t>ذغال‌سنگ‌ نگین‌ ط‌بس‌</t>
  </si>
  <si>
    <t>بیمه البرز</t>
  </si>
  <si>
    <t>صنایع پتروشیمی خلیج فارس</t>
  </si>
  <si>
    <t>پارس آریان</t>
  </si>
  <si>
    <t>‫بانک اقتصاد نوين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</si>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</sst>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;\(#,##0\);\-\ ;"/>
    <numFmt numFmtId="165" formatCode="#,##0;\(#,##0\)"/>
  </numFmts>
  <fonts count="11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2"/>
      <name val="B Nazanin"/>
      <charset val="178"/>
    </font>
    <font>
      <b/>
      <sz val="9"/>
      <color rgb="FFFFFFFF"/>
      <name val="B Nazanin"/>
      <charset val="178"/>
    </font>
    <font>
      <sz val="8"/>
      <color rgb="FFFFFFFF"/>
      <name val="B Nazanin"/>
      <charset val="178"/>
    </font>
    <font>
      <b/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indexed="64"/>
      </patternFill>
    </fill>
    <fill>
      <patternFill patternType="solid">
        <fgColor rgb="FFB0C4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64" fontId="1" fillId="0" borderId="0" xfId="0" applyNumberFormat="1" applyFont="1"/>
    <xf numFmtId="10" fontId="1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 wrapText="1" readingOrder="2"/>
    </xf>
    <xf numFmtId="165" fontId="6" fillId="0" borderId="3" xfId="0" applyNumberFormat="1" applyFont="1" applyBorder="1" applyAlignment="1">
      <alignment horizontal="center" vertical="center" wrapText="1" readingOrder="2"/>
    </xf>
    <xf numFmtId="165" fontId="6" fillId="3" borderId="3" xfId="0" applyNumberFormat="1" applyFont="1" applyFill="1" applyBorder="1" applyAlignment="1">
      <alignment horizontal="center" vertical="center" wrapText="1" readingOrder="2"/>
    </xf>
    <xf numFmtId="165" fontId="6" fillId="0" borderId="0" xfId="0" applyNumberFormat="1" applyFont="1" applyAlignment="1">
      <alignment horizontal="center" vertical="center" wrapText="1" readingOrder="2"/>
    </xf>
    <xf numFmtId="0" fontId="7" fillId="0" borderId="0" xfId="0" applyFont="1"/>
    <xf numFmtId="165" fontId="1" fillId="0" borderId="0" xfId="0" applyNumberFormat="1" applyFont="1"/>
    <xf numFmtId="0" fontId="8" fillId="2" borderId="3" xfId="0" applyFont="1" applyFill="1" applyBorder="1" applyAlignment="1">
      <alignment horizontal="right" vertical="center" wrapText="1" readingOrder="2"/>
    </xf>
    <xf numFmtId="0" fontId="9" fillId="2" borderId="3" xfId="0" applyFont="1" applyFill="1" applyBorder="1" applyAlignment="1">
      <alignment horizontal="center" vertical="center" wrapText="1" readingOrder="2"/>
    </xf>
    <xf numFmtId="165" fontId="6" fillId="0" borderId="3" xfId="0" applyNumberFormat="1" applyFont="1" applyBorder="1" applyAlignment="1">
      <alignment horizontal="right" vertical="center" wrapText="1" readingOrder="2"/>
    </xf>
    <xf numFmtId="165" fontId="6" fillId="3" borderId="3" xfId="0" applyNumberFormat="1" applyFont="1" applyFill="1" applyBorder="1" applyAlignment="1">
      <alignment horizontal="right" vertical="center" wrapText="1" readingOrder="2"/>
    </xf>
    <xf numFmtId="0" fontId="10" fillId="2" borderId="4" xfId="0" applyFont="1" applyFill="1" applyBorder="1" applyAlignment="1">
      <alignment horizontal="right" vertical="center" wrapText="1" readingOrder="2"/>
    </xf>
    <xf numFmtId="0" fontId="0" fillId="0" borderId="0" xfId="0" applyAlignment="1">
      <alignment horizontal="right"/>
    </xf>
    <xf numFmtId="165" fontId="3" fillId="0" borderId="0" xfId="0" applyNumberFormat="1" applyFont="1"/>
    <xf numFmtId="10" fontId="4" fillId="0" borderId="0" xfId="0" applyNumberFormat="1" applyFont="1"/>
    <xf numFmtId="10" fontId="4" fillId="0" borderId="2" xfId="0" applyNumberFormat="1" applyFont="1" applyBorder="1"/>
    <xf numFmtId="10" fontId="3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65"/>
  <sheetViews>
    <sheetView rightToLeft="1" tabSelected="1" topLeftCell="A48" workbookViewId="0">
      <selection activeCell="E60" sqref="E60:Y68"/>
    </sheetView>
  </sheetViews>
  <sheetFormatPr defaultRowHeight="18.75"/>
  <cols>
    <col min="1" max="1" width="26.42578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1.5703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6" bestFit="1" customWidth="1"/>
    <col min="26" max="26" width="1" style="1" customWidth="1"/>
    <col min="27" max="27" width="20.5703125" style="1" bestFit="1" customWidth="1"/>
    <col min="28" max="16384" width="9.140625" style="1"/>
  </cols>
  <sheetData>
    <row r="2" spans="1:27" ht="23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7" ht="23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</row>
    <row r="4" spans="1:27" ht="23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6" spans="1:27" s="5" customFormat="1" ht="30">
      <c r="A6" s="31" t="s">
        <v>3</v>
      </c>
      <c r="C6" s="33" t="s">
        <v>4</v>
      </c>
      <c r="D6" s="33" t="s">
        <v>4</v>
      </c>
      <c r="E6" s="33" t="s">
        <v>4</v>
      </c>
      <c r="F6" s="33" t="s">
        <v>4</v>
      </c>
      <c r="G6" s="33" t="s">
        <v>4</v>
      </c>
      <c r="I6" s="33" t="s">
        <v>5</v>
      </c>
      <c r="J6" s="33" t="s">
        <v>5</v>
      </c>
      <c r="K6" s="33" t="s">
        <v>5</v>
      </c>
      <c r="L6" s="33" t="s">
        <v>5</v>
      </c>
      <c r="M6" s="33" t="s">
        <v>5</v>
      </c>
      <c r="N6" s="33" t="s">
        <v>5</v>
      </c>
      <c r="O6" s="33" t="s">
        <v>5</v>
      </c>
      <c r="Q6" s="33" t="s">
        <v>6</v>
      </c>
      <c r="R6" s="33" t="s">
        <v>6</v>
      </c>
      <c r="S6" s="33" t="s">
        <v>6</v>
      </c>
      <c r="T6" s="33" t="s">
        <v>6</v>
      </c>
      <c r="U6" s="33" t="s">
        <v>6</v>
      </c>
      <c r="V6" s="33" t="s">
        <v>6</v>
      </c>
      <c r="W6" s="33" t="s">
        <v>6</v>
      </c>
      <c r="X6" s="33" t="s">
        <v>6</v>
      </c>
      <c r="Y6" s="33" t="s">
        <v>6</v>
      </c>
    </row>
    <row r="7" spans="1:27" ht="23.25">
      <c r="A7" s="31" t="s">
        <v>3</v>
      </c>
      <c r="C7" s="31" t="s">
        <v>7</v>
      </c>
      <c r="E7" s="31" t="s">
        <v>8</v>
      </c>
      <c r="G7" s="31" t="s">
        <v>9</v>
      </c>
      <c r="I7" s="34" t="s">
        <v>10</v>
      </c>
      <c r="J7" s="34" t="s">
        <v>10</v>
      </c>
      <c r="K7" s="34" t="s">
        <v>10</v>
      </c>
      <c r="M7" s="34" t="s">
        <v>11</v>
      </c>
      <c r="N7" s="34" t="s">
        <v>11</v>
      </c>
      <c r="O7" s="34" t="s">
        <v>11</v>
      </c>
      <c r="Q7" s="31" t="s">
        <v>7</v>
      </c>
      <c r="S7" s="31" t="s">
        <v>12</v>
      </c>
      <c r="U7" s="31" t="s">
        <v>8</v>
      </c>
      <c r="W7" s="31" t="s">
        <v>9</v>
      </c>
      <c r="Y7" s="32" t="s">
        <v>13</v>
      </c>
    </row>
    <row r="8" spans="1:27" ht="23.25">
      <c r="A8" s="34" t="s">
        <v>3</v>
      </c>
      <c r="C8" s="34" t="s">
        <v>7</v>
      </c>
      <c r="E8" s="34" t="s">
        <v>8</v>
      </c>
      <c r="G8" s="34" t="s">
        <v>9</v>
      </c>
      <c r="I8" s="34" t="s">
        <v>7</v>
      </c>
      <c r="K8" s="34" t="s">
        <v>8</v>
      </c>
      <c r="M8" s="34" t="s">
        <v>7</v>
      </c>
      <c r="O8" s="34" t="s">
        <v>14</v>
      </c>
      <c r="Q8" s="34" t="s">
        <v>7</v>
      </c>
      <c r="S8" s="34" t="s">
        <v>12</v>
      </c>
      <c r="U8" s="34" t="s">
        <v>8</v>
      </c>
      <c r="W8" s="34" t="s">
        <v>9</v>
      </c>
      <c r="Y8" s="33" t="s">
        <v>13</v>
      </c>
    </row>
    <row r="9" spans="1:27">
      <c r="A9" s="2" t="s">
        <v>15</v>
      </c>
      <c r="C9" s="4">
        <v>10015010</v>
      </c>
      <c r="D9" s="4"/>
      <c r="E9" s="4">
        <v>48218937256</v>
      </c>
      <c r="F9" s="4"/>
      <c r="G9" s="4">
        <v>43644564307.152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10015010</v>
      </c>
      <c r="R9" s="4"/>
      <c r="S9" s="4">
        <v>3398</v>
      </c>
      <c r="T9" s="4"/>
      <c r="U9" s="4">
        <v>48218937256</v>
      </c>
      <c r="V9" s="4"/>
      <c r="W9" s="4">
        <v>33828519506.319</v>
      </c>
      <c r="Y9" s="7">
        <v>1.1477732237601576E-2</v>
      </c>
      <c r="AA9" s="11"/>
    </row>
    <row r="10" spans="1:27">
      <c r="A10" s="2" t="s">
        <v>16</v>
      </c>
      <c r="C10" s="4">
        <v>70178287</v>
      </c>
      <c r="D10" s="4"/>
      <c r="E10" s="4">
        <v>182674897788</v>
      </c>
      <c r="F10" s="4"/>
      <c r="G10" s="4">
        <v>229094224815.677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70178287</v>
      </c>
      <c r="R10" s="4"/>
      <c r="S10" s="4">
        <v>2949</v>
      </c>
      <c r="T10" s="4"/>
      <c r="U10" s="4">
        <v>182674897788</v>
      </c>
      <c r="V10" s="4"/>
      <c r="W10" s="4">
        <v>205724381541.23999</v>
      </c>
      <c r="Y10" s="7">
        <v>6.9800552922083009E-2</v>
      </c>
      <c r="AA10" s="11"/>
    </row>
    <row r="11" spans="1:27">
      <c r="A11" s="2" t="s">
        <v>17</v>
      </c>
      <c r="C11" s="4">
        <v>12418268</v>
      </c>
      <c r="D11" s="4"/>
      <c r="E11" s="4">
        <v>65999873362</v>
      </c>
      <c r="F11" s="4"/>
      <c r="G11" s="4">
        <v>72214618936.589996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12418268</v>
      </c>
      <c r="R11" s="4"/>
      <c r="S11" s="4">
        <v>4394</v>
      </c>
      <c r="T11" s="4"/>
      <c r="U11" s="4">
        <v>65999873362</v>
      </c>
      <c r="V11" s="4"/>
      <c r="W11" s="4">
        <v>54241202667.927597</v>
      </c>
      <c r="Y11" s="7">
        <v>1.8403584004072687E-2</v>
      </c>
      <c r="AA11" s="11"/>
    </row>
    <row r="12" spans="1:27">
      <c r="A12" s="2" t="s">
        <v>18</v>
      </c>
      <c r="C12" s="4">
        <v>550000</v>
      </c>
      <c r="D12" s="4"/>
      <c r="E12" s="4">
        <v>20396002770</v>
      </c>
      <c r="F12" s="4"/>
      <c r="G12" s="4">
        <v>19846208250</v>
      </c>
      <c r="H12" s="4"/>
      <c r="I12" s="4">
        <v>1450000</v>
      </c>
      <c r="J12" s="4"/>
      <c r="K12" s="4">
        <v>54351806670</v>
      </c>
      <c r="L12" s="4"/>
      <c r="M12" s="4">
        <v>0</v>
      </c>
      <c r="N12" s="4"/>
      <c r="O12" s="4">
        <v>0</v>
      </c>
      <c r="P12" s="4"/>
      <c r="Q12" s="4">
        <v>2000000</v>
      </c>
      <c r="R12" s="4"/>
      <c r="S12" s="4">
        <v>38200</v>
      </c>
      <c r="T12" s="4"/>
      <c r="U12" s="4">
        <v>74747809440</v>
      </c>
      <c r="V12" s="4"/>
      <c r="W12" s="4">
        <v>75945420000</v>
      </c>
      <c r="Y12" s="7">
        <v>2.576764245533612E-2</v>
      </c>
      <c r="AA12" s="11"/>
    </row>
    <row r="13" spans="1:27">
      <c r="A13" s="2" t="s">
        <v>19</v>
      </c>
      <c r="C13" s="4">
        <v>786522</v>
      </c>
      <c r="D13" s="4"/>
      <c r="E13" s="4">
        <v>10238883343</v>
      </c>
      <c r="F13" s="4"/>
      <c r="G13" s="4">
        <v>8060793021.1709995</v>
      </c>
      <c r="H13" s="4"/>
      <c r="I13" s="4">
        <v>0</v>
      </c>
      <c r="J13" s="4"/>
      <c r="K13" s="4">
        <v>0</v>
      </c>
      <c r="L13" s="4"/>
      <c r="M13" s="4">
        <v>-786522</v>
      </c>
      <c r="N13" s="4"/>
      <c r="O13" s="4">
        <v>7192948229</v>
      </c>
      <c r="P13" s="4"/>
      <c r="Q13" s="4">
        <v>0</v>
      </c>
      <c r="R13" s="4"/>
      <c r="S13" s="4">
        <v>0</v>
      </c>
      <c r="T13" s="4"/>
      <c r="U13" s="4">
        <v>0</v>
      </c>
      <c r="V13" s="4"/>
      <c r="W13" s="4">
        <v>0</v>
      </c>
      <c r="Y13" s="7">
        <v>0</v>
      </c>
      <c r="AA13" s="11"/>
    </row>
    <row r="14" spans="1:27">
      <c r="A14" s="2" t="s">
        <v>20</v>
      </c>
      <c r="C14" s="4">
        <v>8381790</v>
      </c>
      <c r="D14" s="4"/>
      <c r="E14" s="4">
        <v>23275789715</v>
      </c>
      <c r="F14" s="4"/>
      <c r="G14" s="4">
        <v>35877240412.946999</v>
      </c>
      <c r="H14" s="4"/>
      <c r="I14" s="4">
        <v>0</v>
      </c>
      <c r="J14" s="4"/>
      <c r="K14" s="4">
        <v>0</v>
      </c>
      <c r="L14" s="4"/>
      <c r="M14" s="4">
        <v>-8381790</v>
      </c>
      <c r="N14" s="4"/>
      <c r="O14" s="4">
        <v>34096712436</v>
      </c>
      <c r="P14" s="4"/>
      <c r="Q14" s="4">
        <v>0</v>
      </c>
      <c r="R14" s="4"/>
      <c r="S14" s="4">
        <v>0</v>
      </c>
      <c r="T14" s="4"/>
      <c r="U14" s="4">
        <v>0</v>
      </c>
      <c r="V14" s="4"/>
      <c r="W14" s="4">
        <v>0</v>
      </c>
      <c r="Y14" s="7">
        <v>0</v>
      </c>
      <c r="AA14" s="11"/>
    </row>
    <row r="15" spans="1:27">
      <c r="A15" s="2" t="s">
        <v>21</v>
      </c>
      <c r="C15" s="4">
        <v>300000</v>
      </c>
      <c r="D15" s="4"/>
      <c r="E15" s="4">
        <v>45134846190</v>
      </c>
      <c r="F15" s="4"/>
      <c r="G15" s="4">
        <v>40494614850</v>
      </c>
      <c r="H15" s="4"/>
      <c r="I15" s="4">
        <v>250000</v>
      </c>
      <c r="J15" s="4"/>
      <c r="K15" s="4">
        <v>38337602553</v>
      </c>
      <c r="L15" s="4"/>
      <c r="M15" s="4">
        <v>0</v>
      </c>
      <c r="N15" s="4"/>
      <c r="O15" s="4">
        <v>0</v>
      </c>
      <c r="P15" s="4"/>
      <c r="Q15" s="4">
        <v>550000</v>
      </c>
      <c r="R15" s="4"/>
      <c r="S15" s="4">
        <v>140680</v>
      </c>
      <c r="T15" s="4"/>
      <c r="U15" s="4">
        <v>83472448743</v>
      </c>
      <c r="V15" s="4"/>
      <c r="W15" s="4">
        <v>76913624700</v>
      </c>
      <c r="Y15" s="7">
        <v>2.6096146169360953E-2</v>
      </c>
      <c r="AA15" s="11"/>
    </row>
    <row r="16" spans="1:27">
      <c r="A16" s="2" t="s">
        <v>22</v>
      </c>
      <c r="C16" s="4">
        <v>2009950</v>
      </c>
      <c r="D16" s="4"/>
      <c r="E16" s="4">
        <v>39518702994</v>
      </c>
      <c r="F16" s="4"/>
      <c r="G16" s="4">
        <v>32087732207.849998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0</v>
      </c>
      <c r="P16" s="4"/>
      <c r="Q16" s="4">
        <v>2009950</v>
      </c>
      <c r="R16" s="4"/>
      <c r="S16" s="4">
        <v>14400</v>
      </c>
      <c r="T16" s="4"/>
      <c r="U16" s="4">
        <v>39518702994</v>
      </c>
      <c r="V16" s="4"/>
      <c r="W16" s="4">
        <v>28771067484</v>
      </c>
      <c r="Y16" s="7">
        <v>9.7617812895900626E-3</v>
      </c>
      <c r="AA16" s="11"/>
    </row>
    <row r="17" spans="1:27">
      <c r="A17" s="2" t="s">
        <v>23</v>
      </c>
      <c r="C17" s="4">
        <v>634714</v>
      </c>
      <c r="D17" s="4"/>
      <c r="E17" s="4">
        <v>75199735845</v>
      </c>
      <c r="F17" s="4"/>
      <c r="G17" s="4">
        <v>107694713630.673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634714</v>
      </c>
      <c r="R17" s="4"/>
      <c r="S17" s="4">
        <v>179160</v>
      </c>
      <c r="T17" s="4"/>
      <c r="U17" s="4">
        <v>75199735845</v>
      </c>
      <c r="V17" s="4"/>
      <c r="W17" s="4">
        <v>113038753846.57201</v>
      </c>
      <c r="Y17" s="7">
        <v>3.8353098747958968E-2</v>
      </c>
      <c r="AA17" s="11"/>
    </row>
    <row r="18" spans="1:27">
      <c r="A18" s="2" t="s">
        <v>24</v>
      </c>
      <c r="C18" s="4">
        <v>270226</v>
      </c>
      <c r="D18" s="4"/>
      <c r="E18" s="4">
        <v>4589065065</v>
      </c>
      <c r="F18" s="4"/>
      <c r="G18" s="4">
        <v>3723047632.4580002</v>
      </c>
      <c r="H18" s="4"/>
      <c r="I18" s="4">
        <v>0</v>
      </c>
      <c r="J18" s="4"/>
      <c r="K18" s="4">
        <v>0</v>
      </c>
      <c r="L18" s="4"/>
      <c r="M18" s="4">
        <v>-270226</v>
      </c>
      <c r="N18" s="4"/>
      <c r="O18" s="4">
        <v>3501067217</v>
      </c>
      <c r="P18" s="4"/>
      <c r="Q18" s="4">
        <v>0</v>
      </c>
      <c r="R18" s="4"/>
      <c r="S18" s="4">
        <v>0</v>
      </c>
      <c r="T18" s="4"/>
      <c r="U18" s="4">
        <v>0</v>
      </c>
      <c r="V18" s="4"/>
      <c r="W18" s="4">
        <v>0</v>
      </c>
      <c r="Y18" s="7">
        <v>0</v>
      </c>
      <c r="AA18" s="11"/>
    </row>
    <row r="19" spans="1:27">
      <c r="A19" s="2" t="s">
        <v>25</v>
      </c>
      <c r="C19" s="4">
        <v>1123919</v>
      </c>
      <c r="D19" s="4"/>
      <c r="E19" s="4">
        <v>50148811589</v>
      </c>
      <c r="F19" s="4"/>
      <c r="G19" s="4">
        <v>42287219161.807503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0</v>
      </c>
      <c r="P19" s="4"/>
      <c r="Q19" s="4">
        <v>1123919</v>
      </c>
      <c r="R19" s="4"/>
      <c r="S19" s="4">
        <v>39000</v>
      </c>
      <c r="T19" s="4"/>
      <c r="U19" s="4">
        <v>50148811589</v>
      </c>
      <c r="V19" s="4"/>
      <c r="W19" s="4">
        <v>43572035596.050003</v>
      </c>
      <c r="Y19" s="7">
        <v>1.4783625323162275E-2</v>
      </c>
      <c r="AA19" s="11"/>
    </row>
    <row r="20" spans="1:27">
      <c r="A20" s="2" t="s">
        <v>26</v>
      </c>
      <c r="C20" s="4">
        <v>2000000</v>
      </c>
      <c r="D20" s="4"/>
      <c r="E20" s="4">
        <v>14558041977</v>
      </c>
      <c r="F20" s="4"/>
      <c r="G20" s="4">
        <v>12922650000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2000000</v>
      </c>
      <c r="R20" s="4"/>
      <c r="S20" s="4">
        <v>6760</v>
      </c>
      <c r="T20" s="4"/>
      <c r="U20" s="4">
        <v>14558041977</v>
      </c>
      <c r="V20" s="4"/>
      <c r="W20" s="4">
        <v>13439556000</v>
      </c>
      <c r="Y20" s="7">
        <v>4.559928350734873E-3</v>
      </c>
      <c r="AA20" s="11"/>
    </row>
    <row r="21" spans="1:27">
      <c r="A21" s="2" t="s">
        <v>27</v>
      </c>
      <c r="C21" s="4">
        <v>1316253</v>
      </c>
      <c r="D21" s="4"/>
      <c r="E21" s="4">
        <v>48581660596</v>
      </c>
      <c r="F21" s="4"/>
      <c r="G21" s="4">
        <v>87010016094.225006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1316253</v>
      </c>
      <c r="R21" s="4"/>
      <c r="S21" s="4">
        <v>62900</v>
      </c>
      <c r="T21" s="4"/>
      <c r="U21" s="4">
        <v>48581660596</v>
      </c>
      <c r="V21" s="4"/>
      <c r="W21" s="4">
        <v>82299699433.485001</v>
      </c>
      <c r="Y21" s="7">
        <v>2.7923596040204533E-2</v>
      </c>
      <c r="AA21" s="11"/>
    </row>
    <row r="22" spans="1:27">
      <c r="A22" s="2" t="s">
        <v>28</v>
      </c>
      <c r="C22" s="4">
        <v>1304716</v>
      </c>
      <c r="D22" s="4"/>
      <c r="E22" s="4">
        <v>38718792034</v>
      </c>
      <c r="F22" s="4"/>
      <c r="G22" s="4">
        <v>36509225255.370003</v>
      </c>
      <c r="H22" s="4"/>
      <c r="I22" s="4">
        <v>3300000</v>
      </c>
      <c r="J22" s="4"/>
      <c r="K22" s="4">
        <v>97438393800</v>
      </c>
      <c r="L22" s="4"/>
      <c r="M22" s="4">
        <v>0</v>
      </c>
      <c r="N22" s="4"/>
      <c r="O22" s="4">
        <v>0</v>
      </c>
      <c r="P22" s="4"/>
      <c r="Q22" s="4">
        <v>4604716</v>
      </c>
      <c r="R22" s="4"/>
      <c r="S22" s="4">
        <v>27950</v>
      </c>
      <c r="T22" s="4"/>
      <c r="U22" s="4">
        <v>136157185834</v>
      </c>
      <c r="V22" s="4"/>
      <c r="W22" s="4">
        <v>127936036417.41</v>
      </c>
      <c r="Y22" s="7">
        <v>4.3407621467583979E-2</v>
      </c>
      <c r="AA22" s="11"/>
    </row>
    <row r="23" spans="1:27">
      <c r="A23" s="2" t="s">
        <v>29</v>
      </c>
      <c r="C23" s="4">
        <v>3123392</v>
      </c>
      <c r="D23" s="4"/>
      <c r="E23" s="4">
        <v>8818154236</v>
      </c>
      <c r="F23" s="4"/>
      <c r="G23" s="4">
        <v>5340269446.2720003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3123392</v>
      </c>
      <c r="R23" s="4"/>
      <c r="S23" s="4">
        <v>1797</v>
      </c>
      <c r="T23" s="4"/>
      <c r="U23" s="4">
        <v>8818154236</v>
      </c>
      <c r="V23" s="4"/>
      <c r="W23" s="4">
        <v>5579339648.2271996</v>
      </c>
      <c r="Y23" s="7">
        <v>1.8930230314402011E-3</v>
      </c>
      <c r="AA23" s="11"/>
    </row>
    <row r="24" spans="1:27">
      <c r="A24" s="2" t="s">
        <v>30</v>
      </c>
      <c r="C24" s="4">
        <v>13612903</v>
      </c>
      <c r="D24" s="4"/>
      <c r="E24" s="4">
        <v>53682947306</v>
      </c>
      <c r="F24" s="4"/>
      <c r="G24" s="4">
        <v>73613569875.695999</v>
      </c>
      <c r="H24" s="4"/>
      <c r="I24" s="4">
        <v>0</v>
      </c>
      <c r="J24" s="4"/>
      <c r="K24" s="4">
        <v>0</v>
      </c>
      <c r="L24" s="4"/>
      <c r="M24" s="4">
        <v>-13612903</v>
      </c>
      <c r="N24" s="4"/>
      <c r="O24" s="4">
        <v>0</v>
      </c>
      <c r="P24" s="4"/>
      <c r="Q24" s="4">
        <v>0</v>
      </c>
      <c r="R24" s="4"/>
      <c r="S24" s="4">
        <v>0</v>
      </c>
      <c r="T24" s="4"/>
      <c r="U24" s="4">
        <v>0</v>
      </c>
      <c r="V24" s="4"/>
      <c r="W24" s="4">
        <v>0</v>
      </c>
      <c r="Y24" s="7">
        <v>0</v>
      </c>
      <c r="AA24" s="11"/>
    </row>
    <row r="25" spans="1:27">
      <c r="A25" s="2" t="s">
        <v>31</v>
      </c>
      <c r="C25" s="4">
        <v>2417362</v>
      </c>
      <c r="D25" s="4"/>
      <c r="E25" s="4">
        <v>65780072542</v>
      </c>
      <c r="F25" s="4"/>
      <c r="G25" s="4">
        <v>71560705569.858002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0</v>
      </c>
      <c r="P25" s="4"/>
      <c r="Q25" s="4">
        <v>2417362</v>
      </c>
      <c r="R25" s="4"/>
      <c r="S25" s="4">
        <v>27000</v>
      </c>
      <c r="T25" s="4"/>
      <c r="U25" s="4">
        <v>65780072542</v>
      </c>
      <c r="V25" s="4"/>
      <c r="W25" s="4">
        <v>64880424794.699997</v>
      </c>
      <c r="Y25" s="7">
        <v>2.2013382616886627E-2</v>
      </c>
      <c r="AA25" s="11"/>
    </row>
    <row r="26" spans="1:27">
      <c r="A26" s="2" t="s">
        <v>32</v>
      </c>
      <c r="C26" s="4">
        <v>2006375</v>
      </c>
      <c r="D26" s="4"/>
      <c r="E26" s="4">
        <v>14304330533</v>
      </c>
      <c r="F26" s="4"/>
      <c r="G26" s="4">
        <v>29896611660.5625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0</v>
      </c>
      <c r="P26" s="4"/>
      <c r="Q26" s="4">
        <v>2006375</v>
      </c>
      <c r="R26" s="4"/>
      <c r="S26" s="4">
        <v>13780</v>
      </c>
      <c r="T26" s="4"/>
      <c r="U26" s="4">
        <v>14304330533</v>
      </c>
      <c r="V26" s="4"/>
      <c r="W26" s="4">
        <v>27483342807.375</v>
      </c>
      <c r="Y26" s="7">
        <v>9.3248671340269446E-3</v>
      </c>
      <c r="AA26" s="11"/>
    </row>
    <row r="27" spans="1:27">
      <c r="A27" s="2" t="s">
        <v>33</v>
      </c>
      <c r="C27" s="4">
        <v>11288342</v>
      </c>
      <c r="D27" s="4"/>
      <c r="E27" s="4">
        <v>139038858490</v>
      </c>
      <c r="F27" s="4"/>
      <c r="G27" s="4">
        <v>177182374804.92899</v>
      </c>
      <c r="H27" s="4"/>
      <c r="I27" s="4">
        <v>0</v>
      </c>
      <c r="J27" s="4"/>
      <c r="K27" s="4">
        <v>0</v>
      </c>
      <c r="L27" s="4"/>
      <c r="M27" s="4">
        <v>-9088342</v>
      </c>
      <c r="N27" s="4"/>
      <c r="O27" s="4">
        <v>169833995189</v>
      </c>
      <c r="P27" s="4"/>
      <c r="Q27" s="4">
        <v>2200000</v>
      </c>
      <c r="R27" s="4"/>
      <c r="S27" s="4">
        <v>18070</v>
      </c>
      <c r="T27" s="4"/>
      <c r="U27" s="4">
        <v>27097468227</v>
      </c>
      <c r="V27" s="4"/>
      <c r="W27" s="4">
        <v>39517463700</v>
      </c>
      <c r="Y27" s="7">
        <v>1.3407943169756964E-2</v>
      </c>
      <c r="AA27" s="11"/>
    </row>
    <row r="28" spans="1:27">
      <c r="A28" s="2" t="s">
        <v>34</v>
      </c>
      <c r="C28" s="4">
        <v>18186340</v>
      </c>
      <c r="D28" s="4"/>
      <c r="E28" s="4">
        <v>65567987126</v>
      </c>
      <c r="F28" s="4"/>
      <c r="G28" s="4">
        <v>42772858601.382004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18186340</v>
      </c>
      <c r="R28" s="4"/>
      <c r="S28" s="4">
        <v>2154</v>
      </c>
      <c r="T28" s="4"/>
      <c r="U28" s="4">
        <v>65567987126</v>
      </c>
      <c r="V28" s="4"/>
      <c r="W28" s="4">
        <v>38940294770.657997</v>
      </c>
      <c r="Y28" s="7">
        <v>1.3212114604879531E-2</v>
      </c>
      <c r="AA28" s="11"/>
    </row>
    <row r="29" spans="1:27">
      <c r="A29" s="2" t="s">
        <v>35</v>
      </c>
      <c r="C29" s="4">
        <v>1100000</v>
      </c>
      <c r="D29" s="4"/>
      <c r="E29" s="4">
        <v>31945465933</v>
      </c>
      <c r="F29" s="4"/>
      <c r="G29" s="4">
        <v>30124685250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1100000</v>
      </c>
      <c r="R29" s="4"/>
      <c r="S29" s="4">
        <v>26820</v>
      </c>
      <c r="T29" s="4"/>
      <c r="U29" s="4">
        <v>31945465933</v>
      </c>
      <c r="V29" s="4"/>
      <c r="W29" s="4">
        <v>29326463100</v>
      </c>
      <c r="Y29" s="7">
        <v>9.9502223523210229E-3</v>
      </c>
      <c r="AA29" s="11"/>
    </row>
    <row r="30" spans="1:27">
      <c r="A30" s="2" t="s">
        <v>36</v>
      </c>
      <c r="C30" s="4">
        <v>1000000</v>
      </c>
      <c r="D30" s="4"/>
      <c r="E30" s="4">
        <v>22041428485</v>
      </c>
      <c r="F30" s="4"/>
      <c r="G30" s="4">
        <v>34682404500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0</v>
      </c>
      <c r="P30" s="4"/>
      <c r="Q30" s="4">
        <v>1000000</v>
      </c>
      <c r="R30" s="4"/>
      <c r="S30" s="4">
        <v>35170</v>
      </c>
      <c r="T30" s="4"/>
      <c r="U30" s="4">
        <v>22041428485</v>
      </c>
      <c r="V30" s="4"/>
      <c r="W30" s="4">
        <v>34960738500</v>
      </c>
      <c r="Y30" s="7">
        <v>1.1861884622436798E-2</v>
      </c>
      <c r="AA30" s="11"/>
    </row>
    <row r="31" spans="1:27">
      <c r="A31" s="2" t="s">
        <v>37</v>
      </c>
      <c r="C31" s="4">
        <v>33931109</v>
      </c>
      <c r="D31" s="4"/>
      <c r="E31" s="4">
        <v>76894392136</v>
      </c>
      <c r="F31" s="4"/>
      <c r="G31" s="4">
        <v>91068891033.914993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33931109</v>
      </c>
      <c r="R31" s="4"/>
      <c r="S31" s="4">
        <v>2687</v>
      </c>
      <c r="T31" s="4"/>
      <c r="U31" s="4">
        <v>76894392136</v>
      </c>
      <c r="V31" s="4"/>
      <c r="W31" s="4">
        <v>90630411188.196198</v>
      </c>
      <c r="Y31" s="7">
        <v>3.0750136493781111E-2</v>
      </c>
      <c r="AA31" s="11"/>
    </row>
    <row r="32" spans="1:27">
      <c r="A32" s="2" t="s">
        <v>38</v>
      </c>
      <c r="C32" s="4">
        <v>13203434</v>
      </c>
      <c r="D32" s="4"/>
      <c r="E32" s="4">
        <v>50480188714</v>
      </c>
      <c r="F32" s="4"/>
      <c r="G32" s="4">
        <v>42367091876.535599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13203434</v>
      </c>
      <c r="R32" s="4"/>
      <c r="S32" s="4">
        <v>3565</v>
      </c>
      <c r="T32" s="4"/>
      <c r="U32" s="4">
        <v>50480188714</v>
      </c>
      <c r="V32" s="4"/>
      <c r="W32" s="4">
        <v>46790174268.850502</v>
      </c>
      <c r="Y32" s="7">
        <v>1.5875512716666887E-2</v>
      </c>
      <c r="AA32" s="11"/>
    </row>
    <row r="33" spans="1:27">
      <c r="A33" s="2" t="s">
        <v>39</v>
      </c>
      <c r="C33" s="4">
        <v>26155595</v>
      </c>
      <c r="D33" s="4"/>
      <c r="E33" s="4">
        <v>129301076030</v>
      </c>
      <c r="F33" s="4"/>
      <c r="G33" s="4">
        <v>215019745364.633</v>
      </c>
      <c r="H33" s="4"/>
      <c r="I33" s="4">
        <v>13612903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39768498</v>
      </c>
      <c r="R33" s="4"/>
      <c r="S33" s="4">
        <v>8680</v>
      </c>
      <c r="T33" s="4"/>
      <c r="U33" s="4">
        <v>196596926336</v>
      </c>
      <c r="V33" s="4"/>
      <c r="W33" s="4">
        <v>343136678792.29199</v>
      </c>
      <c r="Y33" s="7">
        <v>0.11642339001392442</v>
      </c>
      <c r="AA33" s="11"/>
    </row>
    <row r="34" spans="1:27">
      <c r="A34" s="2" t="s">
        <v>40</v>
      </c>
      <c r="C34" s="4">
        <v>5200000</v>
      </c>
      <c r="D34" s="4"/>
      <c r="E34" s="4">
        <v>62526375395</v>
      </c>
      <c r="F34" s="4"/>
      <c r="G34" s="4">
        <v>48640854600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5200000</v>
      </c>
      <c r="R34" s="4"/>
      <c r="S34" s="4">
        <v>9270</v>
      </c>
      <c r="T34" s="4"/>
      <c r="U34" s="4">
        <v>62526375395</v>
      </c>
      <c r="V34" s="4"/>
      <c r="W34" s="4">
        <v>47917186200</v>
      </c>
      <c r="Y34" s="7">
        <v>1.6257898388966262E-2</v>
      </c>
      <c r="AA34" s="11"/>
    </row>
    <row r="35" spans="1:27">
      <c r="A35" s="2" t="s">
        <v>41</v>
      </c>
      <c r="C35" s="4">
        <v>1763554</v>
      </c>
      <c r="D35" s="4"/>
      <c r="E35" s="4">
        <v>20982588781</v>
      </c>
      <c r="F35" s="4"/>
      <c r="G35" s="4">
        <v>22474240144.433998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0</v>
      </c>
      <c r="P35" s="4"/>
      <c r="Q35" s="4">
        <v>1763554</v>
      </c>
      <c r="R35" s="4"/>
      <c r="S35" s="4">
        <v>12180</v>
      </c>
      <c r="T35" s="4"/>
      <c r="U35" s="4">
        <v>20982588781</v>
      </c>
      <c r="V35" s="4"/>
      <c r="W35" s="4">
        <v>21352281198.066002</v>
      </c>
      <c r="Y35" s="7">
        <v>7.2446494800813624E-3</v>
      </c>
      <c r="AA35" s="11"/>
    </row>
    <row r="36" spans="1:27">
      <c r="A36" s="2" t="s">
        <v>42</v>
      </c>
      <c r="C36" s="4">
        <v>3200000</v>
      </c>
      <c r="D36" s="4"/>
      <c r="E36" s="4">
        <v>21513806456</v>
      </c>
      <c r="F36" s="4"/>
      <c r="G36" s="4">
        <v>23061960000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3200000</v>
      </c>
      <c r="R36" s="4"/>
      <c r="S36" s="4">
        <v>6950</v>
      </c>
      <c r="T36" s="4"/>
      <c r="U36" s="4">
        <v>21513806456</v>
      </c>
      <c r="V36" s="4"/>
      <c r="W36" s="4">
        <v>22107672000</v>
      </c>
      <c r="Y36" s="7">
        <v>7.5009472278360642E-3</v>
      </c>
      <c r="AA36" s="11"/>
    </row>
    <row r="37" spans="1:27">
      <c r="A37" s="2" t="s">
        <v>43</v>
      </c>
      <c r="C37" s="4">
        <v>1800000</v>
      </c>
      <c r="D37" s="4"/>
      <c r="E37" s="4">
        <v>26702613978</v>
      </c>
      <c r="F37" s="4"/>
      <c r="G37" s="4">
        <v>18644401800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1800000</v>
      </c>
      <c r="R37" s="4"/>
      <c r="S37" s="4">
        <v>9730</v>
      </c>
      <c r="T37" s="4"/>
      <c r="U37" s="4">
        <v>26702613978</v>
      </c>
      <c r="V37" s="4"/>
      <c r="W37" s="4">
        <v>17409791700</v>
      </c>
      <c r="Y37" s="7">
        <v>5.9069959419209006E-3</v>
      </c>
      <c r="AA37" s="11"/>
    </row>
    <row r="38" spans="1:27">
      <c r="A38" s="2" t="s">
        <v>44</v>
      </c>
      <c r="C38" s="4">
        <v>5430800</v>
      </c>
      <c r="D38" s="4"/>
      <c r="E38" s="4">
        <v>84999560207</v>
      </c>
      <c r="F38" s="4"/>
      <c r="G38" s="4">
        <v>96470958043.800003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0</v>
      </c>
      <c r="P38" s="4"/>
      <c r="Q38" s="4">
        <v>5430800</v>
      </c>
      <c r="R38" s="4"/>
      <c r="S38" s="4">
        <v>15240</v>
      </c>
      <c r="T38" s="4"/>
      <c r="U38" s="4">
        <v>84999560207</v>
      </c>
      <c r="V38" s="4"/>
      <c r="W38" s="4">
        <v>82272937917.600006</v>
      </c>
      <c r="Y38" s="7">
        <v>2.7914516082876133E-2</v>
      </c>
      <c r="AA38" s="11"/>
    </row>
    <row r="39" spans="1:27">
      <c r="A39" s="2" t="s">
        <v>45</v>
      </c>
      <c r="C39" s="4">
        <v>4600000</v>
      </c>
      <c r="D39" s="4"/>
      <c r="E39" s="4">
        <v>61052619729</v>
      </c>
      <c r="F39" s="4"/>
      <c r="G39" s="4">
        <v>78283425600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4600000</v>
      </c>
      <c r="R39" s="4"/>
      <c r="S39" s="4">
        <v>17950</v>
      </c>
      <c r="T39" s="4"/>
      <c r="U39" s="4">
        <v>61052619729</v>
      </c>
      <c r="V39" s="4"/>
      <c r="W39" s="4">
        <v>82078708500</v>
      </c>
      <c r="Y39" s="7">
        <v>2.7848615674569414E-2</v>
      </c>
      <c r="AA39" s="11"/>
    </row>
    <row r="40" spans="1:27">
      <c r="A40" s="2" t="s">
        <v>46</v>
      </c>
      <c r="C40" s="4">
        <v>3125000</v>
      </c>
      <c r="D40" s="4"/>
      <c r="E40" s="4">
        <v>72147140472</v>
      </c>
      <c r="F40" s="4"/>
      <c r="G40" s="4">
        <v>89930460937.5</v>
      </c>
      <c r="H40" s="4"/>
      <c r="I40" s="4">
        <v>1125000</v>
      </c>
      <c r="J40" s="4"/>
      <c r="K40" s="4">
        <v>32626824748</v>
      </c>
      <c r="L40" s="4"/>
      <c r="M40" s="4">
        <v>-4250000</v>
      </c>
      <c r="N40" s="4"/>
      <c r="O40" s="4">
        <v>122534624482</v>
      </c>
      <c r="P40" s="4"/>
      <c r="Q40" s="4">
        <v>0</v>
      </c>
      <c r="R40" s="4"/>
      <c r="S40" s="4">
        <v>0</v>
      </c>
      <c r="T40" s="4"/>
      <c r="U40" s="4">
        <v>0</v>
      </c>
      <c r="V40" s="4"/>
      <c r="W40" s="4">
        <v>0</v>
      </c>
      <c r="Y40" s="7">
        <v>0</v>
      </c>
      <c r="AA40" s="11"/>
    </row>
    <row r="41" spans="1:27">
      <c r="A41" s="2" t="s">
        <v>47</v>
      </c>
      <c r="C41" s="4">
        <v>13333333</v>
      </c>
      <c r="D41" s="4"/>
      <c r="E41" s="4">
        <v>100980139650</v>
      </c>
      <c r="F41" s="4"/>
      <c r="G41" s="4">
        <v>117828057054.298</v>
      </c>
      <c r="H41" s="4"/>
      <c r="I41" s="4">
        <v>0</v>
      </c>
      <c r="J41" s="4"/>
      <c r="K41" s="4">
        <v>0</v>
      </c>
      <c r="L41" s="4"/>
      <c r="M41" s="4">
        <v>-3200000</v>
      </c>
      <c r="N41" s="4"/>
      <c r="O41" s="4">
        <v>29901024000</v>
      </c>
      <c r="P41" s="4"/>
      <c r="Q41" s="4">
        <v>10133333</v>
      </c>
      <c r="R41" s="4"/>
      <c r="S41" s="4">
        <v>8720</v>
      </c>
      <c r="T41" s="4"/>
      <c r="U41" s="4">
        <v>76744905528</v>
      </c>
      <c r="V41" s="4"/>
      <c r="W41" s="4">
        <v>87836905910.628006</v>
      </c>
      <c r="Y41" s="7">
        <v>2.9802323640952439E-2</v>
      </c>
      <c r="AA41" s="11"/>
    </row>
    <row r="42" spans="1:27">
      <c r="A42" s="2" t="s">
        <v>48</v>
      </c>
      <c r="C42" s="4">
        <v>156594</v>
      </c>
      <c r="D42" s="4"/>
      <c r="E42" s="4">
        <v>8761000399</v>
      </c>
      <c r="F42" s="4"/>
      <c r="G42" s="4">
        <v>8348167309.4910002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156594</v>
      </c>
      <c r="R42" s="4"/>
      <c r="S42" s="4">
        <v>52810</v>
      </c>
      <c r="T42" s="4"/>
      <c r="U42" s="4">
        <v>8761000399</v>
      </c>
      <c r="V42" s="4"/>
      <c r="W42" s="4">
        <v>8220524251.6169996</v>
      </c>
      <c r="Y42" s="7">
        <v>2.7891547602355267E-3</v>
      </c>
      <c r="AA42" s="11"/>
    </row>
    <row r="43" spans="1:27">
      <c r="A43" s="2" t="s">
        <v>49</v>
      </c>
      <c r="C43" s="4">
        <v>8568762</v>
      </c>
      <c r="D43" s="4"/>
      <c r="E43" s="4">
        <v>34315755869</v>
      </c>
      <c r="F43" s="4"/>
      <c r="G43" s="4">
        <v>29241531414.321301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8568762</v>
      </c>
      <c r="R43" s="4"/>
      <c r="S43" s="4">
        <v>2900</v>
      </c>
      <c r="T43" s="4"/>
      <c r="U43" s="4">
        <v>34315755869</v>
      </c>
      <c r="V43" s="4"/>
      <c r="W43" s="4">
        <v>24701555811.689999</v>
      </c>
      <c r="Y43" s="7">
        <v>8.3810301957136825E-3</v>
      </c>
      <c r="AA43" s="11"/>
    </row>
    <row r="44" spans="1:27">
      <c r="A44" s="2" t="s">
        <v>50</v>
      </c>
      <c r="C44" s="4">
        <v>1500000</v>
      </c>
      <c r="D44" s="4"/>
      <c r="E44" s="4">
        <v>11948541530</v>
      </c>
      <c r="F44" s="4"/>
      <c r="G44" s="4">
        <v>10810293750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1500000</v>
      </c>
      <c r="R44" s="4"/>
      <c r="S44" s="4">
        <v>6950</v>
      </c>
      <c r="T44" s="4"/>
      <c r="U44" s="4">
        <v>11948541530</v>
      </c>
      <c r="V44" s="4"/>
      <c r="W44" s="4">
        <v>10362971250</v>
      </c>
      <c r="Y44" s="7">
        <v>3.5160690130481551E-3</v>
      </c>
      <c r="AA44" s="11"/>
    </row>
    <row r="45" spans="1:27">
      <c r="A45" s="2" t="s">
        <v>51</v>
      </c>
      <c r="C45" s="4">
        <v>3131631</v>
      </c>
      <c r="D45" s="4"/>
      <c r="E45" s="4">
        <v>73652585126</v>
      </c>
      <c r="F45" s="4"/>
      <c r="G45" s="4">
        <v>57341419394.030998</v>
      </c>
      <c r="H45" s="4"/>
      <c r="I45" s="4">
        <v>0</v>
      </c>
      <c r="J45" s="4"/>
      <c r="K45" s="4">
        <v>0</v>
      </c>
      <c r="L45" s="4"/>
      <c r="M45" s="4">
        <v>0</v>
      </c>
      <c r="N45" s="4"/>
      <c r="O45" s="4">
        <v>0</v>
      </c>
      <c r="P45" s="4"/>
      <c r="Q45" s="4">
        <v>3131631</v>
      </c>
      <c r="R45" s="4"/>
      <c r="S45" s="4">
        <v>18030</v>
      </c>
      <c r="T45" s="4"/>
      <c r="U45" s="4">
        <v>73652585126</v>
      </c>
      <c r="V45" s="4"/>
      <c r="W45" s="4">
        <v>56127350253.766502</v>
      </c>
      <c r="Y45" s="7">
        <v>1.9043538021179873E-2</v>
      </c>
      <c r="AA45" s="11"/>
    </row>
    <row r="46" spans="1:27">
      <c r="A46" s="2" t="s">
        <v>52</v>
      </c>
      <c r="C46" s="4">
        <v>50114344</v>
      </c>
      <c r="D46" s="4"/>
      <c r="E46" s="4">
        <v>203564670861</v>
      </c>
      <c r="F46" s="4"/>
      <c r="G46" s="4">
        <v>247088171719.87201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50114344</v>
      </c>
      <c r="R46" s="4"/>
      <c r="S46" s="4">
        <v>5000</v>
      </c>
      <c r="T46" s="4"/>
      <c r="U46" s="4">
        <v>203564670861</v>
      </c>
      <c r="V46" s="4"/>
      <c r="W46" s="4">
        <v>249080818266</v>
      </c>
      <c r="Y46" s="7">
        <v>8.4511027360976362E-2</v>
      </c>
      <c r="AA46" s="11"/>
    </row>
    <row r="47" spans="1:27">
      <c r="A47" s="2" t="s">
        <v>53</v>
      </c>
      <c r="C47" s="4">
        <v>2000000</v>
      </c>
      <c r="D47" s="4"/>
      <c r="E47" s="4">
        <v>20595855615</v>
      </c>
      <c r="F47" s="4"/>
      <c r="G47" s="4">
        <v>16143372000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2000000</v>
      </c>
      <c r="R47" s="4"/>
      <c r="S47" s="4">
        <v>7080</v>
      </c>
      <c r="T47" s="4"/>
      <c r="U47" s="4">
        <v>20595855615</v>
      </c>
      <c r="V47" s="4"/>
      <c r="W47" s="4">
        <v>14075748000</v>
      </c>
      <c r="Y47" s="7">
        <v>4.7757829472193647E-3</v>
      </c>
      <c r="AA47" s="11"/>
    </row>
    <row r="48" spans="1:27">
      <c r="A48" s="2" t="s">
        <v>54</v>
      </c>
      <c r="C48" s="4">
        <v>1600000</v>
      </c>
      <c r="D48" s="4"/>
      <c r="E48" s="4">
        <v>14339819423</v>
      </c>
      <c r="F48" s="4"/>
      <c r="G48" s="4">
        <v>12596601600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1600000</v>
      </c>
      <c r="R48" s="4"/>
      <c r="S48" s="4">
        <v>7030</v>
      </c>
      <c r="T48" s="4"/>
      <c r="U48" s="4">
        <v>14339819423</v>
      </c>
      <c r="V48" s="4"/>
      <c r="W48" s="4">
        <v>11181074400</v>
      </c>
      <c r="Y48" s="7">
        <v>3.7936445332149302E-3</v>
      </c>
      <c r="AA48" s="11"/>
    </row>
    <row r="49" spans="1:27">
      <c r="A49" s="2" t="s">
        <v>55</v>
      </c>
      <c r="C49" s="4">
        <v>1073224</v>
      </c>
      <c r="D49" s="4"/>
      <c r="E49" s="4">
        <v>36903711131</v>
      </c>
      <c r="F49" s="4"/>
      <c r="G49" s="4">
        <v>31311704609.82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1073224</v>
      </c>
      <c r="R49" s="4"/>
      <c r="S49" s="4">
        <v>28000</v>
      </c>
      <c r="T49" s="4"/>
      <c r="U49" s="4">
        <v>36903711131</v>
      </c>
      <c r="V49" s="4"/>
      <c r="W49" s="4">
        <v>29871472881.599998</v>
      </c>
      <c r="Y49" s="7">
        <v>1.0135139588764374E-2</v>
      </c>
      <c r="AA49" s="11"/>
    </row>
    <row r="50" spans="1:27">
      <c r="A50" s="2" t="s">
        <v>56</v>
      </c>
      <c r="C50" s="4">
        <v>28000000</v>
      </c>
      <c r="D50" s="4"/>
      <c r="E50" s="4">
        <v>180020789541</v>
      </c>
      <c r="F50" s="4"/>
      <c r="G50" s="4">
        <v>196782138000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28000000</v>
      </c>
      <c r="R50" s="4"/>
      <c r="S50" s="4">
        <v>6640</v>
      </c>
      <c r="T50" s="4"/>
      <c r="U50" s="4">
        <v>180020789541</v>
      </c>
      <c r="V50" s="4"/>
      <c r="W50" s="4">
        <v>184813776000</v>
      </c>
      <c r="Y50" s="7">
        <v>6.2705760278744652E-2</v>
      </c>
      <c r="AA50" s="11"/>
    </row>
    <row r="51" spans="1:27">
      <c r="A51" s="2" t="s">
        <v>57</v>
      </c>
      <c r="C51" s="4">
        <v>3032427</v>
      </c>
      <c r="D51" s="4"/>
      <c r="E51" s="4">
        <v>47234638674</v>
      </c>
      <c r="F51" s="4"/>
      <c r="G51" s="4">
        <v>71049032278.879501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3032427</v>
      </c>
      <c r="R51" s="4"/>
      <c r="S51" s="4">
        <v>23920</v>
      </c>
      <c r="T51" s="4"/>
      <c r="U51" s="4">
        <v>47234638674</v>
      </c>
      <c r="V51" s="4"/>
      <c r="W51" s="4">
        <v>72104066699.651993</v>
      </c>
      <c r="Y51" s="7">
        <v>2.4464303578706128E-2</v>
      </c>
      <c r="AA51" s="11"/>
    </row>
    <row r="52" spans="1:27">
      <c r="A52" s="2" t="s">
        <v>58</v>
      </c>
      <c r="C52" s="4">
        <v>500000</v>
      </c>
      <c r="D52" s="4"/>
      <c r="E52" s="4">
        <v>16520351646</v>
      </c>
      <c r="F52" s="4"/>
      <c r="G52" s="4">
        <v>19726922250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500000</v>
      </c>
      <c r="R52" s="4"/>
      <c r="S52" s="4">
        <v>40670</v>
      </c>
      <c r="T52" s="4"/>
      <c r="U52" s="4">
        <v>16520351646</v>
      </c>
      <c r="V52" s="4"/>
      <c r="W52" s="4">
        <v>20214006750</v>
      </c>
      <c r="Y52" s="7">
        <v>6.8584425304876956E-3</v>
      </c>
      <c r="AA52" s="11"/>
    </row>
    <row r="53" spans="1:27">
      <c r="A53" s="2" t="s">
        <v>59</v>
      </c>
      <c r="C53" s="4">
        <v>2400000</v>
      </c>
      <c r="D53" s="4"/>
      <c r="E53" s="4">
        <f>14987233832+26</f>
        <v>14987233858</v>
      </c>
      <c r="F53" s="4"/>
      <c r="G53" s="4">
        <v>16437610800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2400000</v>
      </c>
      <c r="R53" s="4"/>
      <c r="S53" s="4">
        <v>6060</v>
      </c>
      <c r="T53" s="4"/>
      <c r="U53" s="4">
        <v>14987233832</v>
      </c>
      <c r="V53" s="4"/>
      <c r="W53" s="4">
        <v>14457463200</v>
      </c>
      <c r="Y53" s="7">
        <v>4.9052957051100594E-3</v>
      </c>
      <c r="AA53" s="11"/>
    </row>
    <row r="54" spans="1:27">
      <c r="A54" s="2" t="s">
        <v>60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16427301</v>
      </c>
      <c r="J54" s="4"/>
      <c r="K54" s="4">
        <v>32701619028</v>
      </c>
      <c r="L54" s="4"/>
      <c r="M54" s="4">
        <v>0</v>
      </c>
      <c r="N54" s="4"/>
      <c r="O54" s="4">
        <v>0</v>
      </c>
      <c r="P54" s="4"/>
      <c r="Q54" s="4">
        <v>16427301</v>
      </c>
      <c r="R54" s="4"/>
      <c r="S54" s="4">
        <v>2948</v>
      </c>
      <c r="T54" s="4"/>
      <c r="U54" s="4">
        <v>52950547419</v>
      </c>
      <c r="V54" s="4"/>
      <c r="W54" s="4">
        <v>48139538632.079399</v>
      </c>
      <c r="Y54" s="7">
        <v>1.6333340699626948E-2</v>
      </c>
      <c r="AA54" s="11"/>
    </row>
    <row r="55" spans="1:27">
      <c r="A55" s="2" t="s">
        <v>61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7100000</v>
      </c>
      <c r="J55" s="4"/>
      <c r="K55" s="4">
        <v>13148928391</v>
      </c>
      <c r="L55" s="4"/>
      <c r="M55" s="4">
        <v>-7100000</v>
      </c>
      <c r="N55" s="4"/>
      <c r="O55" s="4">
        <v>0</v>
      </c>
      <c r="P55" s="4"/>
      <c r="Q55" s="4">
        <v>0</v>
      </c>
      <c r="R55" s="4"/>
      <c r="S55" s="4">
        <v>0</v>
      </c>
      <c r="T55" s="4"/>
      <c r="U55" s="4">
        <v>0</v>
      </c>
      <c r="V55" s="4"/>
      <c r="W55" s="4">
        <v>0</v>
      </c>
      <c r="Y55" s="7">
        <v>0</v>
      </c>
      <c r="AA55" s="11"/>
    </row>
    <row r="56" spans="1:27">
      <c r="A56" s="2" t="s">
        <v>62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9372691</v>
      </c>
      <c r="J56" s="4"/>
      <c r="K56" s="4">
        <v>46174678199</v>
      </c>
      <c r="L56" s="4"/>
      <c r="M56" s="4">
        <v>0</v>
      </c>
      <c r="N56" s="4"/>
      <c r="O56" s="4">
        <v>0</v>
      </c>
      <c r="P56" s="4"/>
      <c r="Q56" s="4">
        <v>9372691</v>
      </c>
      <c r="R56" s="4"/>
      <c r="S56" s="4">
        <v>4910</v>
      </c>
      <c r="T56" s="4"/>
      <c r="U56" s="4">
        <v>46174678199</v>
      </c>
      <c r="V56" s="4"/>
      <c r="W56" s="4">
        <v>45746094328.780502</v>
      </c>
      <c r="Y56" s="7">
        <v>1.5521265171646892E-2</v>
      </c>
      <c r="AA56" s="11"/>
    </row>
    <row r="57" spans="1:27">
      <c r="A57" s="2" t="s">
        <v>63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2500666</v>
      </c>
      <c r="J57" s="4"/>
      <c r="K57" s="4">
        <v>49558981713</v>
      </c>
      <c r="L57" s="4"/>
      <c r="M57" s="4">
        <v>0</v>
      </c>
      <c r="N57" s="4"/>
      <c r="O57" s="4">
        <v>0</v>
      </c>
      <c r="P57" s="4"/>
      <c r="Q57" s="4">
        <v>2500666</v>
      </c>
      <c r="R57" s="4"/>
      <c r="S57" s="4">
        <v>18490</v>
      </c>
      <c r="T57" s="4"/>
      <c r="U57" s="4">
        <v>49558981713</v>
      </c>
      <c r="V57" s="4"/>
      <c r="W57" s="4">
        <f>45962202319.677-12</f>
        <v>45962202307.677002</v>
      </c>
      <c r="Y57" s="7">
        <v>1.5594588791846112E-2</v>
      </c>
      <c r="AA57" s="11"/>
    </row>
    <row r="58" spans="1:27">
      <c r="A58" s="2" t="s">
        <v>64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2000000</v>
      </c>
      <c r="J58" s="4"/>
      <c r="K58" s="4">
        <v>26423971200</v>
      </c>
      <c r="L58" s="4"/>
      <c r="M58" s="4">
        <v>-2000000</v>
      </c>
      <c r="N58" s="4"/>
      <c r="O58" s="4">
        <v>31571028739</v>
      </c>
      <c r="P58" s="4"/>
      <c r="Q58" s="4">
        <v>0</v>
      </c>
      <c r="R58" s="4"/>
      <c r="S58" s="4">
        <v>0</v>
      </c>
      <c r="T58" s="4"/>
      <c r="U58" s="4">
        <v>0</v>
      </c>
      <c r="V58" s="4"/>
      <c r="W58" s="4">
        <v>0</v>
      </c>
      <c r="Y58" s="7">
        <v>0</v>
      </c>
      <c r="AA58" s="11"/>
    </row>
    <row r="59" spans="1:27" ht="19.5" thickBot="1">
      <c r="C59" s="4"/>
      <c r="D59" s="4"/>
      <c r="E59" s="8">
        <f>SUM(E9:E58)</f>
        <v>2438858740396</v>
      </c>
      <c r="F59" s="4"/>
      <c r="G59" s="8">
        <f>SUM(G9:G58)</f>
        <v>2797307399866.1504</v>
      </c>
      <c r="H59" s="4"/>
      <c r="I59" s="4"/>
      <c r="J59" s="4"/>
      <c r="K59" s="8">
        <f>SUM(K9:K58)</f>
        <v>390762806302</v>
      </c>
      <c r="L59" s="4"/>
      <c r="M59" s="4"/>
      <c r="N59" s="4"/>
      <c r="O59" s="8">
        <f>SUM(O9:O58)</f>
        <v>398631400292</v>
      </c>
      <c r="P59" s="4"/>
      <c r="Q59" s="4"/>
      <c r="R59" s="4"/>
      <c r="S59" s="8">
        <f>SUM(S9:S58)</f>
        <v>970992</v>
      </c>
      <c r="T59" s="4"/>
      <c r="U59" s="8">
        <f>SUM(U9:U58)</f>
        <v>2544856150744</v>
      </c>
      <c r="V59" s="4"/>
      <c r="W59" s="8">
        <f>SUM(W9:W58)</f>
        <v>2772989775222.459</v>
      </c>
      <c r="Y59" s="9">
        <f>SUM(Y9:Y58)</f>
        <v>0.9408521153775331</v>
      </c>
      <c r="AA59" s="11"/>
    </row>
    <row r="60" spans="1:27" ht="19.5" thickTop="1"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7"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7">
      <c r="W62" s="3"/>
    </row>
    <row r="63" spans="1:27">
      <c r="W63" s="3"/>
    </row>
    <row r="64" spans="1:27">
      <c r="W64" s="10"/>
    </row>
    <row r="65" spans="23:23">
      <c r="W65" s="10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I6" sqref="I6:J8"/>
    </sheetView>
  </sheetViews>
  <sheetFormatPr defaultRowHeight="15"/>
  <cols>
    <col min="1" max="1" width="24.28515625" style="1" bestFit="1" customWidth="1"/>
    <col min="2" max="2" width="1" style="1" customWidth="1"/>
    <col min="3" max="3" width="16.42578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6.7109375" style="1" bestFit="1" customWidth="1"/>
    <col min="10" max="10" width="20.5703125" style="1" bestFit="1" customWidth="1"/>
    <col min="11" max="16384" width="9.140625" style="1"/>
  </cols>
  <sheetData>
    <row r="2" spans="1:10" ht="23.25">
      <c r="A2" s="31" t="s">
        <v>0</v>
      </c>
      <c r="B2" s="31"/>
      <c r="C2" s="31"/>
      <c r="D2" s="31"/>
      <c r="E2" s="31"/>
      <c r="F2" s="31"/>
      <c r="G2" s="31"/>
    </row>
    <row r="3" spans="1:10" ht="23.25">
      <c r="A3" s="31" t="s">
        <v>91</v>
      </c>
      <c r="B3" s="31"/>
      <c r="C3" s="31"/>
      <c r="D3" s="31"/>
      <c r="E3" s="31"/>
      <c r="F3" s="31"/>
      <c r="G3" s="31"/>
    </row>
    <row r="4" spans="1:10" ht="23.25">
      <c r="A4" s="31" t="s">
        <v>2</v>
      </c>
      <c r="B4" s="31"/>
      <c r="C4" s="31"/>
      <c r="D4" s="31"/>
      <c r="E4" s="31"/>
      <c r="F4" s="31"/>
      <c r="G4" s="31"/>
    </row>
    <row r="6" spans="1:10" ht="23.25">
      <c r="A6" s="34" t="s">
        <v>95</v>
      </c>
      <c r="C6" s="34" t="s">
        <v>72</v>
      </c>
      <c r="E6" s="34" t="s">
        <v>132</v>
      </c>
      <c r="G6" s="34" t="s">
        <v>13</v>
      </c>
      <c r="I6" s="3"/>
      <c r="J6" s="3"/>
    </row>
    <row r="7" spans="1:10" ht="18.75">
      <c r="A7" s="2" t="s">
        <v>140</v>
      </c>
      <c r="C7" s="4">
        <v>-10874834101</v>
      </c>
      <c r="E7" s="7">
        <v>1.3353547253470444</v>
      </c>
      <c r="G7" s="6">
        <v>-3.6897397746390101E-3</v>
      </c>
      <c r="I7" s="11"/>
      <c r="J7" s="11"/>
    </row>
    <row r="8" spans="1:10" ht="18.75">
      <c r="A8" s="2" t="s">
        <v>141</v>
      </c>
      <c r="C8" s="4">
        <v>4139515</v>
      </c>
      <c r="E8" s="7">
        <v>-5.083039303916063E-4</v>
      </c>
      <c r="G8" s="6">
        <v>1.4045026343721675E-6</v>
      </c>
      <c r="I8" s="11"/>
      <c r="J8" s="11"/>
    </row>
    <row r="9" spans="1:10" ht="19.5" thickBot="1">
      <c r="C9" s="8">
        <f>SUM(C7:C8)</f>
        <v>-10870694586</v>
      </c>
      <c r="E9" s="9">
        <f>SUM(E7:E8)</f>
        <v>1.3348464214166527</v>
      </c>
      <c r="F9" s="30"/>
      <c r="G9" s="9">
        <f>SUM(G7:G8)</f>
        <v>-3.688335272004638E-3</v>
      </c>
    </row>
    <row r="10" spans="1:10" ht="19.5" thickTop="1">
      <c r="C10" s="4"/>
    </row>
    <row r="11" spans="1:10" ht="18.75">
      <c r="C11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9"/>
  <sheetViews>
    <sheetView rightToLeft="1" workbookViewId="0">
      <selection activeCell="U7" sqref="U7"/>
    </sheetView>
  </sheetViews>
  <sheetFormatPr defaultRowHeight="15"/>
  <cols>
    <col min="1" max="1" width="22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0.5703125" style="1" bestFit="1" customWidth="1"/>
    <col min="22" max="16384" width="9.140625" style="1"/>
  </cols>
  <sheetData>
    <row r="2" spans="1:21" ht="23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1" ht="23.25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1" ht="23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21" s="5" customFormat="1" ht="30">
      <c r="A6" s="31" t="s">
        <v>67</v>
      </c>
      <c r="C6" s="33" t="s">
        <v>68</v>
      </c>
      <c r="D6" s="33" t="s">
        <v>68</v>
      </c>
      <c r="E6" s="33" t="s">
        <v>68</v>
      </c>
      <c r="F6" s="33" t="s">
        <v>68</v>
      </c>
      <c r="G6" s="33" t="s">
        <v>68</v>
      </c>
      <c r="H6" s="33" t="s">
        <v>68</v>
      </c>
      <c r="I6" s="33" t="s">
        <v>68</v>
      </c>
      <c r="K6" s="33" t="s">
        <v>4</v>
      </c>
      <c r="M6" s="33" t="s">
        <v>5</v>
      </c>
      <c r="N6" s="33" t="s">
        <v>5</v>
      </c>
      <c r="O6" s="33" t="s">
        <v>5</v>
      </c>
      <c r="Q6" s="33" t="s">
        <v>6</v>
      </c>
      <c r="R6" s="33" t="s">
        <v>6</v>
      </c>
      <c r="S6" s="33" t="s">
        <v>6</v>
      </c>
    </row>
    <row r="7" spans="1:21" ht="23.25">
      <c r="A7" s="34" t="s">
        <v>67</v>
      </c>
      <c r="C7" s="34" t="s">
        <v>69</v>
      </c>
      <c r="E7" s="34" t="s">
        <v>70</v>
      </c>
      <c r="G7" s="34" t="s">
        <v>71</v>
      </c>
      <c r="I7" s="34" t="s">
        <v>65</v>
      </c>
      <c r="K7" s="34" t="s">
        <v>72</v>
      </c>
      <c r="M7" s="34" t="s">
        <v>73</v>
      </c>
      <c r="O7" s="34" t="s">
        <v>74</v>
      </c>
      <c r="Q7" s="34" t="s">
        <v>72</v>
      </c>
      <c r="S7" s="34" t="s">
        <v>66</v>
      </c>
      <c r="U7" s="3"/>
    </row>
    <row r="8" spans="1:21" ht="18.75">
      <c r="A8" s="2" t="s">
        <v>75</v>
      </c>
      <c r="C8" s="6" t="s">
        <v>76</v>
      </c>
      <c r="E8" s="1" t="s">
        <v>77</v>
      </c>
      <c r="G8" s="6" t="s">
        <v>78</v>
      </c>
      <c r="I8" s="4">
        <v>0</v>
      </c>
      <c r="J8" s="4"/>
      <c r="K8" s="4">
        <v>1355425827</v>
      </c>
      <c r="L8" s="4"/>
      <c r="M8" s="4">
        <v>6819172589</v>
      </c>
      <c r="N8" s="4"/>
      <c r="O8" s="4">
        <v>1963485360</v>
      </c>
      <c r="P8" s="4"/>
      <c r="Q8" s="4">
        <v>6211113056</v>
      </c>
      <c r="S8" s="7">
        <v>2.107378436733618E-3</v>
      </c>
      <c r="U8" s="11"/>
    </row>
    <row r="9" spans="1:21" ht="18.75">
      <c r="A9" s="2" t="s">
        <v>75</v>
      </c>
      <c r="C9" s="6" t="s">
        <v>79</v>
      </c>
      <c r="E9" s="1" t="s">
        <v>77</v>
      </c>
      <c r="G9" s="6" t="s">
        <v>78</v>
      </c>
      <c r="I9" s="4">
        <v>0</v>
      </c>
      <c r="J9" s="4"/>
      <c r="K9" s="4">
        <v>5324941</v>
      </c>
      <c r="L9" s="4"/>
      <c r="M9" s="4">
        <v>22518</v>
      </c>
      <c r="N9" s="4"/>
      <c r="O9" s="4">
        <v>0</v>
      </c>
      <c r="P9" s="4"/>
      <c r="Q9" s="4">
        <v>5347459</v>
      </c>
      <c r="S9" s="7">
        <v>1.8143478771540038E-6</v>
      </c>
      <c r="U9" s="11"/>
    </row>
    <row r="10" spans="1:21" ht="18.75">
      <c r="A10" s="2" t="s">
        <v>80</v>
      </c>
      <c r="C10" s="6" t="s">
        <v>81</v>
      </c>
      <c r="E10" s="1" t="s">
        <v>77</v>
      </c>
      <c r="G10" s="6" t="s">
        <v>78</v>
      </c>
      <c r="I10" s="4">
        <v>0</v>
      </c>
      <c r="J10" s="4"/>
      <c r="K10" s="4">
        <v>3671580387</v>
      </c>
      <c r="L10" s="4"/>
      <c r="M10" s="4">
        <v>49785060261</v>
      </c>
      <c r="N10" s="4"/>
      <c r="O10" s="4">
        <v>40010560000</v>
      </c>
      <c r="P10" s="4"/>
      <c r="Q10" s="4">
        <v>13446080648</v>
      </c>
      <c r="S10" s="7">
        <v>4.562142108941898E-3</v>
      </c>
      <c r="U10" s="11"/>
    </row>
    <row r="11" spans="1:21" ht="18.75">
      <c r="A11" s="2" t="s">
        <v>82</v>
      </c>
      <c r="C11" s="6" t="s">
        <v>83</v>
      </c>
      <c r="E11" s="1" t="s">
        <v>77</v>
      </c>
      <c r="G11" s="6" t="s">
        <v>78</v>
      </c>
      <c r="I11" s="4">
        <v>0</v>
      </c>
      <c r="J11" s="4"/>
      <c r="K11" s="4">
        <v>62759012174</v>
      </c>
      <c r="L11" s="4"/>
      <c r="M11" s="4">
        <v>344667280712</v>
      </c>
      <c r="N11" s="4"/>
      <c r="O11" s="4">
        <v>345914110200</v>
      </c>
      <c r="P11" s="4"/>
      <c r="Q11" s="4">
        <v>61512182686</v>
      </c>
      <c r="S11" s="7">
        <v>2.0870566389654108E-2</v>
      </c>
      <c r="U11" s="11"/>
    </row>
    <row r="12" spans="1:21" ht="18.75">
      <c r="A12" s="2" t="s">
        <v>84</v>
      </c>
      <c r="C12" s="6" t="s">
        <v>85</v>
      </c>
      <c r="E12" s="1" t="s">
        <v>77</v>
      </c>
      <c r="G12" s="6" t="s">
        <v>78</v>
      </c>
      <c r="I12" s="4">
        <v>0</v>
      </c>
      <c r="J12" s="4"/>
      <c r="K12" s="4">
        <v>18991013755</v>
      </c>
      <c r="L12" s="4"/>
      <c r="M12" s="4">
        <v>372310331728</v>
      </c>
      <c r="N12" s="4"/>
      <c r="O12" s="4">
        <v>376997022795</v>
      </c>
      <c r="P12" s="4"/>
      <c r="Q12" s="4">
        <v>14304322688</v>
      </c>
      <c r="S12" s="7">
        <v>4.8533364169970547E-3</v>
      </c>
      <c r="U12" s="11"/>
    </row>
    <row r="13" spans="1:21" ht="18.75">
      <c r="A13" s="2" t="s">
        <v>86</v>
      </c>
      <c r="C13" s="6" t="s">
        <v>87</v>
      </c>
      <c r="E13" s="1" t="s">
        <v>77</v>
      </c>
      <c r="G13" s="6" t="s">
        <v>78</v>
      </c>
      <c r="I13" s="4">
        <v>0</v>
      </c>
      <c r="J13" s="4"/>
      <c r="K13" s="4">
        <v>665180</v>
      </c>
      <c r="L13" s="4"/>
      <c r="M13" s="4">
        <v>3626</v>
      </c>
      <c r="N13" s="4"/>
      <c r="O13" s="4">
        <v>0</v>
      </c>
      <c r="P13" s="4"/>
      <c r="Q13" s="4">
        <v>668806</v>
      </c>
      <c r="S13" s="7">
        <v>2.2692025246530374E-7</v>
      </c>
      <c r="U13" s="11"/>
    </row>
    <row r="14" spans="1:21" ht="18.75">
      <c r="A14" s="2" t="s">
        <v>75</v>
      </c>
      <c r="C14" s="6" t="s">
        <v>88</v>
      </c>
      <c r="E14" s="1" t="s">
        <v>89</v>
      </c>
      <c r="G14" s="6" t="s">
        <v>78</v>
      </c>
      <c r="I14" s="4">
        <v>0</v>
      </c>
      <c r="J14" s="4"/>
      <c r="K14" s="4">
        <v>1070000000</v>
      </c>
      <c r="L14" s="4"/>
      <c r="M14" s="4">
        <v>0</v>
      </c>
      <c r="N14" s="4"/>
      <c r="O14" s="4">
        <v>0</v>
      </c>
      <c r="P14" s="4"/>
      <c r="Q14" s="4">
        <v>1070000000</v>
      </c>
      <c r="S14" s="7">
        <v>3.6304200341784462E-4</v>
      </c>
      <c r="U14" s="11"/>
    </row>
    <row r="15" spans="1:21" ht="18.75">
      <c r="A15" s="2" t="s">
        <v>86</v>
      </c>
      <c r="C15" s="6" t="s">
        <v>90</v>
      </c>
      <c r="E15" s="1" t="s">
        <v>89</v>
      </c>
      <c r="G15" s="6" t="s">
        <v>78</v>
      </c>
      <c r="I15" s="4">
        <v>0</v>
      </c>
      <c r="J15" s="4"/>
      <c r="K15" s="4">
        <v>10000000</v>
      </c>
      <c r="L15" s="4"/>
      <c r="M15" s="4">
        <v>0</v>
      </c>
      <c r="N15" s="4"/>
      <c r="O15" s="4">
        <v>0</v>
      </c>
      <c r="P15" s="4"/>
      <c r="Q15" s="4">
        <v>10000000</v>
      </c>
      <c r="S15" s="7">
        <v>3.3929159197929406E-6</v>
      </c>
      <c r="U15" s="11"/>
    </row>
    <row r="16" spans="1:21" ht="19.5" thickBot="1">
      <c r="I16" s="4"/>
      <c r="J16" s="4"/>
      <c r="K16" s="8">
        <f>SUM(K8:K15)</f>
        <v>87863022264</v>
      </c>
      <c r="L16" s="4"/>
      <c r="M16" s="8">
        <f>SUM(M8:M15)</f>
        <v>773581871434</v>
      </c>
      <c r="N16" s="4"/>
      <c r="O16" s="8">
        <f>SUM(O8:O15)</f>
        <v>764885178355</v>
      </c>
      <c r="P16" s="4"/>
      <c r="Q16" s="8">
        <f>SUM(Q8:Q15)</f>
        <v>96559715343</v>
      </c>
      <c r="S16" s="9">
        <f>SUM(S8:S15)</f>
        <v>3.2761899539793936E-2</v>
      </c>
    </row>
    <row r="17" spans="9:20" ht="19.5" thickTop="1">
      <c r="I17" s="4"/>
      <c r="J17" s="4"/>
      <c r="K17" s="4"/>
      <c r="L17" s="4"/>
      <c r="M17" s="4"/>
      <c r="N17" s="4"/>
      <c r="O17" s="4"/>
      <c r="P17" s="4"/>
      <c r="Q17" s="4"/>
      <c r="S17" s="6"/>
    </row>
    <row r="18" spans="9:20" ht="18.75"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>
        <f t="shared" ref="T18" si="0">T17-T16</f>
        <v>0</v>
      </c>
    </row>
    <row r="19" spans="9:20" ht="18.75">
      <c r="S19" s="6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16"/>
  <sheetViews>
    <sheetView rightToLeft="1" workbookViewId="0">
      <selection activeCell="N14" sqref="N14"/>
    </sheetView>
  </sheetViews>
  <sheetFormatPr defaultRowHeight="15"/>
  <cols>
    <col min="1" max="1" width="22.42578125" style="1" bestFit="1" customWidth="1"/>
    <col min="2" max="2" width="1" style="1" customWidth="1"/>
    <col min="3" max="3" width="20.85546875" style="1" bestFit="1" customWidth="1"/>
    <col min="4" max="5" width="1" style="1" customWidth="1"/>
    <col min="6" max="6" width="11.85546875" style="1" bestFit="1" customWidth="1"/>
    <col min="7" max="7" width="1" style="1" customWidth="1"/>
    <col min="8" max="8" width="13.42578125" style="1" bestFit="1" customWidth="1"/>
    <col min="9" max="9" width="1" style="1" customWidth="1"/>
    <col min="10" max="10" width="15.140625" style="1" bestFit="1" customWidth="1"/>
    <col min="11" max="11" width="1" style="1" customWidth="1"/>
    <col min="12" max="12" width="16" style="1" bestFit="1" customWidth="1"/>
    <col min="13" max="13" width="1" style="1" customWidth="1"/>
    <col min="14" max="14" width="14.5703125" style="1" bestFit="1" customWidth="1"/>
    <col min="15" max="15" width="1" style="1" customWidth="1"/>
    <col min="16" max="16" width="15.140625" style="1" bestFit="1" customWidth="1"/>
    <col min="17" max="17" width="1" style="1" customWidth="1"/>
    <col min="18" max="18" width="16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1:18" ht="23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3.25">
      <c r="A3" s="31" t="s">
        <v>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23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6" spans="1:18" ht="23.25">
      <c r="A6" s="34" t="s">
        <v>92</v>
      </c>
      <c r="B6" s="34" t="s">
        <v>92</v>
      </c>
      <c r="C6" s="34" t="s">
        <v>92</v>
      </c>
      <c r="D6" s="34" t="s">
        <v>92</v>
      </c>
      <c r="E6" s="34" t="s">
        <v>92</v>
      </c>
      <c r="F6" s="34" t="s">
        <v>92</v>
      </c>
      <c r="H6" s="34" t="s">
        <v>93</v>
      </c>
      <c r="I6" s="34" t="s">
        <v>93</v>
      </c>
      <c r="J6" s="34" t="s">
        <v>93</v>
      </c>
      <c r="K6" s="34" t="s">
        <v>93</v>
      </c>
      <c r="L6" s="34" t="s">
        <v>93</v>
      </c>
      <c r="N6" s="34" t="s">
        <v>94</v>
      </c>
      <c r="O6" s="34" t="s">
        <v>94</v>
      </c>
      <c r="P6" s="34" t="s">
        <v>94</v>
      </c>
      <c r="Q6" s="34" t="s">
        <v>94</v>
      </c>
      <c r="R6" s="34" t="s">
        <v>94</v>
      </c>
    </row>
    <row r="7" spans="1:18" ht="23.25">
      <c r="A7" s="34" t="s">
        <v>95</v>
      </c>
      <c r="C7" s="34" t="s">
        <v>96</v>
      </c>
      <c r="F7" s="34" t="s">
        <v>65</v>
      </c>
      <c r="H7" s="34" t="s">
        <v>97</v>
      </c>
      <c r="J7" s="34" t="s">
        <v>98</v>
      </c>
      <c r="L7" s="34" t="s">
        <v>99</v>
      </c>
      <c r="N7" s="34" t="s">
        <v>97</v>
      </c>
      <c r="P7" s="34" t="s">
        <v>98</v>
      </c>
      <c r="R7" s="34" t="s">
        <v>99</v>
      </c>
    </row>
    <row r="8" spans="1:18" ht="18.75">
      <c r="A8" s="2" t="s">
        <v>75</v>
      </c>
      <c r="C8" s="13">
        <v>11</v>
      </c>
      <c r="D8" s="6"/>
      <c r="E8" s="6"/>
      <c r="F8" s="13">
        <v>0</v>
      </c>
      <c r="H8" s="4">
        <v>3777682</v>
      </c>
      <c r="I8" s="4"/>
      <c r="J8" s="4">
        <v>0</v>
      </c>
      <c r="K8" s="4"/>
      <c r="L8" s="4">
        <v>3777682</v>
      </c>
      <c r="M8" s="4"/>
      <c r="N8" s="4">
        <v>57083115</v>
      </c>
      <c r="O8" s="4"/>
      <c r="P8" s="4">
        <v>0</v>
      </c>
      <c r="Q8" s="4"/>
      <c r="R8" s="4">
        <f>N8+P8</f>
        <v>57083115</v>
      </c>
    </row>
    <row r="9" spans="1:18" ht="18.75">
      <c r="A9" s="2" t="s">
        <v>75</v>
      </c>
      <c r="C9" s="13">
        <v>17</v>
      </c>
      <c r="D9" s="6"/>
      <c r="E9" s="6"/>
      <c r="F9" s="13">
        <v>0</v>
      </c>
      <c r="H9" s="4">
        <v>22518</v>
      </c>
      <c r="I9" s="4"/>
      <c r="J9" s="4">
        <v>0</v>
      </c>
      <c r="K9" s="4"/>
      <c r="L9" s="4">
        <v>22518</v>
      </c>
      <c r="M9" s="4"/>
      <c r="N9" s="4">
        <v>257239</v>
      </c>
      <c r="O9" s="4"/>
      <c r="P9" s="4">
        <v>0</v>
      </c>
      <c r="Q9" s="4"/>
      <c r="R9" s="4">
        <f t="shared" ref="R9:R11" si="0">N9+P9</f>
        <v>257239</v>
      </c>
    </row>
    <row r="10" spans="1:18" ht="18.75">
      <c r="A10" s="2" t="s">
        <v>80</v>
      </c>
      <c r="C10" s="13">
        <v>31</v>
      </c>
      <c r="D10" s="6"/>
      <c r="E10" s="6"/>
      <c r="F10" s="13">
        <v>0</v>
      </c>
      <c r="H10" s="4">
        <v>3961</v>
      </c>
      <c r="I10" s="4"/>
      <c r="J10" s="4">
        <v>0</v>
      </c>
      <c r="K10" s="4"/>
      <c r="L10" s="4">
        <v>3961</v>
      </c>
      <c r="M10" s="4"/>
      <c r="N10" s="4">
        <v>477278</v>
      </c>
      <c r="O10" s="4"/>
      <c r="P10" s="4">
        <v>0</v>
      </c>
      <c r="Q10" s="4"/>
      <c r="R10" s="4">
        <f t="shared" si="0"/>
        <v>477278</v>
      </c>
    </row>
    <row r="11" spans="1:18" ht="18.75">
      <c r="A11" s="2" t="s">
        <v>82</v>
      </c>
      <c r="C11" s="13">
        <v>17</v>
      </c>
      <c r="D11" s="6"/>
      <c r="E11" s="6"/>
      <c r="F11" s="13">
        <v>0</v>
      </c>
      <c r="H11" s="4">
        <v>0</v>
      </c>
      <c r="I11" s="4"/>
      <c r="J11" s="4">
        <v>0</v>
      </c>
      <c r="K11" s="4"/>
      <c r="L11" s="4">
        <v>0</v>
      </c>
      <c r="M11" s="4"/>
      <c r="N11" s="4">
        <v>242380142</v>
      </c>
      <c r="O11" s="4"/>
      <c r="P11" s="4">
        <v>0</v>
      </c>
      <c r="Q11" s="4"/>
      <c r="R11" s="4">
        <f t="shared" si="0"/>
        <v>242380142</v>
      </c>
    </row>
    <row r="12" spans="1:18" ht="18.75">
      <c r="A12" s="2" t="s">
        <v>84</v>
      </c>
      <c r="C12" s="13">
        <v>17</v>
      </c>
      <c r="D12" s="6"/>
      <c r="E12" s="6"/>
      <c r="F12" s="13">
        <v>0</v>
      </c>
      <c r="H12" s="4">
        <v>331728</v>
      </c>
      <c r="I12" s="4"/>
      <c r="J12" s="4">
        <v>0</v>
      </c>
      <c r="K12" s="4"/>
      <c r="L12" s="4">
        <v>331728</v>
      </c>
      <c r="M12" s="4"/>
      <c r="N12" s="4">
        <v>-1159569</v>
      </c>
      <c r="O12" s="4"/>
      <c r="P12" s="4">
        <v>-58924</v>
      </c>
      <c r="Q12" s="4"/>
      <c r="R12" s="4">
        <f>N12+P12</f>
        <v>-1218493</v>
      </c>
    </row>
    <row r="13" spans="1:18" ht="18.75">
      <c r="A13" s="2" t="s">
        <v>86</v>
      </c>
      <c r="C13" s="13">
        <v>17</v>
      </c>
      <c r="D13" s="6"/>
      <c r="E13" s="6"/>
      <c r="F13" s="13">
        <v>0</v>
      </c>
      <c r="H13" s="4">
        <v>3626</v>
      </c>
      <c r="I13" s="4"/>
      <c r="J13" s="4">
        <v>0</v>
      </c>
      <c r="K13" s="4"/>
      <c r="L13" s="4">
        <v>3626</v>
      </c>
      <c r="M13" s="4"/>
      <c r="N13" s="4">
        <v>213806</v>
      </c>
      <c r="O13" s="4"/>
      <c r="P13" s="4">
        <v>0</v>
      </c>
      <c r="Q13" s="4"/>
      <c r="R13" s="4">
        <f>N13+P13</f>
        <v>213806</v>
      </c>
    </row>
    <row r="14" spans="1:18" s="6" customFormat="1" ht="19.5" thickBot="1">
      <c r="H14" s="8">
        <f>SUM(H8:H13)</f>
        <v>4139515</v>
      </c>
      <c r="J14" s="8">
        <f>SUM(J8:J13)</f>
        <v>0</v>
      </c>
      <c r="L14" s="8">
        <f>SUM(L8:L13)</f>
        <v>4139515</v>
      </c>
      <c r="N14" s="8">
        <f>SUM(N8:N13)</f>
        <v>299252011</v>
      </c>
      <c r="P14" s="8">
        <f>SUM(P8:P13)</f>
        <v>-58924</v>
      </c>
      <c r="R14" s="8">
        <f>SUM(R8:R13)</f>
        <v>299193087</v>
      </c>
    </row>
    <row r="15" spans="1:18" ht="15.75" thickTop="1">
      <c r="H15" s="3"/>
      <c r="N15" s="3"/>
      <c r="P15" s="3"/>
      <c r="R15" s="3"/>
    </row>
    <row r="16" spans="1:18"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</sheetData>
  <mergeCells count="15">
    <mergeCell ref="A2:R2"/>
    <mergeCell ref="A3:R3"/>
    <mergeCell ref="A4:R4"/>
    <mergeCell ref="P7"/>
    <mergeCell ref="R7"/>
    <mergeCell ref="N6:R6"/>
    <mergeCell ref="H7"/>
    <mergeCell ref="J7"/>
    <mergeCell ref="L7"/>
    <mergeCell ref="H6:L6"/>
    <mergeCell ref="N7"/>
    <mergeCell ref="A7"/>
    <mergeCell ref="C7"/>
    <mergeCell ref="F7"/>
    <mergeCell ref="A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47"/>
  <sheetViews>
    <sheetView rightToLeft="1" zoomScale="90" zoomScaleNormal="90" workbookViewId="0">
      <selection activeCell="E10" sqref="E10"/>
    </sheetView>
  </sheetViews>
  <sheetFormatPr defaultRowHeight="18.75"/>
  <cols>
    <col min="1" max="1" width="26.140625" style="1" bestFit="1" customWidth="1"/>
    <col min="2" max="2" width="1" style="1" customWidth="1"/>
    <col min="3" max="3" width="15.140625" style="5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12.5703125" style="1" bestFit="1" customWidth="1"/>
    <col min="22" max="16384" width="9.140625" style="1"/>
  </cols>
  <sheetData>
    <row r="2" spans="1:21" ht="23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1" ht="23.25">
      <c r="A3" s="31" t="s">
        <v>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1" ht="23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6" spans="1:21" ht="23.25">
      <c r="A6" s="31" t="s">
        <v>3</v>
      </c>
      <c r="C6" s="34" t="s">
        <v>101</v>
      </c>
      <c r="D6" s="34" t="s">
        <v>101</v>
      </c>
      <c r="E6" s="34" t="s">
        <v>101</v>
      </c>
      <c r="F6" s="34" t="s">
        <v>101</v>
      </c>
      <c r="G6" s="34" t="s">
        <v>101</v>
      </c>
      <c r="I6" s="34" t="s">
        <v>93</v>
      </c>
      <c r="J6" s="34" t="s">
        <v>93</v>
      </c>
      <c r="K6" s="34" t="s">
        <v>93</v>
      </c>
      <c r="L6" s="34" t="s">
        <v>93</v>
      </c>
      <c r="M6" s="34" t="s">
        <v>93</v>
      </c>
      <c r="O6" s="34" t="s">
        <v>94</v>
      </c>
      <c r="P6" s="34" t="s">
        <v>94</v>
      </c>
      <c r="Q6" s="34" t="s">
        <v>94</v>
      </c>
      <c r="R6" s="34" t="s">
        <v>94</v>
      </c>
      <c r="S6" s="34" t="s">
        <v>94</v>
      </c>
    </row>
    <row r="7" spans="1:21" ht="30">
      <c r="A7" s="34" t="s">
        <v>3</v>
      </c>
      <c r="C7" s="33" t="s">
        <v>102</v>
      </c>
      <c r="E7" s="34" t="s">
        <v>103</v>
      </c>
      <c r="G7" s="34" t="s">
        <v>104</v>
      </c>
      <c r="I7" s="34" t="s">
        <v>105</v>
      </c>
      <c r="K7" s="34" t="s">
        <v>98</v>
      </c>
      <c r="M7" s="34" t="s">
        <v>106</v>
      </c>
      <c r="O7" s="34" t="s">
        <v>105</v>
      </c>
      <c r="Q7" s="34" t="s">
        <v>98</v>
      </c>
      <c r="S7" s="34" t="s">
        <v>106</v>
      </c>
    </row>
    <row r="8" spans="1:21">
      <c r="A8" s="2" t="s">
        <v>57</v>
      </c>
      <c r="C8" s="5" t="s">
        <v>107</v>
      </c>
      <c r="E8" s="4">
        <v>3032427</v>
      </c>
      <c r="F8" s="4"/>
      <c r="G8" s="4">
        <v>3050</v>
      </c>
      <c r="H8" s="4"/>
      <c r="I8" s="4">
        <v>0</v>
      </c>
      <c r="J8" s="4"/>
      <c r="K8" s="4">
        <v>0</v>
      </c>
      <c r="L8" s="4"/>
      <c r="M8" s="4">
        <v>0</v>
      </c>
      <c r="N8" s="4"/>
      <c r="O8" s="4">
        <v>9248902350</v>
      </c>
      <c r="P8" s="4"/>
      <c r="Q8" s="4">
        <v>0</v>
      </c>
      <c r="R8" s="4"/>
      <c r="S8" s="4">
        <v>9248902350</v>
      </c>
      <c r="U8" s="17"/>
    </row>
    <row r="9" spans="1:21">
      <c r="A9" s="2" t="s">
        <v>26</v>
      </c>
      <c r="C9" s="5" t="s">
        <v>107</v>
      </c>
      <c r="E9" s="4">
        <v>2000000</v>
      </c>
      <c r="F9" s="4"/>
      <c r="G9" s="4">
        <v>500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1000000000</v>
      </c>
      <c r="P9" s="4"/>
      <c r="Q9" s="4">
        <v>46374918</v>
      </c>
      <c r="R9" s="4"/>
      <c r="S9" s="4">
        <v>953625082</v>
      </c>
      <c r="U9" s="17"/>
    </row>
    <row r="10" spans="1:21">
      <c r="A10" s="2" t="s">
        <v>44</v>
      </c>
      <c r="C10" s="5" t="s">
        <v>108</v>
      </c>
      <c r="E10" s="4">
        <v>5430800</v>
      </c>
      <c r="F10" s="4"/>
      <c r="G10" s="4">
        <v>2350</v>
      </c>
      <c r="H10" s="4"/>
      <c r="I10" s="4">
        <v>12762380000</v>
      </c>
      <c r="J10" s="4"/>
      <c r="K10" s="4">
        <v>0</v>
      </c>
      <c r="L10" s="4"/>
      <c r="M10" s="4">
        <v>12762380000</v>
      </c>
      <c r="N10" s="4"/>
      <c r="O10" s="4">
        <v>12762380000</v>
      </c>
      <c r="P10" s="4"/>
      <c r="Q10" s="4">
        <v>0</v>
      </c>
      <c r="R10" s="4"/>
      <c r="S10" s="4">
        <v>12762380000</v>
      </c>
      <c r="U10" s="17"/>
    </row>
    <row r="11" spans="1:21">
      <c r="A11" s="2" t="s">
        <v>43</v>
      </c>
      <c r="C11" s="5" t="s">
        <v>109</v>
      </c>
      <c r="E11" s="4">
        <v>1800000</v>
      </c>
      <c r="F11" s="4"/>
      <c r="G11" s="4">
        <v>50</v>
      </c>
      <c r="H11" s="4"/>
      <c r="I11" s="4">
        <v>90000000</v>
      </c>
      <c r="J11" s="4"/>
      <c r="K11" s="4">
        <v>5280464</v>
      </c>
      <c r="L11" s="4"/>
      <c r="M11" s="4">
        <v>84719536</v>
      </c>
      <c r="N11" s="4"/>
      <c r="O11" s="4">
        <v>90000000</v>
      </c>
      <c r="P11" s="4"/>
      <c r="Q11" s="4">
        <v>5280464</v>
      </c>
      <c r="R11" s="4"/>
      <c r="S11" s="4">
        <v>84719536</v>
      </c>
      <c r="U11" s="17"/>
    </row>
    <row r="12" spans="1:21">
      <c r="A12" s="2" t="s">
        <v>56</v>
      </c>
      <c r="C12" s="5" t="s">
        <v>108</v>
      </c>
      <c r="E12" s="4">
        <v>28000000</v>
      </c>
      <c r="F12" s="4"/>
      <c r="G12" s="4">
        <v>480</v>
      </c>
      <c r="H12" s="4"/>
      <c r="I12" s="4">
        <v>13440000000</v>
      </c>
      <c r="J12" s="4"/>
      <c r="K12" s="4">
        <v>0</v>
      </c>
      <c r="L12" s="4"/>
      <c r="M12" s="4">
        <v>13440000000</v>
      </c>
      <c r="N12" s="4"/>
      <c r="O12" s="4">
        <v>13440000000</v>
      </c>
      <c r="P12" s="4"/>
      <c r="Q12" s="4">
        <v>0</v>
      </c>
      <c r="R12" s="4"/>
      <c r="S12" s="4">
        <v>13440000000</v>
      </c>
      <c r="U12" s="17"/>
    </row>
    <row r="13" spans="1:21">
      <c r="A13" s="2" t="s">
        <v>40</v>
      </c>
      <c r="C13" s="5" t="s">
        <v>110</v>
      </c>
      <c r="E13" s="4">
        <v>5200000</v>
      </c>
      <c r="F13" s="4"/>
      <c r="G13" s="4">
        <v>2200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11440000000</v>
      </c>
      <c r="P13" s="4"/>
      <c r="Q13" s="4">
        <v>197421357</v>
      </c>
      <c r="R13" s="4"/>
      <c r="S13" s="4">
        <v>11242578643</v>
      </c>
      <c r="U13" s="17"/>
    </row>
    <row r="14" spans="1:21">
      <c r="A14" s="2" t="s">
        <v>32</v>
      </c>
      <c r="C14" s="5" t="s">
        <v>107</v>
      </c>
      <c r="E14" s="4">
        <v>2006375</v>
      </c>
      <c r="F14" s="4"/>
      <c r="G14" s="4">
        <v>1200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2407650000</v>
      </c>
      <c r="P14" s="4"/>
      <c r="Q14" s="4">
        <v>60510416</v>
      </c>
      <c r="R14" s="4"/>
      <c r="S14" s="4">
        <v>2347139584</v>
      </c>
      <c r="U14" s="17"/>
    </row>
    <row r="15" spans="1:21">
      <c r="A15" s="2" t="s">
        <v>111</v>
      </c>
      <c r="C15" s="5" t="s">
        <v>112</v>
      </c>
      <c r="E15" s="4">
        <v>30000000</v>
      </c>
      <c r="F15" s="4"/>
      <c r="G15" s="4">
        <v>50</v>
      </c>
      <c r="H15" s="4"/>
      <c r="I15" s="4">
        <v>0</v>
      </c>
      <c r="J15" s="4"/>
      <c r="K15" s="4">
        <v>0</v>
      </c>
      <c r="L15" s="4"/>
      <c r="M15" s="4">
        <v>0</v>
      </c>
      <c r="N15" s="4"/>
      <c r="O15" s="4">
        <v>1500000000</v>
      </c>
      <c r="P15" s="4"/>
      <c r="Q15" s="4">
        <v>29214238</v>
      </c>
      <c r="R15" s="4"/>
      <c r="S15" s="4">
        <v>1470785762</v>
      </c>
      <c r="U15" s="17"/>
    </row>
    <row r="16" spans="1:21">
      <c r="A16" s="2" t="s">
        <v>52</v>
      </c>
      <c r="C16" s="5" t="s">
        <v>113</v>
      </c>
      <c r="E16" s="4">
        <v>50114344</v>
      </c>
      <c r="F16" s="4"/>
      <c r="G16" s="4">
        <v>500</v>
      </c>
      <c r="H16" s="4"/>
      <c r="I16" s="4">
        <v>0</v>
      </c>
      <c r="J16" s="4"/>
      <c r="K16" s="4">
        <v>0</v>
      </c>
      <c r="L16" s="4"/>
      <c r="M16" s="4">
        <v>0</v>
      </c>
      <c r="N16" s="4"/>
      <c r="O16" s="4">
        <v>25057172000</v>
      </c>
      <c r="P16" s="4"/>
      <c r="Q16" s="4">
        <v>0</v>
      </c>
      <c r="R16" s="4"/>
      <c r="S16" s="4">
        <v>25057172000</v>
      </c>
      <c r="U16" s="17"/>
    </row>
    <row r="17" spans="1:21">
      <c r="A17" s="2" t="s">
        <v>46</v>
      </c>
      <c r="C17" s="5" t="s">
        <v>114</v>
      </c>
      <c r="E17" s="4">
        <v>3125000</v>
      </c>
      <c r="F17" s="4"/>
      <c r="G17" s="4">
        <v>3370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10531250000</v>
      </c>
      <c r="P17" s="4"/>
      <c r="Q17" s="4">
        <v>0</v>
      </c>
      <c r="R17" s="4"/>
      <c r="S17" s="4">
        <v>10531250000</v>
      </c>
      <c r="U17" s="17"/>
    </row>
    <row r="18" spans="1:21">
      <c r="A18" s="2" t="s">
        <v>58</v>
      </c>
      <c r="C18" s="5" t="s">
        <v>115</v>
      </c>
      <c r="E18" s="4">
        <v>500000</v>
      </c>
      <c r="F18" s="4"/>
      <c r="G18" s="4">
        <v>4790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2395000000</v>
      </c>
      <c r="P18" s="4"/>
      <c r="Q18" s="4">
        <v>97562418</v>
      </c>
      <c r="R18" s="4"/>
      <c r="S18" s="4">
        <v>2297437582</v>
      </c>
      <c r="U18" s="17"/>
    </row>
    <row r="19" spans="1:21">
      <c r="A19" s="2" t="s">
        <v>19</v>
      </c>
      <c r="C19" s="5" t="s">
        <v>4</v>
      </c>
      <c r="E19" s="4">
        <v>786522</v>
      </c>
      <c r="F19" s="4"/>
      <c r="G19" s="4">
        <v>2000</v>
      </c>
      <c r="H19" s="4"/>
      <c r="I19" s="4">
        <v>0</v>
      </c>
      <c r="J19" s="4"/>
      <c r="K19" s="4">
        <v>0</v>
      </c>
      <c r="L19" s="4"/>
      <c r="M19" s="4">
        <v>0</v>
      </c>
      <c r="N19" s="4"/>
      <c r="O19" s="4">
        <v>1573044000</v>
      </c>
      <c r="P19" s="4"/>
      <c r="Q19" s="4">
        <v>0</v>
      </c>
      <c r="R19" s="4"/>
      <c r="S19" s="4">
        <v>1573044000</v>
      </c>
      <c r="U19" s="17"/>
    </row>
    <row r="20" spans="1:21">
      <c r="A20" s="2" t="s">
        <v>16</v>
      </c>
      <c r="C20" s="5" t="s">
        <v>116</v>
      </c>
      <c r="E20" s="4">
        <v>10999998</v>
      </c>
      <c r="F20" s="4"/>
      <c r="G20" s="4">
        <v>104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1143999792</v>
      </c>
      <c r="P20" s="4"/>
      <c r="Q20" s="4">
        <v>0</v>
      </c>
      <c r="R20" s="4"/>
      <c r="S20" s="4">
        <v>1143999792</v>
      </c>
      <c r="U20" s="17"/>
    </row>
    <row r="21" spans="1:21">
      <c r="A21" s="2" t="s">
        <v>53</v>
      </c>
      <c r="C21" s="5" t="s">
        <v>117</v>
      </c>
      <c r="E21" s="4">
        <v>2000000</v>
      </c>
      <c r="F21" s="4"/>
      <c r="G21" s="4">
        <v>650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1300000000</v>
      </c>
      <c r="P21" s="4"/>
      <c r="Q21" s="4">
        <v>18433491</v>
      </c>
      <c r="R21" s="4"/>
      <c r="S21" s="4">
        <v>1281566509</v>
      </c>
      <c r="U21" s="17"/>
    </row>
    <row r="22" spans="1:21">
      <c r="A22" s="2" t="s">
        <v>59</v>
      </c>
      <c r="C22" s="5" t="s">
        <v>118</v>
      </c>
      <c r="E22" s="4">
        <v>4800000</v>
      </c>
      <c r="F22" s="4"/>
      <c r="G22" s="4">
        <v>540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2592000000</v>
      </c>
      <c r="P22" s="4"/>
      <c r="Q22" s="4">
        <v>105587385</v>
      </c>
      <c r="R22" s="4"/>
      <c r="S22" s="4">
        <v>2486412615</v>
      </c>
      <c r="U22" s="17"/>
    </row>
    <row r="23" spans="1:21">
      <c r="A23" s="2" t="s">
        <v>17</v>
      </c>
      <c r="C23" s="5" t="s">
        <v>119</v>
      </c>
      <c r="E23" s="4">
        <v>6000000</v>
      </c>
      <c r="F23" s="4"/>
      <c r="G23" s="4">
        <v>300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1800000000</v>
      </c>
      <c r="P23" s="4"/>
      <c r="Q23" s="4">
        <v>99680594</v>
      </c>
      <c r="R23" s="4"/>
      <c r="S23" s="4">
        <v>1700319406</v>
      </c>
      <c r="U23" s="17"/>
    </row>
    <row r="24" spans="1:21">
      <c r="A24" s="2" t="s">
        <v>51</v>
      </c>
      <c r="C24" s="5" t="s">
        <v>4</v>
      </c>
      <c r="E24" s="4">
        <v>3131631</v>
      </c>
      <c r="F24" s="4"/>
      <c r="G24" s="4">
        <v>3300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10334382300</v>
      </c>
      <c r="P24" s="4"/>
      <c r="Q24" s="4">
        <v>0</v>
      </c>
      <c r="R24" s="4"/>
      <c r="S24" s="4">
        <v>10334382300</v>
      </c>
      <c r="U24" s="17"/>
    </row>
    <row r="25" spans="1:21">
      <c r="A25" s="2" t="s">
        <v>50</v>
      </c>
      <c r="C25" s="5" t="s">
        <v>120</v>
      </c>
      <c r="E25" s="4">
        <v>1500000</v>
      </c>
      <c r="F25" s="4"/>
      <c r="G25" s="4">
        <v>300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450000000</v>
      </c>
      <c r="P25" s="4"/>
      <c r="Q25" s="4">
        <v>14323607</v>
      </c>
      <c r="R25" s="4"/>
      <c r="S25" s="4">
        <v>435676393</v>
      </c>
      <c r="U25" s="17"/>
    </row>
    <row r="26" spans="1:21">
      <c r="A26" s="2" t="s">
        <v>35</v>
      </c>
      <c r="C26" s="5" t="s">
        <v>121</v>
      </c>
      <c r="E26" s="4">
        <v>1100000</v>
      </c>
      <c r="F26" s="4"/>
      <c r="G26" s="4">
        <v>1000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1100000000</v>
      </c>
      <c r="P26" s="4"/>
      <c r="Q26" s="4">
        <v>752909</v>
      </c>
      <c r="R26" s="4"/>
      <c r="S26" s="4">
        <v>1099247091</v>
      </c>
      <c r="U26" s="17"/>
    </row>
    <row r="27" spans="1:21">
      <c r="A27" s="2" t="s">
        <v>47</v>
      </c>
      <c r="C27" s="5" t="s">
        <v>4</v>
      </c>
      <c r="E27" s="4">
        <v>13333333</v>
      </c>
      <c r="F27" s="4"/>
      <c r="G27" s="4">
        <v>200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2666666600</v>
      </c>
      <c r="P27" s="4"/>
      <c r="Q27" s="4">
        <v>54486982</v>
      </c>
      <c r="R27" s="4"/>
      <c r="S27" s="4">
        <v>2612179618</v>
      </c>
      <c r="U27" s="17"/>
    </row>
    <row r="28" spans="1:21">
      <c r="A28" s="2" t="s">
        <v>122</v>
      </c>
      <c r="C28" s="5" t="s">
        <v>123</v>
      </c>
      <c r="E28" s="4">
        <v>1800000</v>
      </c>
      <c r="F28" s="4"/>
      <c r="G28" s="4">
        <v>1750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3150000000</v>
      </c>
      <c r="P28" s="4"/>
      <c r="Q28" s="4">
        <v>0</v>
      </c>
      <c r="R28" s="4"/>
      <c r="S28" s="4">
        <v>3150000000</v>
      </c>
      <c r="U28" s="17"/>
    </row>
    <row r="29" spans="1:21">
      <c r="A29" s="2" t="s">
        <v>15</v>
      </c>
      <c r="C29" s="5" t="s">
        <v>124</v>
      </c>
      <c r="E29" s="4">
        <v>10015010</v>
      </c>
      <c r="F29" s="4"/>
      <c r="G29" s="4">
        <v>120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1201801200</v>
      </c>
      <c r="P29" s="4"/>
      <c r="Q29" s="4">
        <v>0</v>
      </c>
      <c r="R29" s="4"/>
      <c r="S29" s="4">
        <v>1201801200</v>
      </c>
      <c r="U29" s="17"/>
    </row>
    <row r="30" spans="1:21">
      <c r="A30" s="2" t="s">
        <v>23</v>
      </c>
      <c r="C30" s="5" t="s">
        <v>147</v>
      </c>
      <c r="E30" s="4">
        <v>634714</v>
      </c>
      <c r="F30" s="4"/>
      <c r="G30" s="4">
        <v>21000</v>
      </c>
      <c r="H30" s="4"/>
      <c r="I30" s="4">
        <v>0</v>
      </c>
      <c r="J30" s="4"/>
      <c r="K30" s="4">
        <v>0</v>
      </c>
      <c r="L30" s="4"/>
      <c r="M30" s="4">
        <v>0</v>
      </c>
      <c r="N30" s="4"/>
      <c r="O30" s="4">
        <v>13328994000</v>
      </c>
      <c r="P30" s="4"/>
      <c r="Q30" s="4">
        <v>0</v>
      </c>
      <c r="R30" s="4"/>
      <c r="S30" s="4">
        <f t="shared" ref="S30:S37" si="0">O30</f>
        <v>13328994000</v>
      </c>
      <c r="U30" s="17"/>
    </row>
    <row r="31" spans="1:21">
      <c r="A31" s="2" t="s">
        <v>143</v>
      </c>
      <c r="C31" s="5" t="s">
        <v>148</v>
      </c>
      <c r="E31" s="4">
        <v>2009950</v>
      </c>
      <c r="F31" s="4"/>
      <c r="G31" s="4">
        <v>1300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2612935000</v>
      </c>
      <c r="P31" s="4"/>
      <c r="Q31" s="4">
        <v>0</v>
      </c>
      <c r="R31" s="4"/>
      <c r="S31" s="4">
        <f t="shared" si="0"/>
        <v>2612935000</v>
      </c>
      <c r="U31" s="17"/>
    </row>
    <row r="32" spans="1:21">
      <c r="A32" s="2" t="s">
        <v>144</v>
      </c>
      <c r="C32" s="5" t="s">
        <v>153</v>
      </c>
      <c r="E32" s="4">
        <v>5800000</v>
      </c>
      <c r="F32" s="4"/>
      <c r="G32" s="4">
        <v>5100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29580000000</v>
      </c>
      <c r="P32" s="4"/>
      <c r="Q32" s="4">
        <v>0</v>
      </c>
      <c r="R32" s="4"/>
      <c r="S32" s="4">
        <f t="shared" si="0"/>
        <v>29580000000</v>
      </c>
      <c r="U32" s="17"/>
    </row>
    <row r="33" spans="1:21" ht="21">
      <c r="A33" s="18" t="s">
        <v>145</v>
      </c>
      <c r="C33" s="5" t="s">
        <v>152</v>
      </c>
      <c r="E33" s="4">
        <v>70247</v>
      </c>
      <c r="F33" s="4"/>
      <c r="G33" s="4">
        <v>29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2037163</v>
      </c>
      <c r="P33" s="4"/>
      <c r="Q33" s="4">
        <v>0</v>
      </c>
      <c r="R33" s="4"/>
      <c r="S33" s="4">
        <f t="shared" si="0"/>
        <v>2037163</v>
      </c>
      <c r="U33" s="17"/>
    </row>
    <row r="34" spans="1:21">
      <c r="A34" s="2" t="s">
        <v>146</v>
      </c>
      <c r="C34" s="5" t="s">
        <v>149</v>
      </c>
      <c r="E34" s="4">
        <v>1763554</v>
      </c>
      <c r="F34" s="4"/>
      <c r="G34" s="4">
        <v>2120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9627821000</v>
      </c>
      <c r="P34" s="4"/>
      <c r="Q34" s="4">
        <v>0</v>
      </c>
      <c r="R34" s="4"/>
      <c r="S34" s="4">
        <f t="shared" si="0"/>
        <v>9627821000</v>
      </c>
      <c r="U34" s="17"/>
    </row>
    <row r="35" spans="1:21">
      <c r="A35" s="2" t="s">
        <v>42</v>
      </c>
      <c r="C35" s="5" t="s">
        <v>150</v>
      </c>
      <c r="E35" s="4">
        <v>3200000</v>
      </c>
      <c r="F35" s="4"/>
      <c r="G35" s="4">
        <v>1200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832986000</v>
      </c>
      <c r="P35" s="4"/>
      <c r="Q35" s="4">
        <v>0</v>
      </c>
      <c r="R35" s="4"/>
      <c r="S35" s="4">
        <f t="shared" si="0"/>
        <v>832986000</v>
      </c>
      <c r="U35" s="17"/>
    </row>
    <row r="36" spans="1:21">
      <c r="A36" s="2" t="s">
        <v>45</v>
      </c>
      <c r="C36" s="5" t="s">
        <v>151</v>
      </c>
      <c r="E36" s="4">
        <v>4600000</v>
      </c>
      <c r="F36" s="4"/>
      <c r="G36" s="4">
        <v>2350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20124507000</v>
      </c>
      <c r="P36" s="4"/>
      <c r="Q36" s="4">
        <v>0</v>
      </c>
      <c r="R36" s="4"/>
      <c r="S36" s="4">
        <f t="shared" si="0"/>
        <v>20124507000</v>
      </c>
      <c r="U36" s="17"/>
    </row>
    <row r="37" spans="1:21">
      <c r="A37" s="2" t="s">
        <v>28</v>
      </c>
      <c r="C37" s="5" t="s">
        <v>112</v>
      </c>
      <c r="E37" s="4">
        <v>4604716</v>
      </c>
      <c r="F37" s="4"/>
      <c r="G37" s="4">
        <v>2800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3653204800</v>
      </c>
      <c r="P37" s="4"/>
      <c r="Q37" s="4">
        <v>0</v>
      </c>
      <c r="R37" s="4"/>
      <c r="S37" s="4">
        <f t="shared" si="0"/>
        <v>3653204800</v>
      </c>
      <c r="U37" s="17"/>
    </row>
    <row r="38" spans="1:21" ht="21">
      <c r="A38" s="18" t="s">
        <v>154</v>
      </c>
      <c r="C38" s="4">
        <v>0</v>
      </c>
      <c r="E38" s="4">
        <v>0</v>
      </c>
      <c r="F38" s="4"/>
      <c r="G38" s="4">
        <v>0</v>
      </c>
      <c r="H38" s="4"/>
      <c r="I38" s="4">
        <v>0</v>
      </c>
      <c r="J38" s="4"/>
      <c r="K38" s="4">
        <v>0</v>
      </c>
      <c r="L38" s="4"/>
      <c r="M38" s="4">
        <v>0</v>
      </c>
      <c r="N38" s="4"/>
      <c r="O38" s="4">
        <v>367500000</v>
      </c>
      <c r="P38" s="4"/>
      <c r="Q38" s="4">
        <v>0</v>
      </c>
      <c r="R38" s="4"/>
      <c r="S38" s="4">
        <f>O38</f>
        <v>367500000</v>
      </c>
      <c r="U38" s="17"/>
    </row>
    <row r="39" spans="1:21" ht="19.5" thickBot="1">
      <c r="E39" s="4"/>
      <c r="F39" s="4"/>
      <c r="G39" s="4"/>
      <c r="H39" s="4"/>
      <c r="I39" s="8">
        <f>SUM(I8:I38)</f>
        <v>26292380000</v>
      </c>
      <c r="J39" s="4"/>
      <c r="K39" s="8">
        <f>SUM(K8:K38)</f>
        <v>5280464</v>
      </c>
      <c r="L39" s="4"/>
      <c r="M39" s="8">
        <f>SUM(M8:M38)</f>
        <v>26287099536</v>
      </c>
      <c r="N39" s="4"/>
      <c r="O39" s="8">
        <f>SUM(O8:O38)</f>
        <v>197314233205</v>
      </c>
      <c r="P39" s="4"/>
      <c r="Q39" s="8">
        <f>SUM(Q8:Q38)</f>
        <v>729628779</v>
      </c>
      <c r="R39" s="4"/>
      <c r="S39" s="8">
        <f>SUM(S8:S38)</f>
        <v>196584604426</v>
      </c>
      <c r="U39" s="17"/>
    </row>
    <row r="40" spans="1:21" ht="19.5" thickTop="1"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U40" s="17"/>
    </row>
    <row r="41" spans="1:21"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U41" s="17"/>
    </row>
    <row r="42" spans="1:21">
      <c r="U42" s="17"/>
    </row>
    <row r="43" spans="1:21">
      <c r="U43" s="17"/>
    </row>
    <row r="44" spans="1:21">
      <c r="U44" s="17"/>
    </row>
    <row r="45" spans="1:21">
      <c r="U45" s="17"/>
    </row>
    <row r="46" spans="1:21">
      <c r="U46" s="17"/>
    </row>
    <row r="47" spans="1:21">
      <c r="U47" s="17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V60"/>
  <sheetViews>
    <sheetView rightToLeft="1" workbookViewId="0">
      <selection activeCell="Q45" sqref="Q45"/>
    </sheetView>
  </sheetViews>
  <sheetFormatPr defaultRowHeight="18.75"/>
  <cols>
    <col min="1" max="1" width="26.42578125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20" style="1" bestFit="1" customWidth="1"/>
    <col min="6" max="6" width="1" style="1" customWidth="1"/>
    <col min="7" max="7" width="20.71093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0.71093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12.5703125" style="4" bestFit="1" customWidth="1"/>
    <col min="20" max="20" width="16.7109375" style="4" bestFit="1" customWidth="1"/>
    <col min="21" max="21" width="3.28515625" style="1" bestFit="1" customWidth="1"/>
    <col min="22" max="22" width="18.85546875" style="1" bestFit="1" customWidth="1"/>
    <col min="23" max="16384" width="9.140625" style="1"/>
  </cols>
  <sheetData>
    <row r="2" spans="1:22" ht="23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22" ht="23.25">
      <c r="A3" s="31" t="s">
        <v>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22" ht="23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6" spans="1:22" ht="23.25">
      <c r="A6" s="31" t="s">
        <v>3</v>
      </c>
      <c r="C6" s="34" t="s">
        <v>93</v>
      </c>
      <c r="D6" s="34" t="s">
        <v>93</v>
      </c>
      <c r="E6" s="34" t="s">
        <v>93</v>
      </c>
      <c r="F6" s="34" t="s">
        <v>93</v>
      </c>
      <c r="G6" s="34" t="s">
        <v>93</v>
      </c>
      <c r="H6" s="34" t="s">
        <v>93</v>
      </c>
      <c r="I6" s="34" t="s">
        <v>93</v>
      </c>
      <c r="K6" s="34" t="s">
        <v>94</v>
      </c>
      <c r="L6" s="34" t="s">
        <v>94</v>
      </c>
      <c r="M6" s="34" t="s">
        <v>94</v>
      </c>
      <c r="N6" s="34" t="s">
        <v>94</v>
      </c>
      <c r="O6" s="34" t="s">
        <v>94</v>
      </c>
      <c r="P6" s="34" t="s">
        <v>94</v>
      </c>
      <c r="Q6" s="34" t="s">
        <v>94</v>
      </c>
    </row>
    <row r="7" spans="1:22" ht="23.25">
      <c r="A7" s="34" t="s">
        <v>3</v>
      </c>
      <c r="C7" s="34" t="s">
        <v>7</v>
      </c>
      <c r="E7" s="34" t="s">
        <v>125</v>
      </c>
      <c r="G7" s="34" t="s">
        <v>126</v>
      </c>
      <c r="I7" s="34" t="s">
        <v>127</v>
      </c>
      <c r="K7" s="34" t="s">
        <v>7</v>
      </c>
      <c r="M7" s="34" t="s">
        <v>125</v>
      </c>
      <c r="O7" s="34" t="s">
        <v>126</v>
      </c>
      <c r="Q7" s="34" t="s">
        <v>127</v>
      </c>
    </row>
    <row r="8" spans="1:22">
      <c r="A8" s="2" t="s">
        <v>17</v>
      </c>
      <c r="C8" s="4">
        <v>12418268</v>
      </c>
      <c r="D8" s="4"/>
      <c r="E8" s="4">
        <v>54241202667</v>
      </c>
      <c r="F8" s="4"/>
      <c r="G8" s="4">
        <f>E8-I8</f>
        <v>72214618936</v>
      </c>
      <c r="H8" s="4"/>
      <c r="I8" s="4">
        <v>-17973416269</v>
      </c>
      <c r="J8" s="4"/>
      <c r="K8" s="4">
        <v>12418268</v>
      </c>
      <c r="L8" s="4"/>
      <c r="M8" s="4">
        <v>54241202667</v>
      </c>
      <c r="N8" s="4"/>
      <c r="O8" s="4">
        <f>M8-Q8</f>
        <v>65999873362</v>
      </c>
      <c r="P8" s="4"/>
      <c r="Q8" s="4">
        <v>-11758670695</v>
      </c>
      <c r="S8" s="17"/>
      <c r="T8" s="35"/>
      <c r="U8" s="35"/>
      <c r="V8" s="19"/>
    </row>
    <row r="9" spans="1:22" ht="18.75" customHeight="1">
      <c r="A9" s="2" t="s">
        <v>62</v>
      </c>
      <c r="C9" s="4">
        <v>9372691</v>
      </c>
      <c r="D9" s="4"/>
      <c r="E9" s="4">
        <v>45746094328</v>
      </c>
      <c r="F9" s="4"/>
      <c r="G9" s="4">
        <f>E9-I9</f>
        <v>46174678199</v>
      </c>
      <c r="H9" s="4"/>
      <c r="I9" s="4">
        <v>-428583871</v>
      </c>
      <c r="J9" s="4"/>
      <c r="K9" s="4">
        <v>9372691</v>
      </c>
      <c r="L9" s="4"/>
      <c r="M9" s="4">
        <v>45746094328</v>
      </c>
      <c r="N9" s="4"/>
      <c r="O9" s="4">
        <f>M9-Q9</f>
        <v>46174678199</v>
      </c>
      <c r="P9" s="4"/>
      <c r="Q9" s="4">
        <v>-428583871</v>
      </c>
      <c r="S9" s="17"/>
      <c r="T9" s="35"/>
      <c r="U9" s="35"/>
      <c r="V9" s="19"/>
    </row>
    <row r="10" spans="1:22">
      <c r="A10" s="2" t="s">
        <v>44</v>
      </c>
      <c r="C10" s="4">
        <v>5430800</v>
      </c>
      <c r="D10" s="4"/>
      <c r="E10" s="4">
        <v>82272937917</v>
      </c>
      <c r="F10" s="4"/>
      <c r="G10" s="4">
        <f t="shared" ref="G10:G51" si="0">E10-I10</f>
        <v>96470958043</v>
      </c>
      <c r="H10" s="4"/>
      <c r="I10" s="4">
        <v>-14198020126</v>
      </c>
      <c r="J10" s="4"/>
      <c r="K10" s="4">
        <v>5430800</v>
      </c>
      <c r="L10" s="4"/>
      <c r="M10" s="4">
        <v>82272937917</v>
      </c>
      <c r="N10" s="4"/>
      <c r="O10" s="4">
        <f t="shared" ref="O10:O50" si="1">M10-Q10</f>
        <v>83339324999</v>
      </c>
      <c r="P10" s="4"/>
      <c r="Q10" s="4">
        <v>-1066387082</v>
      </c>
      <c r="S10" s="17"/>
      <c r="T10" s="35"/>
      <c r="U10" s="35"/>
      <c r="V10" s="19"/>
    </row>
    <row r="11" spans="1:22" ht="18.75" customHeight="1">
      <c r="A11" s="2" t="s">
        <v>56</v>
      </c>
      <c r="C11" s="4">
        <v>28000000</v>
      </c>
      <c r="D11" s="4"/>
      <c r="E11" s="4">
        <v>184813776000</v>
      </c>
      <c r="F11" s="4"/>
      <c r="G11" s="4">
        <f t="shared" si="0"/>
        <v>196782138000</v>
      </c>
      <c r="H11" s="4"/>
      <c r="I11" s="4">
        <v>-11968362000</v>
      </c>
      <c r="J11" s="4"/>
      <c r="K11" s="4">
        <v>28000000</v>
      </c>
      <c r="L11" s="4"/>
      <c r="M11" s="4">
        <v>184813776000</v>
      </c>
      <c r="N11" s="4"/>
      <c r="O11" s="4">
        <f t="shared" si="1"/>
        <v>180020789541</v>
      </c>
      <c r="P11" s="4"/>
      <c r="Q11" s="4">
        <v>4792986459</v>
      </c>
      <c r="S11" s="17"/>
      <c r="T11" s="35"/>
      <c r="U11" s="35"/>
      <c r="V11" s="19"/>
    </row>
    <row r="12" spans="1:22" ht="18.75" customHeight="1">
      <c r="A12" s="2" t="s">
        <v>59</v>
      </c>
      <c r="C12" s="4">
        <v>2400000</v>
      </c>
      <c r="D12" s="4"/>
      <c r="E12" s="4">
        <v>14457463200</v>
      </c>
      <c r="F12" s="4"/>
      <c r="G12" s="4">
        <f t="shared" si="0"/>
        <v>16437610800</v>
      </c>
      <c r="H12" s="4"/>
      <c r="I12" s="4">
        <v>-1980147600</v>
      </c>
      <c r="J12" s="4"/>
      <c r="K12" s="4">
        <v>2400000</v>
      </c>
      <c r="L12" s="4"/>
      <c r="M12" s="4">
        <v>14457463200</v>
      </c>
      <c r="N12" s="4"/>
      <c r="O12" s="4">
        <f t="shared" si="1"/>
        <v>7481606479</v>
      </c>
      <c r="P12" s="4"/>
      <c r="Q12" s="4">
        <v>6975856721</v>
      </c>
      <c r="S12" s="17"/>
      <c r="T12" s="35"/>
      <c r="U12" s="35"/>
      <c r="V12" s="19"/>
    </row>
    <row r="13" spans="1:22">
      <c r="A13" s="2" t="s">
        <v>37</v>
      </c>
      <c r="C13" s="4">
        <v>33931109</v>
      </c>
      <c r="D13" s="4"/>
      <c r="E13" s="4">
        <v>90630411188</v>
      </c>
      <c r="F13" s="4"/>
      <c r="G13" s="4">
        <f t="shared" si="0"/>
        <v>91068891033</v>
      </c>
      <c r="H13" s="4"/>
      <c r="I13" s="4">
        <v>-438479845</v>
      </c>
      <c r="J13" s="4"/>
      <c r="K13" s="4">
        <v>33931109</v>
      </c>
      <c r="L13" s="4"/>
      <c r="M13" s="4">
        <v>90630411188</v>
      </c>
      <c r="N13" s="4"/>
      <c r="O13" s="4">
        <f t="shared" si="1"/>
        <v>76894392136</v>
      </c>
      <c r="P13" s="4"/>
      <c r="Q13" s="4">
        <v>13736019052</v>
      </c>
      <c r="S13" s="17"/>
      <c r="T13" s="35"/>
      <c r="U13" s="35"/>
      <c r="V13" s="19"/>
    </row>
    <row r="14" spans="1:22">
      <c r="A14" s="2" t="s">
        <v>51</v>
      </c>
      <c r="C14" s="4">
        <v>3131631</v>
      </c>
      <c r="D14" s="4"/>
      <c r="E14" s="4">
        <v>56127350253</v>
      </c>
      <c r="F14" s="4"/>
      <c r="G14" s="4">
        <f t="shared" si="0"/>
        <v>57341419394</v>
      </c>
      <c r="H14" s="4"/>
      <c r="I14" s="4">
        <v>-1214069141</v>
      </c>
      <c r="J14" s="4"/>
      <c r="K14" s="4">
        <v>3131631</v>
      </c>
      <c r="L14" s="4"/>
      <c r="M14" s="4">
        <v>56127350253</v>
      </c>
      <c r="N14" s="4"/>
      <c r="O14" s="4">
        <f t="shared" si="1"/>
        <v>73652585126</v>
      </c>
      <c r="P14" s="4"/>
      <c r="Q14" s="4">
        <v>-17525234873</v>
      </c>
      <c r="S14" s="17"/>
      <c r="T14" s="35"/>
      <c r="U14" s="35"/>
      <c r="V14" s="19"/>
    </row>
    <row r="15" spans="1:22" ht="18.75" customHeight="1">
      <c r="A15" s="2" t="s">
        <v>40</v>
      </c>
      <c r="C15" s="4">
        <v>5200000</v>
      </c>
      <c r="D15" s="4"/>
      <c r="E15" s="4">
        <v>47917186200</v>
      </c>
      <c r="F15" s="4"/>
      <c r="G15" s="4">
        <f t="shared" si="0"/>
        <v>48640854600</v>
      </c>
      <c r="H15" s="4"/>
      <c r="I15" s="4">
        <v>-723668400</v>
      </c>
      <c r="J15" s="4"/>
      <c r="K15" s="4">
        <v>5200000</v>
      </c>
      <c r="L15" s="4"/>
      <c r="M15" s="4">
        <v>47917186200</v>
      </c>
      <c r="N15" s="4"/>
      <c r="O15" s="4">
        <f t="shared" si="1"/>
        <v>60012786600</v>
      </c>
      <c r="P15" s="4"/>
      <c r="Q15" s="4">
        <v>-12095600400</v>
      </c>
      <c r="S15" s="17"/>
      <c r="T15" s="35"/>
      <c r="U15" s="35"/>
      <c r="V15" s="19"/>
    </row>
    <row r="16" spans="1:22">
      <c r="A16" s="2" t="s">
        <v>55</v>
      </c>
      <c r="C16" s="4">
        <v>1073224</v>
      </c>
      <c r="D16" s="4"/>
      <c r="E16" s="4">
        <v>29871472881</v>
      </c>
      <c r="F16" s="4"/>
      <c r="G16" s="4">
        <f t="shared" si="0"/>
        <v>31311704609</v>
      </c>
      <c r="H16" s="4"/>
      <c r="I16" s="4">
        <v>-1440231728</v>
      </c>
      <c r="J16" s="4"/>
      <c r="K16" s="4">
        <v>1073224</v>
      </c>
      <c r="L16" s="4"/>
      <c r="M16" s="4">
        <v>29871472881</v>
      </c>
      <c r="N16" s="4"/>
      <c r="O16" s="4">
        <f t="shared" si="1"/>
        <v>36903711131</v>
      </c>
      <c r="P16" s="4"/>
      <c r="Q16" s="4">
        <v>-7032238250</v>
      </c>
      <c r="S16" s="17"/>
      <c r="T16" s="35"/>
      <c r="U16" s="35"/>
      <c r="V16" s="19"/>
    </row>
    <row r="17" spans="1:22">
      <c r="A17" s="2" t="s">
        <v>42</v>
      </c>
      <c r="C17" s="4">
        <v>3200000</v>
      </c>
      <c r="D17" s="4"/>
      <c r="E17" s="4">
        <v>22107672000</v>
      </c>
      <c r="F17" s="4"/>
      <c r="G17" s="4">
        <f t="shared" si="0"/>
        <v>23061960000</v>
      </c>
      <c r="H17" s="4"/>
      <c r="I17" s="4">
        <v>-954288000</v>
      </c>
      <c r="J17" s="4"/>
      <c r="K17" s="4">
        <v>3200000</v>
      </c>
      <c r="L17" s="4"/>
      <c r="M17" s="4">
        <v>22107672000</v>
      </c>
      <c r="N17" s="4"/>
      <c r="O17" s="4">
        <f t="shared" si="1"/>
        <v>16744438916</v>
      </c>
      <c r="P17" s="4"/>
      <c r="Q17" s="4">
        <v>5363233084</v>
      </c>
      <c r="S17" s="17"/>
      <c r="T17" s="35"/>
      <c r="U17" s="35"/>
      <c r="V17" s="19"/>
    </row>
    <row r="18" spans="1:22" ht="18.75" customHeight="1">
      <c r="A18" s="2" t="s">
        <v>16</v>
      </c>
      <c r="C18" s="4">
        <v>70178287</v>
      </c>
      <c r="D18" s="4"/>
      <c r="E18" s="4">
        <v>205724381541</v>
      </c>
      <c r="F18" s="4"/>
      <c r="G18" s="4">
        <f t="shared" si="0"/>
        <v>229094224815</v>
      </c>
      <c r="H18" s="4"/>
      <c r="I18" s="4">
        <v>-23369843274</v>
      </c>
      <c r="J18" s="4"/>
      <c r="K18" s="4">
        <v>70178287</v>
      </c>
      <c r="L18" s="4"/>
      <c r="M18" s="4">
        <v>205724381541</v>
      </c>
      <c r="N18" s="4"/>
      <c r="O18" s="4">
        <f t="shared" si="1"/>
        <v>161372042546</v>
      </c>
      <c r="P18" s="4"/>
      <c r="Q18" s="4">
        <v>44352338995</v>
      </c>
      <c r="S18" s="17"/>
      <c r="T18" s="35"/>
      <c r="U18" s="35"/>
      <c r="V18" s="19"/>
    </row>
    <row r="19" spans="1:22" ht="18.75" customHeight="1">
      <c r="A19" s="2" t="s">
        <v>38</v>
      </c>
      <c r="C19" s="4">
        <v>13203434</v>
      </c>
      <c r="D19" s="4"/>
      <c r="E19" s="4">
        <v>46790174268</v>
      </c>
      <c r="F19" s="4"/>
      <c r="G19" s="4">
        <f t="shared" si="0"/>
        <v>42367091876</v>
      </c>
      <c r="H19" s="4"/>
      <c r="I19" s="4">
        <v>4423082392</v>
      </c>
      <c r="J19" s="4"/>
      <c r="K19" s="4">
        <v>13203434</v>
      </c>
      <c r="L19" s="4"/>
      <c r="M19" s="4">
        <v>46790174268</v>
      </c>
      <c r="N19" s="4"/>
      <c r="O19" s="4">
        <f t="shared" si="1"/>
        <v>50480188714</v>
      </c>
      <c r="P19" s="4"/>
      <c r="Q19" s="4">
        <v>-3690014446</v>
      </c>
      <c r="S19" s="17"/>
      <c r="T19" s="35"/>
      <c r="U19" s="35"/>
      <c r="V19" s="19"/>
    </row>
    <row r="20" spans="1:22">
      <c r="A20" s="2" t="s">
        <v>29</v>
      </c>
      <c r="C20" s="4">
        <v>3123392</v>
      </c>
      <c r="D20" s="4"/>
      <c r="E20" s="4">
        <v>5579339648</v>
      </c>
      <c r="F20" s="4"/>
      <c r="G20" s="4">
        <f t="shared" si="0"/>
        <v>5204950383</v>
      </c>
      <c r="H20" s="4"/>
      <c r="I20" s="4">
        <v>374389265</v>
      </c>
      <c r="J20" s="4"/>
      <c r="K20" s="4">
        <v>3123392</v>
      </c>
      <c r="L20" s="4"/>
      <c r="M20" s="4">
        <v>5579339648</v>
      </c>
      <c r="N20" s="4"/>
      <c r="O20" s="4">
        <f t="shared" si="1"/>
        <v>-18314298436</v>
      </c>
      <c r="P20" s="4"/>
      <c r="Q20" s="4">
        <v>23893638084</v>
      </c>
      <c r="S20" s="17"/>
      <c r="T20" s="35"/>
      <c r="U20" s="35"/>
      <c r="V20" s="19"/>
    </row>
    <row r="21" spans="1:22" ht="18.75" customHeight="1">
      <c r="A21" s="2" t="s">
        <v>47</v>
      </c>
      <c r="C21" s="4">
        <v>10133333</v>
      </c>
      <c r="D21" s="4"/>
      <c r="E21" s="4">
        <v>87836905910</v>
      </c>
      <c r="F21" s="4"/>
      <c r="G21" s="4">
        <f t="shared" si="0"/>
        <v>99684656001</v>
      </c>
      <c r="H21" s="4"/>
      <c r="I21" s="4">
        <v>-11847750091</v>
      </c>
      <c r="J21" s="4"/>
      <c r="K21" s="4">
        <v>10133333</v>
      </c>
      <c r="L21" s="4"/>
      <c r="M21" s="4">
        <v>87836905910</v>
      </c>
      <c r="N21" s="4"/>
      <c r="O21" s="4">
        <f t="shared" si="1"/>
        <v>57454101447</v>
      </c>
      <c r="P21" s="4"/>
      <c r="Q21" s="4">
        <v>30382804463</v>
      </c>
      <c r="S21" s="17"/>
      <c r="T21" s="35"/>
      <c r="U21" s="35"/>
      <c r="V21" s="19"/>
    </row>
    <row r="22" spans="1:22">
      <c r="A22" s="2" t="s">
        <v>26</v>
      </c>
      <c r="C22" s="4">
        <v>2000000</v>
      </c>
      <c r="D22" s="4"/>
      <c r="E22" s="4">
        <v>13439556000</v>
      </c>
      <c r="F22" s="4"/>
      <c r="G22" s="4">
        <f t="shared" si="0"/>
        <v>12922650000</v>
      </c>
      <c r="H22" s="4"/>
      <c r="I22" s="4">
        <v>516906000</v>
      </c>
      <c r="J22" s="4"/>
      <c r="K22" s="4">
        <v>2000000</v>
      </c>
      <c r="L22" s="4"/>
      <c r="M22" s="4">
        <v>13439556000</v>
      </c>
      <c r="N22" s="4"/>
      <c r="O22" s="4">
        <f t="shared" si="1"/>
        <v>14558041977</v>
      </c>
      <c r="P22" s="4"/>
      <c r="Q22" s="4">
        <v>-1118485977</v>
      </c>
      <c r="S22" s="17"/>
      <c r="T22" s="35"/>
      <c r="U22" s="35"/>
      <c r="V22" s="19"/>
    </row>
    <row r="23" spans="1:22" ht="18.75" customHeight="1">
      <c r="A23" s="2" t="s">
        <v>43</v>
      </c>
      <c r="C23" s="4">
        <v>1800000</v>
      </c>
      <c r="D23" s="4"/>
      <c r="E23" s="4">
        <v>17409791700</v>
      </c>
      <c r="F23" s="4"/>
      <c r="G23" s="4">
        <f t="shared" si="0"/>
        <v>18644401800</v>
      </c>
      <c r="H23" s="4"/>
      <c r="I23" s="4">
        <v>-1234610100</v>
      </c>
      <c r="J23" s="4"/>
      <c r="K23" s="4">
        <v>1800000</v>
      </c>
      <c r="L23" s="4"/>
      <c r="M23" s="4">
        <v>17409791700</v>
      </c>
      <c r="N23" s="4"/>
      <c r="O23" s="4">
        <f t="shared" si="1"/>
        <v>26702613978</v>
      </c>
      <c r="P23" s="4"/>
      <c r="Q23" s="4">
        <v>-9292822278</v>
      </c>
      <c r="S23" s="17"/>
      <c r="T23" s="35"/>
      <c r="U23" s="35"/>
      <c r="V23" s="19"/>
    </row>
    <row r="24" spans="1:22" ht="18.75" customHeight="1">
      <c r="A24" s="2" t="s">
        <v>57</v>
      </c>
      <c r="C24" s="4">
        <v>3032427</v>
      </c>
      <c r="D24" s="4"/>
      <c r="E24" s="4">
        <v>72104066699</v>
      </c>
      <c r="F24" s="4"/>
      <c r="G24" s="4">
        <f t="shared" si="0"/>
        <v>71049032278</v>
      </c>
      <c r="H24" s="4"/>
      <c r="I24" s="4">
        <v>1055034421</v>
      </c>
      <c r="J24" s="4"/>
      <c r="K24" s="4">
        <v>3032427</v>
      </c>
      <c r="L24" s="4"/>
      <c r="M24" s="4">
        <v>72104066699</v>
      </c>
      <c r="N24" s="4"/>
      <c r="O24" s="4">
        <f t="shared" si="1"/>
        <v>52871604480</v>
      </c>
      <c r="P24" s="4"/>
      <c r="Q24" s="4">
        <v>19232462219</v>
      </c>
      <c r="S24" s="17"/>
      <c r="T24" s="35"/>
      <c r="U24" s="35"/>
      <c r="V24" s="19"/>
    </row>
    <row r="25" spans="1:22" ht="18.75" customHeight="1">
      <c r="A25" s="2" t="s">
        <v>27</v>
      </c>
      <c r="C25" s="4">
        <v>1316253</v>
      </c>
      <c r="D25" s="4"/>
      <c r="E25" s="4">
        <v>82299699433</v>
      </c>
      <c r="F25" s="4"/>
      <c r="G25" s="4">
        <f t="shared" si="0"/>
        <v>87010016094</v>
      </c>
      <c r="H25" s="4"/>
      <c r="I25" s="4">
        <v>-4710316661</v>
      </c>
      <c r="J25" s="4"/>
      <c r="K25" s="4">
        <v>1316253</v>
      </c>
      <c r="L25" s="4"/>
      <c r="M25" s="4">
        <v>82299699433</v>
      </c>
      <c r="N25" s="4"/>
      <c r="O25" s="4">
        <f t="shared" si="1"/>
        <v>47037745543</v>
      </c>
      <c r="P25" s="4"/>
      <c r="Q25" s="4">
        <v>35261953890</v>
      </c>
      <c r="S25" s="17"/>
      <c r="T25" s="35"/>
      <c r="U25" s="35"/>
      <c r="V25" s="19"/>
    </row>
    <row r="26" spans="1:22">
      <c r="A26" s="2" t="s">
        <v>23</v>
      </c>
      <c r="C26" s="4">
        <v>634714</v>
      </c>
      <c r="D26" s="4"/>
      <c r="E26" s="4">
        <v>113038753846</v>
      </c>
      <c r="F26" s="4"/>
      <c r="G26" s="4">
        <f t="shared" si="0"/>
        <v>107694713630</v>
      </c>
      <c r="H26" s="4"/>
      <c r="I26" s="4">
        <v>5344040216</v>
      </c>
      <c r="J26" s="4"/>
      <c r="K26" s="4">
        <v>634714</v>
      </c>
      <c r="L26" s="4"/>
      <c r="M26" s="4">
        <v>113038753846</v>
      </c>
      <c r="N26" s="4"/>
      <c r="O26" s="4">
        <f t="shared" si="1"/>
        <v>67864587150</v>
      </c>
      <c r="P26" s="4"/>
      <c r="Q26" s="4">
        <v>45174166696</v>
      </c>
      <c r="S26" s="17"/>
      <c r="T26" s="35"/>
      <c r="U26" s="35"/>
      <c r="V26" s="19"/>
    </row>
    <row r="27" spans="1:22">
      <c r="A27" s="2" t="s">
        <v>22</v>
      </c>
      <c r="C27" s="4">
        <v>2009950</v>
      </c>
      <c r="D27" s="4"/>
      <c r="E27" s="4">
        <v>28771067484</v>
      </c>
      <c r="F27" s="4"/>
      <c r="G27" s="4">
        <f t="shared" si="0"/>
        <v>32087732207</v>
      </c>
      <c r="H27" s="4"/>
      <c r="I27" s="4">
        <v>-3316664723</v>
      </c>
      <c r="J27" s="4"/>
      <c r="K27" s="4">
        <v>2009950</v>
      </c>
      <c r="L27" s="4"/>
      <c r="M27" s="4">
        <v>28771067484</v>
      </c>
      <c r="N27" s="4"/>
      <c r="O27" s="4">
        <f t="shared" si="1"/>
        <v>39518702994</v>
      </c>
      <c r="P27" s="4"/>
      <c r="Q27" s="4">
        <v>-10747635510</v>
      </c>
      <c r="S27" s="17"/>
      <c r="T27" s="35"/>
      <c r="U27" s="35"/>
      <c r="V27" s="19"/>
    </row>
    <row r="28" spans="1:22">
      <c r="A28" s="2" t="s">
        <v>49</v>
      </c>
      <c r="C28" s="4">
        <v>8568762</v>
      </c>
      <c r="D28" s="4"/>
      <c r="E28" s="4">
        <v>24701555811</v>
      </c>
      <c r="F28" s="4"/>
      <c r="G28" s="4">
        <f t="shared" si="0"/>
        <v>29241531414</v>
      </c>
      <c r="H28" s="4"/>
      <c r="I28" s="4">
        <v>-4539975603</v>
      </c>
      <c r="J28" s="4"/>
      <c r="K28" s="4">
        <v>8568762</v>
      </c>
      <c r="L28" s="4"/>
      <c r="M28" s="4">
        <v>24701555811</v>
      </c>
      <c r="N28" s="4"/>
      <c r="O28" s="4">
        <f t="shared" si="1"/>
        <v>34315755869</v>
      </c>
      <c r="P28" s="4"/>
      <c r="Q28" s="4">
        <v>-9614200058</v>
      </c>
      <c r="S28" s="17"/>
      <c r="T28" s="35"/>
      <c r="U28" s="35"/>
      <c r="V28" s="19"/>
    </row>
    <row r="29" spans="1:22">
      <c r="A29" s="2" t="s">
        <v>54</v>
      </c>
      <c r="C29" s="4">
        <v>1600000</v>
      </c>
      <c r="D29" s="4"/>
      <c r="E29" s="4">
        <v>11181074400</v>
      </c>
      <c r="F29" s="4"/>
      <c r="G29" s="4">
        <f t="shared" si="0"/>
        <v>12596601600</v>
      </c>
      <c r="H29" s="4"/>
      <c r="I29" s="4">
        <v>-1415527200</v>
      </c>
      <c r="J29" s="4"/>
      <c r="K29" s="4">
        <v>1600000</v>
      </c>
      <c r="L29" s="4"/>
      <c r="M29" s="4">
        <v>11181074400</v>
      </c>
      <c r="N29" s="4"/>
      <c r="O29" s="4">
        <f t="shared" si="1"/>
        <v>14339819423</v>
      </c>
      <c r="P29" s="4"/>
      <c r="Q29" s="4">
        <v>-3158745023</v>
      </c>
      <c r="S29" s="17"/>
      <c r="T29" s="35"/>
      <c r="U29" s="35"/>
      <c r="V29" s="19"/>
    </row>
    <row r="30" spans="1:22">
      <c r="A30" s="2" t="s">
        <v>48</v>
      </c>
      <c r="C30" s="4">
        <v>156594</v>
      </c>
      <c r="D30" s="4"/>
      <c r="E30" s="4">
        <v>8220524251</v>
      </c>
      <c r="F30" s="4"/>
      <c r="G30" s="4">
        <f t="shared" si="0"/>
        <v>8348167309</v>
      </c>
      <c r="H30" s="4"/>
      <c r="I30" s="4">
        <v>-127643058</v>
      </c>
      <c r="J30" s="4"/>
      <c r="K30" s="4">
        <v>156594</v>
      </c>
      <c r="L30" s="4"/>
      <c r="M30" s="4">
        <v>8220524251</v>
      </c>
      <c r="N30" s="4"/>
      <c r="O30" s="4">
        <f t="shared" si="1"/>
        <v>8761000399</v>
      </c>
      <c r="P30" s="4"/>
      <c r="Q30" s="4">
        <v>-540476148</v>
      </c>
      <c r="S30" s="17"/>
      <c r="T30" s="35"/>
      <c r="U30" s="35"/>
      <c r="V30" s="19"/>
    </row>
    <row r="31" spans="1:22" ht="18.75" customHeight="1">
      <c r="A31" s="2" t="s">
        <v>39</v>
      </c>
      <c r="C31" s="4">
        <v>39768498</v>
      </c>
      <c r="D31" s="4"/>
      <c r="E31" s="4">
        <v>343136678792</v>
      </c>
      <c r="F31" s="4"/>
      <c r="G31" s="4">
        <f t="shared" si="0"/>
        <v>282315595670</v>
      </c>
      <c r="H31" s="4"/>
      <c r="I31" s="4">
        <v>60821083122</v>
      </c>
      <c r="J31" s="4"/>
      <c r="K31" s="4">
        <v>39768498</v>
      </c>
      <c r="L31" s="4"/>
      <c r="M31" s="4">
        <v>343136678792</v>
      </c>
      <c r="N31" s="4"/>
      <c r="O31" s="4">
        <f t="shared" si="1"/>
        <v>158552326970</v>
      </c>
      <c r="P31" s="4"/>
      <c r="Q31" s="4">
        <v>184584351822</v>
      </c>
      <c r="S31" s="17"/>
      <c r="T31" s="35"/>
      <c r="U31" s="35"/>
      <c r="V31" s="19"/>
    </row>
    <row r="32" spans="1:22">
      <c r="A32" s="2" t="s">
        <v>60</v>
      </c>
      <c r="C32" s="4">
        <v>16427301</v>
      </c>
      <c r="D32" s="4"/>
      <c r="E32" s="4">
        <v>48139538632</v>
      </c>
      <c r="F32" s="4"/>
      <c r="G32" s="4">
        <f t="shared" si="0"/>
        <v>52950547419</v>
      </c>
      <c r="H32" s="4"/>
      <c r="I32" s="4">
        <v>-4811008787</v>
      </c>
      <c r="J32" s="4"/>
      <c r="K32" s="4">
        <v>16427301</v>
      </c>
      <c r="L32" s="4"/>
      <c r="M32" s="4">
        <v>48139538632</v>
      </c>
      <c r="N32" s="4"/>
      <c r="O32" s="4">
        <f t="shared" si="1"/>
        <v>52950547419</v>
      </c>
      <c r="P32" s="4"/>
      <c r="Q32" s="4">
        <v>-4811008787</v>
      </c>
      <c r="S32" s="17"/>
      <c r="T32" s="35"/>
      <c r="U32" s="35"/>
      <c r="V32" s="19"/>
    </row>
    <row r="33" spans="1:22">
      <c r="A33" s="2" t="s">
        <v>52</v>
      </c>
      <c r="C33" s="4">
        <v>50114344</v>
      </c>
      <c r="D33" s="4"/>
      <c r="E33" s="4">
        <v>249080818266</v>
      </c>
      <c r="F33" s="4"/>
      <c r="G33" s="4">
        <f t="shared" si="0"/>
        <v>247088171719</v>
      </c>
      <c r="H33" s="4"/>
      <c r="I33" s="4">
        <v>1992646547</v>
      </c>
      <c r="J33" s="4"/>
      <c r="K33" s="4">
        <v>50114344</v>
      </c>
      <c r="L33" s="4"/>
      <c r="M33" s="4">
        <v>249080818266</v>
      </c>
      <c r="N33" s="4"/>
      <c r="O33" s="4">
        <f t="shared" si="1"/>
        <v>163460554827</v>
      </c>
      <c r="P33" s="4"/>
      <c r="Q33" s="4">
        <v>85620263439</v>
      </c>
      <c r="S33" s="17"/>
      <c r="T33" s="35"/>
      <c r="U33" s="35"/>
      <c r="V33" s="19"/>
    </row>
    <row r="34" spans="1:22" ht="18.75" customHeight="1">
      <c r="A34" s="2" t="s">
        <v>33</v>
      </c>
      <c r="C34" s="4">
        <v>2200000</v>
      </c>
      <c r="D34" s="4"/>
      <c r="E34" s="4">
        <v>39517463700</v>
      </c>
      <c r="F34" s="4"/>
      <c r="G34" s="4">
        <f t="shared" si="0"/>
        <v>83344581443</v>
      </c>
      <c r="H34" s="4"/>
      <c r="I34" s="4">
        <v>-43827117743</v>
      </c>
      <c r="J34" s="4"/>
      <c r="K34" s="4">
        <v>2200000</v>
      </c>
      <c r="L34" s="4"/>
      <c r="M34" s="4">
        <v>39517463700</v>
      </c>
      <c r="N34" s="4"/>
      <c r="O34" s="4">
        <f t="shared" si="1"/>
        <v>22715160360</v>
      </c>
      <c r="P34" s="4"/>
      <c r="Q34" s="4">
        <v>16802303340</v>
      </c>
      <c r="S34" s="17"/>
      <c r="T34" s="35"/>
      <c r="U34" s="35"/>
      <c r="V34" s="19"/>
    </row>
    <row r="35" spans="1:22" ht="18.75" customHeight="1">
      <c r="A35" s="2" t="s">
        <v>28</v>
      </c>
      <c r="C35" s="4">
        <v>4604716</v>
      </c>
      <c r="D35" s="4"/>
      <c r="E35" s="4">
        <v>127936036417</v>
      </c>
      <c r="F35" s="4"/>
      <c r="G35" s="4">
        <f t="shared" si="0"/>
        <v>133947619055</v>
      </c>
      <c r="H35" s="4"/>
      <c r="I35" s="4">
        <v>-6011582638</v>
      </c>
      <c r="J35" s="4"/>
      <c r="K35" s="4">
        <v>4604716</v>
      </c>
      <c r="L35" s="4"/>
      <c r="M35" s="4">
        <v>127936036417</v>
      </c>
      <c r="N35" s="4"/>
      <c r="O35" s="4">
        <f t="shared" si="1"/>
        <v>136157185834</v>
      </c>
      <c r="P35" s="4"/>
      <c r="Q35" s="4">
        <v>-8221149417</v>
      </c>
      <c r="S35" s="17"/>
      <c r="T35" s="35"/>
      <c r="U35" s="35"/>
      <c r="V35" s="19"/>
    </row>
    <row r="36" spans="1:22" ht="18.75" customHeight="1">
      <c r="A36" s="2" t="s">
        <v>25</v>
      </c>
      <c r="C36" s="4">
        <v>1123919</v>
      </c>
      <c r="D36" s="4"/>
      <c r="E36" s="4">
        <v>43572035596</v>
      </c>
      <c r="F36" s="4"/>
      <c r="G36" s="4">
        <f t="shared" si="0"/>
        <v>42287219161</v>
      </c>
      <c r="H36" s="4"/>
      <c r="I36" s="4">
        <v>1284816435</v>
      </c>
      <c r="J36" s="4"/>
      <c r="K36" s="4">
        <v>1123919</v>
      </c>
      <c r="L36" s="4"/>
      <c r="M36" s="4">
        <v>43572035596</v>
      </c>
      <c r="N36" s="4"/>
      <c r="O36" s="4">
        <f t="shared" si="1"/>
        <v>50148811589</v>
      </c>
      <c r="P36" s="4"/>
      <c r="Q36" s="4">
        <v>-6576775993</v>
      </c>
      <c r="S36" s="17"/>
      <c r="T36" s="35"/>
      <c r="U36" s="35"/>
      <c r="V36" s="19"/>
    </row>
    <row r="37" spans="1:22">
      <c r="A37" s="2" t="s">
        <v>15</v>
      </c>
      <c r="C37" s="4">
        <v>10015010</v>
      </c>
      <c r="D37" s="4"/>
      <c r="E37" s="4">
        <v>33828519506</v>
      </c>
      <c r="F37" s="4"/>
      <c r="G37" s="4">
        <f t="shared" si="0"/>
        <v>43644564307</v>
      </c>
      <c r="H37" s="4"/>
      <c r="I37" s="4">
        <v>-9816044801</v>
      </c>
      <c r="J37" s="4"/>
      <c r="K37" s="4">
        <v>10015010</v>
      </c>
      <c r="L37" s="4"/>
      <c r="M37" s="4">
        <v>33828519506</v>
      </c>
      <c r="N37" s="4"/>
      <c r="O37" s="4">
        <f t="shared" si="1"/>
        <v>48218937256</v>
      </c>
      <c r="P37" s="4"/>
      <c r="Q37" s="4">
        <v>-14390417750</v>
      </c>
      <c r="S37" s="17"/>
      <c r="T37" s="35"/>
      <c r="U37" s="35"/>
      <c r="V37" s="19"/>
    </row>
    <row r="38" spans="1:22">
      <c r="A38" s="2" t="s">
        <v>63</v>
      </c>
      <c r="C38" s="4">
        <v>2500666</v>
      </c>
      <c r="D38" s="4"/>
      <c r="E38" s="4">
        <v>45962202319</v>
      </c>
      <c r="F38" s="4"/>
      <c r="G38" s="4">
        <f t="shared" si="0"/>
        <v>49558981713</v>
      </c>
      <c r="H38" s="4"/>
      <c r="I38" s="4">
        <v>-3596779394</v>
      </c>
      <c r="J38" s="4"/>
      <c r="K38" s="4">
        <v>2500666</v>
      </c>
      <c r="L38" s="4"/>
      <c r="M38" s="4">
        <v>45962202319</v>
      </c>
      <c r="N38" s="4"/>
      <c r="O38" s="4">
        <f t="shared" si="1"/>
        <v>49558981713</v>
      </c>
      <c r="P38" s="4"/>
      <c r="Q38" s="4">
        <v>-3596779394</v>
      </c>
      <c r="S38" s="17"/>
      <c r="T38" s="35"/>
      <c r="U38" s="35"/>
      <c r="V38" s="19"/>
    </row>
    <row r="39" spans="1:22" ht="18.75" customHeight="1">
      <c r="A39" s="2" t="s">
        <v>50</v>
      </c>
      <c r="C39" s="4">
        <v>1500000</v>
      </c>
      <c r="D39" s="4"/>
      <c r="E39" s="4">
        <v>10362971250</v>
      </c>
      <c r="F39" s="4"/>
      <c r="G39" s="4">
        <f t="shared" si="0"/>
        <v>10810293750</v>
      </c>
      <c r="H39" s="4"/>
      <c r="I39" s="4">
        <v>-447322500</v>
      </c>
      <c r="J39" s="4"/>
      <c r="K39" s="4">
        <v>1500000</v>
      </c>
      <c r="L39" s="4"/>
      <c r="M39" s="4">
        <v>10362971250</v>
      </c>
      <c r="N39" s="4"/>
      <c r="O39" s="4">
        <f t="shared" si="1"/>
        <v>11948541530</v>
      </c>
      <c r="P39" s="4"/>
      <c r="Q39" s="4">
        <v>-1585570280</v>
      </c>
      <c r="S39" s="17"/>
      <c r="T39" s="35"/>
      <c r="U39" s="35"/>
      <c r="V39" s="19"/>
    </row>
    <row r="40" spans="1:22">
      <c r="A40" s="2" t="s">
        <v>18</v>
      </c>
      <c r="C40" s="4">
        <v>2000000</v>
      </c>
      <c r="D40" s="4"/>
      <c r="E40" s="4">
        <v>75945420000</v>
      </c>
      <c r="F40" s="4"/>
      <c r="G40" s="4">
        <f t="shared" si="0"/>
        <v>74198014920</v>
      </c>
      <c r="H40" s="4"/>
      <c r="I40" s="4">
        <v>1747405080</v>
      </c>
      <c r="J40" s="4"/>
      <c r="K40" s="4">
        <v>2000000</v>
      </c>
      <c r="L40" s="4"/>
      <c r="M40" s="4">
        <v>75945420000</v>
      </c>
      <c r="N40" s="4"/>
      <c r="O40" s="4">
        <f t="shared" si="1"/>
        <v>74747809440</v>
      </c>
      <c r="P40" s="4"/>
      <c r="Q40" s="4">
        <v>1197610560</v>
      </c>
      <c r="S40" s="17"/>
      <c r="T40" s="35"/>
      <c r="U40" s="35"/>
      <c r="V40" s="19"/>
    </row>
    <row r="41" spans="1:22" ht="18.75" customHeight="1">
      <c r="A41" s="2" t="s">
        <v>41</v>
      </c>
      <c r="C41" s="4">
        <v>1763554</v>
      </c>
      <c r="D41" s="4"/>
      <c r="E41" s="4">
        <v>21352281198</v>
      </c>
      <c r="F41" s="4"/>
      <c r="G41" s="4">
        <f t="shared" si="0"/>
        <v>22474240144</v>
      </c>
      <c r="H41" s="4"/>
      <c r="I41" s="4">
        <v>-1121958946</v>
      </c>
      <c r="J41" s="4"/>
      <c r="K41" s="4">
        <v>1763554</v>
      </c>
      <c r="L41" s="4"/>
      <c r="M41" s="4">
        <v>21352281198</v>
      </c>
      <c r="N41" s="4"/>
      <c r="O41" s="4">
        <f t="shared" si="1"/>
        <v>20982588781</v>
      </c>
      <c r="P41" s="4"/>
      <c r="Q41" s="4">
        <v>369692417</v>
      </c>
      <c r="S41" s="17"/>
      <c r="T41" s="35"/>
      <c r="U41" s="35"/>
      <c r="V41" s="19"/>
    </row>
    <row r="42" spans="1:22">
      <c r="A42" s="2" t="s">
        <v>53</v>
      </c>
      <c r="C42" s="4">
        <v>2000000</v>
      </c>
      <c r="D42" s="4"/>
      <c r="E42" s="4">
        <v>14075748000</v>
      </c>
      <c r="F42" s="4"/>
      <c r="G42" s="4">
        <f t="shared" si="0"/>
        <v>16143372000</v>
      </c>
      <c r="H42" s="4"/>
      <c r="I42" s="4">
        <v>-2067624000</v>
      </c>
      <c r="J42" s="4"/>
      <c r="K42" s="4">
        <v>2000000</v>
      </c>
      <c r="L42" s="4"/>
      <c r="M42" s="4">
        <v>14075748000</v>
      </c>
      <c r="N42" s="4"/>
      <c r="O42" s="4">
        <f t="shared" si="1"/>
        <v>20595855615</v>
      </c>
      <c r="P42" s="4"/>
      <c r="Q42" s="4">
        <v>-6520107615</v>
      </c>
      <c r="S42" s="17"/>
      <c r="T42" s="35"/>
      <c r="U42" s="35"/>
      <c r="V42" s="19"/>
    </row>
    <row r="43" spans="1:22" ht="18.75" customHeight="1">
      <c r="A43" s="2" t="s">
        <v>31</v>
      </c>
      <c r="C43" s="4">
        <v>2417362</v>
      </c>
      <c r="D43" s="4"/>
      <c r="E43" s="4">
        <v>64880424794</v>
      </c>
      <c r="F43" s="4"/>
      <c r="G43" s="4">
        <f t="shared" si="0"/>
        <v>71560705569</v>
      </c>
      <c r="H43" s="4"/>
      <c r="I43" s="4">
        <v>-6680280775</v>
      </c>
      <c r="J43" s="4"/>
      <c r="K43" s="4">
        <v>2417362</v>
      </c>
      <c r="L43" s="4"/>
      <c r="M43" s="4">
        <v>64880424794</v>
      </c>
      <c r="N43" s="4"/>
      <c r="O43" s="4">
        <f t="shared" si="1"/>
        <v>65780072542</v>
      </c>
      <c r="P43" s="4"/>
      <c r="Q43" s="4">
        <v>-899647748</v>
      </c>
      <c r="S43" s="17"/>
      <c r="T43" s="35"/>
      <c r="U43" s="35"/>
      <c r="V43" s="19"/>
    </row>
    <row r="44" spans="1:22" ht="18.75" customHeight="1">
      <c r="A44" s="2" t="s">
        <v>34</v>
      </c>
      <c r="C44" s="4">
        <v>18186340</v>
      </c>
      <c r="D44" s="4"/>
      <c r="E44" s="4">
        <v>38940294770</v>
      </c>
      <c r="F44" s="4"/>
      <c r="G44" s="4">
        <f t="shared" si="0"/>
        <v>42772858601</v>
      </c>
      <c r="H44" s="4"/>
      <c r="I44" s="4">
        <v>-3832563831</v>
      </c>
      <c r="J44" s="4"/>
      <c r="K44" s="4">
        <v>18186340</v>
      </c>
      <c r="L44" s="4"/>
      <c r="M44" s="4">
        <v>38940294770</v>
      </c>
      <c r="N44" s="4"/>
      <c r="O44" s="4">
        <f t="shared" si="1"/>
        <v>65567987126</v>
      </c>
      <c r="P44" s="4"/>
      <c r="Q44" s="4">
        <v>-26627692356</v>
      </c>
      <c r="S44" s="17"/>
      <c r="T44" s="35"/>
      <c r="U44" s="35"/>
      <c r="V44" s="19"/>
    </row>
    <row r="45" spans="1:22" ht="18.75" customHeight="1">
      <c r="A45" s="2" t="s">
        <v>45</v>
      </c>
      <c r="C45" s="4">
        <v>4600000</v>
      </c>
      <c r="D45" s="4"/>
      <c r="E45" s="4">
        <v>82078708500</v>
      </c>
      <c r="F45" s="4"/>
      <c r="G45" s="4">
        <f t="shared" si="0"/>
        <v>78283425600</v>
      </c>
      <c r="H45" s="4"/>
      <c r="I45" s="4">
        <v>3795282900</v>
      </c>
      <c r="J45" s="4"/>
      <c r="K45" s="4">
        <v>4600000</v>
      </c>
      <c r="L45" s="4"/>
      <c r="M45" s="4">
        <v>82078708500</v>
      </c>
      <c r="N45" s="4"/>
      <c r="O45" s="4">
        <f t="shared" si="1"/>
        <v>62324946901</v>
      </c>
      <c r="P45" s="4"/>
      <c r="Q45" s="4">
        <v>19753761599</v>
      </c>
      <c r="S45" s="17"/>
      <c r="T45" s="35"/>
      <c r="U45" s="35"/>
      <c r="V45" s="19"/>
    </row>
    <row r="46" spans="1:22">
      <c r="A46" s="2" t="s">
        <v>32</v>
      </c>
      <c r="C46" s="4">
        <v>2006375</v>
      </c>
      <c r="D46" s="4"/>
      <c r="E46" s="4">
        <v>27483342807</v>
      </c>
      <c r="F46" s="4"/>
      <c r="G46" s="4">
        <f t="shared" si="0"/>
        <v>29896611660</v>
      </c>
      <c r="H46" s="4"/>
      <c r="I46" s="4">
        <v>-2413268853</v>
      </c>
      <c r="J46" s="4"/>
      <c r="K46" s="4">
        <v>2006375</v>
      </c>
      <c r="L46" s="4"/>
      <c r="M46" s="4">
        <v>27483342807</v>
      </c>
      <c r="N46" s="4"/>
      <c r="O46" s="4">
        <f t="shared" si="1"/>
        <v>14732241814</v>
      </c>
      <c r="P46" s="4"/>
      <c r="Q46" s="4">
        <v>12751100993</v>
      </c>
      <c r="S46" s="17"/>
      <c r="T46" s="35"/>
      <c r="U46" s="35"/>
      <c r="V46" s="19"/>
    </row>
    <row r="47" spans="1:22">
      <c r="A47" s="2" t="s">
        <v>36</v>
      </c>
      <c r="C47" s="4">
        <v>1000000</v>
      </c>
      <c r="D47" s="4"/>
      <c r="E47" s="4">
        <v>34960738500</v>
      </c>
      <c r="F47" s="4"/>
      <c r="G47" s="4">
        <f t="shared" si="0"/>
        <v>34682404500</v>
      </c>
      <c r="H47" s="4"/>
      <c r="I47" s="4">
        <v>278334000</v>
      </c>
      <c r="J47" s="4"/>
      <c r="K47" s="4">
        <v>1000000</v>
      </c>
      <c r="L47" s="4"/>
      <c r="M47" s="4">
        <v>34960738500</v>
      </c>
      <c r="N47" s="4"/>
      <c r="O47" s="4">
        <f t="shared" si="1"/>
        <v>15914740500</v>
      </c>
      <c r="P47" s="4"/>
      <c r="Q47" s="4">
        <v>19045998000</v>
      </c>
      <c r="S47" s="17"/>
      <c r="T47" s="35"/>
      <c r="U47" s="35"/>
      <c r="V47" s="19"/>
    </row>
    <row r="48" spans="1:22">
      <c r="A48" s="2" t="s">
        <v>58</v>
      </c>
      <c r="C48" s="4">
        <v>500000</v>
      </c>
      <c r="D48" s="4"/>
      <c r="E48" s="4">
        <v>20214006750</v>
      </c>
      <c r="F48" s="4"/>
      <c r="G48" s="4">
        <f t="shared" si="0"/>
        <v>19726922250</v>
      </c>
      <c r="H48" s="4"/>
      <c r="I48" s="4">
        <v>487084500</v>
      </c>
      <c r="J48" s="4"/>
      <c r="K48" s="4">
        <v>500000</v>
      </c>
      <c r="L48" s="4"/>
      <c r="M48" s="4">
        <v>20214006750</v>
      </c>
      <c r="N48" s="4"/>
      <c r="O48" s="4">
        <f t="shared" si="1"/>
        <v>16519798056</v>
      </c>
      <c r="P48" s="4"/>
      <c r="Q48" s="4">
        <f>3693655105+553589</f>
        <v>3694208694</v>
      </c>
      <c r="S48" s="17"/>
      <c r="T48" s="35"/>
      <c r="U48" s="35"/>
      <c r="V48" s="19"/>
    </row>
    <row r="49" spans="1:22" ht="18.75" customHeight="1">
      <c r="A49" s="2" t="s">
        <v>35</v>
      </c>
      <c r="C49" s="4">
        <v>1100000</v>
      </c>
      <c r="D49" s="4"/>
      <c r="E49" s="4">
        <v>29326463100</v>
      </c>
      <c r="F49" s="4"/>
      <c r="G49" s="4">
        <f t="shared" si="0"/>
        <v>30124685250</v>
      </c>
      <c r="H49" s="4"/>
      <c r="I49" s="4">
        <v>-798222150</v>
      </c>
      <c r="J49" s="4"/>
      <c r="K49" s="4">
        <v>1100000</v>
      </c>
      <c r="L49" s="4"/>
      <c r="M49" s="4">
        <v>29326463100</v>
      </c>
      <c r="N49" s="4"/>
      <c r="O49" s="4">
        <f t="shared" si="1"/>
        <v>31945465933</v>
      </c>
      <c r="P49" s="4"/>
      <c r="Q49" s="4">
        <v>-2619002833</v>
      </c>
      <c r="S49" s="17"/>
      <c r="T49" s="35"/>
      <c r="U49" s="35"/>
      <c r="V49" s="19"/>
    </row>
    <row r="50" spans="1:22" ht="18.75" customHeight="1">
      <c r="A50" s="2" t="s">
        <v>21</v>
      </c>
      <c r="C50" s="4">
        <v>550000</v>
      </c>
      <c r="D50" s="4"/>
      <c r="E50" s="4">
        <v>76913624700</v>
      </c>
      <c r="F50" s="4"/>
      <c r="G50" s="4">
        <f t="shared" si="0"/>
        <v>78832217403</v>
      </c>
      <c r="H50" s="4"/>
      <c r="I50" s="4">
        <v>-1918592703</v>
      </c>
      <c r="J50" s="4"/>
      <c r="K50" s="4">
        <v>550000</v>
      </c>
      <c r="L50" s="4"/>
      <c r="M50" s="4">
        <v>76913624700</v>
      </c>
      <c r="N50" s="4"/>
      <c r="O50" s="4">
        <f t="shared" si="1"/>
        <v>83472448743</v>
      </c>
      <c r="P50" s="4"/>
      <c r="Q50" s="4">
        <v>-6558824043</v>
      </c>
      <c r="S50" s="17"/>
      <c r="T50" s="35"/>
      <c r="U50" s="35"/>
      <c r="V50" s="19"/>
    </row>
    <row r="51" spans="1:22" ht="18.75" customHeight="1">
      <c r="A51" s="2" t="s">
        <v>24</v>
      </c>
      <c r="C51" s="4">
        <v>270226</v>
      </c>
      <c r="D51" s="4"/>
      <c r="E51" s="4">
        <v>3723047632</v>
      </c>
      <c r="F51" s="4"/>
      <c r="G51" s="4">
        <f t="shared" si="0"/>
        <v>2857030200</v>
      </c>
      <c r="H51" s="4"/>
      <c r="I51" s="4">
        <v>866017432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0</v>
      </c>
      <c r="S51" s="17"/>
      <c r="T51" s="17"/>
      <c r="U51" s="17"/>
      <c r="V51" s="19"/>
    </row>
    <row r="52" spans="1:22" ht="18.75" customHeight="1">
      <c r="A52" s="18" t="s">
        <v>156</v>
      </c>
      <c r="C52" s="4">
        <v>4250000</v>
      </c>
      <c r="D52" s="4"/>
      <c r="E52" s="4">
        <v>104773965373</v>
      </c>
      <c r="F52" s="4"/>
      <c r="G52" s="4">
        <f>E52-I52</f>
        <v>122557285838</v>
      </c>
      <c r="H52" s="4"/>
      <c r="I52" s="4">
        <v>-17783320465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0</v>
      </c>
      <c r="S52" s="17"/>
      <c r="T52" s="17"/>
      <c r="U52" s="17"/>
      <c r="V52" s="19"/>
    </row>
    <row r="53" spans="1:22" ht="18.75" customHeight="1">
      <c r="A53" s="2" t="s">
        <v>155</v>
      </c>
      <c r="C53" s="4">
        <v>786522</v>
      </c>
      <c r="D53" s="4"/>
      <c r="E53" s="4">
        <v>8060793021</v>
      </c>
      <c r="F53" s="4"/>
      <c r="G53" s="4">
        <f>E53-I53</f>
        <v>5882702699</v>
      </c>
      <c r="H53" s="4"/>
      <c r="I53" s="4">
        <v>2178090322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0</v>
      </c>
      <c r="S53" s="17"/>
      <c r="T53" s="17"/>
      <c r="U53" s="17"/>
      <c r="V53" s="19"/>
    </row>
    <row r="54" spans="1:22" ht="18.75" customHeight="1">
      <c r="A54" s="2" t="s">
        <v>20</v>
      </c>
      <c r="C54" s="4">
        <v>8381790</v>
      </c>
      <c r="D54" s="4"/>
      <c r="E54" s="4">
        <v>35877240413</v>
      </c>
      <c r="F54" s="4"/>
      <c r="G54" s="4">
        <f t="shared" ref="G54" si="2">E54-I54</f>
        <v>46882037740</v>
      </c>
      <c r="H54" s="4"/>
      <c r="I54" s="4">
        <v>-11004797327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0</v>
      </c>
      <c r="S54" s="17"/>
      <c r="T54" s="17"/>
      <c r="U54" s="17"/>
      <c r="V54" s="19"/>
    </row>
    <row r="55" spans="1:22" ht="19.5" thickBot="1">
      <c r="C55" s="4"/>
      <c r="D55" s="4"/>
      <c r="E55" s="8">
        <f>SUM(E8:E54)</f>
        <v>2925424821661</v>
      </c>
      <c r="F55" s="4"/>
      <c r="G55" s="8">
        <f>SUM(G8:G54)</f>
        <v>3058272691632</v>
      </c>
      <c r="H55" s="4"/>
      <c r="I55" s="8">
        <f>SUM(I8:I54)</f>
        <v>-132847869971</v>
      </c>
      <c r="J55" s="4"/>
      <c r="K55" s="4"/>
      <c r="L55" s="4"/>
      <c r="M55" s="8">
        <f>SUM(M8:M54)</f>
        <v>2772989775222</v>
      </c>
      <c r="N55" s="4"/>
      <c r="O55" s="8">
        <f>SUM(O8:O54)</f>
        <v>2370481095522</v>
      </c>
      <c r="P55" s="4"/>
      <c r="Q55" s="8">
        <f>SUM(Q8:Q54)</f>
        <v>402508679700</v>
      </c>
      <c r="S55" s="17"/>
      <c r="T55" s="35"/>
      <c r="U55" s="35"/>
      <c r="V55" s="19"/>
    </row>
    <row r="56" spans="1:22" ht="19.5" customHeight="1" thickTop="1"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S56" s="17"/>
      <c r="T56" s="35"/>
      <c r="U56" s="35"/>
      <c r="V56" s="19"/>
    </row>
    <row r="57" spans="1:22"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S57" s="17"/>
      <c r="T57" s="35"/>
      <c r="U57" s="35"/>
      <c r="V57" s="19"/>
    </row>
    <row r="58" spans="1:22"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S58" s="17"/>
      <c r="T58" s="35"/>
      <c r="U58" s="35"/>
      <c r="V58" s="19"/>
    </row>
    <row r="59" spans="1:22" ht="15.75" customHeight="1">
      <c r="I59" s="10"/>
      <c r="S59" s="17"/>
      <c r="T59" s="35"/>
      <c r="U59" s="35"/>
      <c r="V59" s="19"/>
    </row>
    <row r="60" spans="1:22" ht="15.75" customHeight="1">
      <c r="S60" s="17"/>
      <c r="T60" s="35"/>
      <c r="U60" s="35"/>
      <c r="V60" s="19"/>
    </row>
  </sheetData>
  <mergeCells count="63">
    <mergeCell ref="C6:I6"/>
    <mergeCell ref="T20:U20"/>
    <mergeCell ref="T21:U21"/>
    <mergeCell ref="T22:U22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T23:U23"/>
    <mergeCell ref="T24:U24"/>
    <mergeCell ref="T25:U25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T35:U35"/>
    <mergeCell ref="T36:U36"/>
    <mergeCell ref="T37:U37"/>
    <mergeCell ref="T38:U38"/>
    <mergeCell ref="T39:U39"/>
    <mergeCell ref="T40:U40"/>
    <mergeCell ref="T41:U41"/>
    <mergeCell ref="T42:U42"/>
    <mergeCell ref="T43:U43"/>
    <mergeCell ref="T44:U44"/>
    <mergeCell ref="T45:U45"/>
    <mergeCell ref="T46:U46"/>
    <mergeCell ref="T47:U47"/>
    <mergeCell ref="T48:U48"/>
    <mergeCell ref="T49:U49"/>
    <mergeCell ref="T50:U50"/>
    <mergeCell ref="T55:U55"/>
    <mergeCell ref="T56:U56"/>
    <mergeCell ref="T57:U57"/>
    <mergeCell ref="T58:U58"/>
    <mergeCell ref="T59:U59"/>
    <mergeCell ref="T60:U60"/>
    <mergeCell ref="T8:U8"/>
    <mergeCell ref="T9:U9"/>
    <mergeCell ref="T10:U10"/>
    <mergeCell ref="T11:U11"/>
    <mergeCell ref="T12:U12"/>
    <mergeCell ref="T13:U13"/>
    <mergeCell ref="T14:U14"/>
    <mergeCell ref="T15:U15"/>
    <mergeCell ref="T16:U16"/>
    <mergeCell ref="T17:U17"/>
    <mergeCell ref="T18:U18"/>
    <mergeCell ref="T19:U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115"/>
  <sheetViews>
    <sheetView rightToLeft="1" zoomScaleNormal="100" workbookViewId="0">
      <selection activeCell="K67" sqref="K67"/>
    </sheetView>
  </sheetViews>
  <sheetFormatPr defaultColWidth="9.28515625" defaultRowHeight="18.75"/>
  <cols>
    <col min="1" max="1" width="34.42578125" style="1" bestFit="1" customWidth="1"/>
    <col min="2" max="2" width="1" style="1" customWidth="1"/>
    <col min="3" max="3" width="11.42578125" style="1" customWidth="1"/>
    <col min="4" max="4" width="1" style="1" customWidth="1"/>
    <col min="5" max="5" width="16.5703125" style="1" customWidth="1"/>
    <col min="6" max="6" width="1" style="1" customWidth="1"/>
    <col min="7" max="7" width="16.5703125" style="1" customWidth="1"/>
    <col min="8" max="8" width="1" style="1" customWidth="1"/>
    <col min="9" max="9" width="34" style="1" customWidth="1"/>
    <col min="10" max="10" width="1" style="1" customWidth="1"/>
    <col min="11" max="11" width="12.5703125" style="1" customWidth="1"/>
    <col min="12" max="12" width="1" style="1" customWidth="1"/>
    <col min="13" max="13" width="17.85546875" style="1" customWidth="1"/>
    <col min="14" max="14" width="1" style="1" customWidth="1"/>
    <col min="15" max="15" width="18.42578125" style="1" customWidth="1"/>
    <col min="16" max="16" width="1" style="1" customWidth="1"/>
    <col min="17" max="17" width="34" style="1" customWidth="1"/>
    <col min="18" max="18" width="21.5703125" style="1" customWidth="1"/>
    <col min="19" max="19" width="15.5703125" style="4" customWidth="1"/>
    <col min="20" max="20" width="16" style="1" customWidth="1"/>
    <col min="21" max="21" width="9.28515625" style="1" customWidth="1"/>
    <col min="22" max="22" width="45.28515625" style="1" customWidth="1"/>
    <col min="23" max="23" width="11.140625" style="1" customWidth="1"/>
    <col min="24" max="24" width="12.5703125" style="1" bestFit="1" customWidth="1"/>
    <col min="25" max="25" width="12.5703125" style="1" customWidth="1"/>
    <col min="26" max="26" width="48.85546875" style="25" customWidth="1"/>
    <col min="27" max="27" width="13.85546875" bestFit="1" customWidth="1"/>
    <col min="28" max="16384" width="9.28515625" style="1"/>
  </cols>
  <sheetData>
    <row r="1" spans="1:27">
      <c r="Z1" s="20" t="s">
        <v>208</v>
      </c>
      <c r="AA1" s="21" t="s">
        <v>209</v>
      </c>
    </row>
    <row r="2" spans="1:27" ht="23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Z2" s="23" t="s">
        <v>221</v>
      </c>
      <c r="AA2" s="16">
        <v>1705128147</v>
      </c>
    </row>
    <row r="3" spans="1:27" ht="23.25">
      <c r="A3" s="31" t="s">
        <v>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Z3" s="22" t="s">
        <v>16</v>
      </c>
      <c r="AA3" s="15">
        <v>52331447632</v>
      </c>
    </row>
    <row r="4" spans="1:27" ht="23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Z4" s="22" t="s">
        <v>220</v>
      </c>
      <c r="AA4" s="15">
        <v>53047564</v>
      </c>
    </row>
    <row r="5" spans="1:27">
      <c r="Z5" s="22" t="s">
        <v>232</v>
      </c>
      <c r="AA5" s="15">
        <v>49230303292</v>
      </c>
    </row>
    <row r="6" spans="1:27" ht="23.25">
      <c r="A6" s="31" t="s">
        <v>3</v>
      </c>
      <c r="C6" s="34" t="s">
        <v>93</v>
      </c>
      <c r="D6" s="34" t="s">
        <v>93</v>
      </c>
      <c r="E6" s="34" t="s">
        <v>93</v>
      </c>
      <c r="F6" s="34" t="s">
        <v>93</v>
      </c>
      <c r="G6" s="34" t="s">
        <v>93</v>
      </c>
      <c r="H6" s="34" t="s">
        <v>93</v>
      </c>
      <c r="I6" s="34" t="s">
        <v>93</v>
      </c>
      <c r="K6" s="34" t="s">
        <v>94</v>
      </c>
      <c r="L6" s="34" t="s">
        <v>94</v>
      </c>
      <c r="M6" s="34" t="s">
        <v>94</v>
      </c>
      <c r="N6" s="34" t="s">
        <v>94</v>
      </c>
      <c r="O6" s="34" t="s">
        <v>94</v>
      </c>
      <c r="P6" s="34" t="s">
        <v>94</v>
      </c>
      <c r="Q6" s="34" t="s">
        <v>94</v>
      </c>
      <c r="Z6" s="23" t="s">
        <v>234</v>
      </c>
      <c r="AA6" s="16">
        <v>4571663633</v>
      </c>
    </row>
    <row r="7" spans="1:27" ht="23.25">
      <c r="A7" s="34" t="s">
        <v>3</v>
      </c>
      <c r="C7" s="34" t="s">
        <v>7</v>
      </c>
      <c r="E7" s="34" t="s">
        <v>125</v>
      </c>
      <c r="G7" s="34" t="s">
        <v>126</v>
      </c>
      <c r="I7" s="34" t="s">
        <v>128</v>
      </c>
      <c r="K7" s="34" t="s">
        <v>7</v>
      </c>
      <c r="M7" s="34" t="s">
        <v>125</v>
      </c>
      <c r="O7" s="34" t="s">
        <v>126</v>
      </c>
      <c r="Q7" s="34" t="s">
        <v>128</v>
      </c>
      <c r="V7" s="17"/>
      <c r="W7" s="17"/>
      <c r="X7" s="17"/>
      <c r="Y7" s="17"/>
      <c r="Z7" s="22" t="s">
        <v>230</v>
      </c>
      <c r="AA7" s="15">
        <v>19353655653</v>
      </c>
    </row>
    <row r="8" spans="1:27" ht="23.1" customHeight="1">
      <c r="A8" s="2" t="s">
        <v>30</v>
      </c>
      <c r="C8" s="4">
        <v>13612903</v>
      </c>
      <c r="D8" s="4"/>
      <c r="E8" s="4">
        <v>53682947306</v>
      </c>
      <c r="F8" s="4"/>
      <c r="G8" s="4">
        <v>73748888938</v>
      </c>
      <c r="H8" s="4"/>
      <c r="I8" s="4">
        <v>-20065941632</v>
      </c>
      <c r="J8" s="4"/>
      <c r="K8" s="4">
        <v>13612903</v>
      </c>
      <c r="L8" s="4"/>
      <c r="M8" s="4">
        <v>53682947306</v>
      </c>
      <c r="N8" s="4"/>
      <c r="O8" s="4">
        <f>M8-Q8</f>
        <v>73748888938</v>
      </c>
      <c r="P8" s="4"/>
      <c r="Q8" s="4">
        <v>-20065941632</v>
      </c>
      <c r="T8" s="4"/>
      <c r="V8" s="17"/>
      <c r="W8" s="17"/>
      <c r="X8" s="17"/>
      <c r="Y8" s="17"/>
      <c r="Z8" s="22" t="s">
        <v>229</v>
      </c>
      <c r="AA8" s="15">
        <v>47626813998</v>
      </c>
    </row>
    <row r="9" spans="1:27" ht="23.1" customHeight="1">
      <c r="A9" s="2" t="s">
        <v>64</v>
      </c>
      <c r="C9" s="4">
        <v>2000000</v>
      </c>
      <c r="D9" s="4"/>
      <c r="E9" s="4">
        <v>31571028739</v>
      </c>
      <c r="F9" s="4"/>
      <c r="G9" s="4">
        <v>26423971200</v>
      </c>
      <c r="H9" s="4"/>
      <c r="I9" s="4">
        <v>5147057539</v>
      </c>
      <c r="J9" s="4"/>
      <c r="K9" s="4">
        <v>2000000</v>
      </c>
      <c r="L9" s="4"/>
      <c r="M9" s="4">
        <v>31571028739</v>
      </c>
      <c r="N9" s="4"/>
      <c r="O9" s="4">
        <f t="shared" ref="O9:O69" si="0">M9-Q9</f>
        <v>26234999939</v>
      </c>
      <c r="P9" s="4"/>
      <c r="Q9" s="4">
        <v>5336028800</v>
      </c>
      <c r="R9" s="3"/>
      <c r="T9" s="4"/>
      <c r="V9" s="17"/>
      <c r="W9" s="17"/>
      <c r="X9" s="17">
        <f t="shared" ref="X9:X38" si="1">VLOOKUP(A9,Z:AA,2,0)</f>
        <v>5336028800</v>
      </c>
      <c r="Y9" s="17"/>
      <c r="Z9" s="22" t="s">
        <v>19</v>
      </c>
      <c r="AA9" s="15">
        <v>-3002880943</v>
      </c>
    </row>
    <row r="10" spans="1:27" ht="23.1" customHeight="1">
      <c r="A10" s="2" t="s">
        <v>46</v>
      </c>
      <c r="C10" s="4">
        <v>4250000</v>
      </c>
      <c r="D10" s="4"/>
      <c r="E10" s="4">
        <v>122534624482</v>
      </c>
      <c r="F10" s="4"/>
      <c r="G10" s="4">
        <v>104773965220</v>
      </c>
      <c r="H10" s="4"/>
      <c r="I10" s="4">
        <v>17760659262</v>
      </c>
      <c r="J10" s="4"/>
      <c r="K10" s="4">
        <v>4250000</v>
      </c>
      <c r="L10" s="4"/>
      <c r="M10" s="4">
        <v>122534624482</v>
      </c>
      <c r="N10" s="4"/>
      <c r="O10" s="4">
        <f t="shared" si="0"/>
        <v>104057638232</v>
      </c>
      <c r="P10" s="4"/>
      <c r="Q10" s="4">
        <v>18476986250</v>
      </c>
      <c r="T10" s="4"/>
      <c r="V10" s="17"/>
      <c r="W10" s="17"/>
      <c r="X10" s="17">
        <f t="shared" si="1"/>
        <v>18476986250</v>
      </c>
      <c r="Y10" s="17"/>
      <c r="Z10" s="22" t="s">
        <v>228</v>
      </c>
      <c r="AA10" s="15">
        <v>7799290200</v>
      </c>
    </row>
    <row r="11" spans="1:27" ht="23.1" customHeight="1">
      <c r="A11" s="2" t="s">
        <v>33</v>
      </c>
      <c r="C11" s="4">
        <v>9088342</v>
      </c>
      <c r="D11" s="4"/>
      <c r="E11" s="4">
        <v>169833995189</v>
      </c>
      <c r="F11" s="4"/>
      <c r="G11" s="4">
        <v>93837793361</v>
      </c>
      <c r="H11" s="4"/>
      <c r="I11" s="4">
        <v>75996201828</v>
      </c>
      <c r="J11" s="4"/>
      <c r="K11" s="4">
        <v>9088342</v>
      </c>
      <c r="L11" s="4"/>
      <c r="M11" s="4">
        <v>169833995189</v>
      </c>
      <c r="N11" s="4"/>
      <c r="O11" s="4">
        <f t="shared" si="0"/>
        <v>79697239778</v>
      </c>
      <c r="P11" s="4"/>
      <c r="Q11" s="4">
        <v>90136755411</v>
      </c>
      <c r="R11" s="4"/>
      <c r="T11" s="4"/>
      <c r="V11" s="17"/>
      <c r="W11" s="17"/>
      <c r="X11" s="17">
        <f t="shared" si="1"/>
        <v>90136755411</v>
      </c>
      <c r="Y11" s="17"/>
      <c r="Z11" s="23" t="s">
        <v>20</v>
      </c>
      <c r="AA11" s="16">
        <v>60879213166</v>
      </c>
    </row>
    <row r="12" spans="1:27" ht="23.1" customHeight="1">
      <c r="A12" s="2" t="s">
        <v>20</v>
      </c>
      <c r="C12" s="4">
        <v>8381790</v>
      </c>
      <c r="D12" s="4"/>
      <c r="E12" s="4">
        <v>34096712436</v>
      </c>
      <c r="F12" s="4"/>
      <c r="G12" s="4">
        <v>24872443085</v>
      </c>
      <c r="H12" s="4"/>
      <c r="I12" s="4">
        <v>9224269351</v>
      </c>
      <c r="J12" s="4"/>
      <c r="K12" s="4">
        <v>8381790</v>
      </c>
      <c r="L12" s="4"/>
      <c r="M12" s="4">
        <v>34096712436</v>
      </c>
      <c r="N12" s="4"/>
      <c r="O12" s="4">
        <f t="shared" si="0"/>
        <v>-26782500730</v>
      </c>
      <c r="P12" s="4"/>
      <c r="Q12" s="4">
        <v>60879213166</v>
      </c>
      <c r="R12" s="4"/>
      <c r="T12" s="4"/>
      <c r="V12" s="17"/>
      <c r="W12" s="17"/>
      <c r="X12" s="17">
        <f t="shared" si="1"/>
        <v>60879213166</v>
      </c>
      <c r="Y12" s="17"/>
      <c r="Z12" s="22" t="s">
        <v>22</v>
      </c>
      <c r="AA12" s="15">
        <v>28145861658</v>
      </c>
    </row>
    <row r="13" spans="1:27" ht="23.1" customHeight="1">
      <c r="A13" s="2" t="s">
        <v>61</v>
      </c>
      <c r="C13" s="4">
        <v>7100000</v>
      </c>
      <c r="D13" s="4"/>
      <c r="E13" s="4">
        <v>13148928391</v>
      </c>
      <c r="F13" s="4"/>
      <c r="G13" s="4">
        <v>13148928391</v>
      </c>
      <c r="H13" s="4"/>
      <c r="I13" s="4">
        <v>0</v>
      </c>
      <c r="J13" s="4"/>
      <c r="K13" s="4">
        <v>7100000</v>
      </c>
      <c r="L13" s="4"/>
      <c r="M13" s="4">
        <v>13148928391</v>
      </c>
      <c r="N13" s="4"/>
      <c r="O13" s="4">
        <f t="shared" si="0"/>
        <v>13148928391</v>
      </c>
      <c r="P13" s="4"/>
      <c r="Q13" s="4">
        <v>0</v>
      </c>
      <c r="T13" s="4"/>
      <c r="V13" s="17"/>
      <c r="W13" s="17"/>
      <c r="X13" s="17" t="e">
        <f t="shared" si="1"/>
        <v>#N/A</v>
      </c>
      <c r="Y13" s="17"/>
      <c r="Z13" s="23" t="s">
        <v>122</v>
      </c>
      <c r="AA13" s="16">
        <v>8550892541</v>
      </c>
    </row>
    <row r="14" spans="1:27" ht="23.1" customHeight="1">
      <c r="A14" s="2" t="s">
        <v>47</v>
      </c>
      <c r="C14" s="4">
        <v>3200000</v>
      </c>
      <c r="D14" s="4"/>
      <c r="E14" s="4">
        <v>29901024000</v>
      </c>
      <c r="F14" s="4"/>
      <c r="G14" s="4">
        <v>18143401053</v>
      </c>
      <c r="H14" s="4"/>
      <c r="I14" s="4">
        <v>11757622947</v>
      </c>
      <c r="J14" s="4"/>
      <c r="K14" s="4">
        <v>3200000</v>
      </c>
      <c r="L14" s="4"/>
      <c r="M14" s="4">
        <v>29901024000</v>
      </c>
      <c r="N14" s="4"/>
      <c r="O14" s="4">
        <f t="shared" si="0"/>
        <v>17964425053</v>
      </c>
      <c r="P14" s="4"/>
      <c r="Q14" s="4">
        <v>11936598947</v>
      </c>
      <c r="T14" s="4"/>
      <c r="V14" s="17"/>
      <c r="W14" s="17"/>
      <c r="X14" s="17">
        <f t="shared" si="1"/>
        <v>11936598947</v>
      </c>
      <c r="Y14" s="17"/>
      <c r="Z14" s="22" t="s">
        <v>210</v>
      </c>
      <c r="AA14" s="15">
        <v>-357207724</v>
      </c>
    </row>
    <row r="15" spans="1:27" ht="23.1" customHeight="1">
      <c r="A15" s="2" t="s">
        <v>24</v>
      </c>
      <c r="C15" s="4">
        <v>270226</v>
      </c>
      <c r="D15" s="4"/>
      <c r="E15" s="4">
        <v>3501067217</v>
      </c>
      <c r="F15" s="4"/>
      <c r="G15" s="4">
        <v>4589065064</v>
      </c>
      <c r="H15" s="4"/>
      <c r="I15" s="4">
        <v>-1087997847</v>
      </c>
      <c r="J15" s="4"/>
      <c r="K15" s="4">
        <v>270226</v>
      </c>
      <c r="L15" s="4"/>
      <c r="M15" s="4">
        <v>3501067217</v>
      </c>
      <c r="N15" s="4"/>
      <c r="O15" s="4">
        <f t="shared" si="0"/>
        <v>5122605248</v>
      </c>
      <c r="P15" s="4"/>
      <c r="Q15" s="4">
        <v>-1621538031</v>
      </c>
      <c r="T15" s="4"/>
      <c r="V15" s="17"/>
      <c r="W15" s="17"/>
      <c r="X15" s="17">
        <f t="shared" si="1"/>
        <v>-1621538031</v>
      </c>
      <c r="Y15" s="17"/>
      <c r="Z15" s="22" t="s">
        <v>24</v>
      </c>
      <c r="AA15" s="15">
        <v>-1621538031</v>
      </c>
    </row>
    <row r="16" spans="1:27" ht="23.1" customHeight="1">
      <c r="A16" s="2" t="s">
        <v>19</v>
      </c>
      <c r="C16" s="4">
        <v>786522</v>
      </c>
      <c r="D16" s="4"/>
      <c r="E16" s="4">
        <v>7192948229</v>
      </c>
      <c r="F16" s="4"/>
      <c r="G16" s="4">
        <v>10238883343</v>
      </c>
      <c r="H16" s="4"/>
      <c r="I16" s="4">
        <v>-3045935114</v>
      </c>
      <c r="J16" s="4"/>
      <c r="K16" s="4">
        <v>786522</v>
      </c>
      <c r="L16" s="4"/>
      <c r="M16" s="4">
        <v>7192948229</v>
      </c>
      <c r="N16" s="4"/>
      <c r="O16" s="4">
        <f t="shared" si="0"/>
        <v>10195829172</v>
      </c>
      <c r="P16" s="4"/>
      <c r="Q16" s="4">
        <v>-3002880943</v>
      </c>
      <c r="T16" s="4"/>
      <c r="V16" s="17"/>
      <c r="W16" s="17"/>
      <c r="X16" s="17">
        <f t="shared" si="1"/>
        <v>-3002880943</v>
      </c>
      <c r="Y16" s="17"/>
      <c r="Z16" s="23" t="s">
        <v>217</v>
      </c>
      <c r="AA16" s="16">
        <v>-4836523901</v>
      </c>
    </row>
    <row r="17" spans="1:27" ht="23.1" customHeight="1">
      <c r="A17" s="2" t="s">
        <v>41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4018999</v>
      </c>
      <c r="L17" s="4"/>
      <c r="M17" s="4">
        <v>71074642826</v>
      </c>
      <c r="N17" s="4"/>
      <c r="O17" s="4">
        <f t="shared" si="0"/>
        <v>47392222856</v>
      </c>
      <c r="P17" s="4"/>
      <c r="Q17" s="4">
        <v>23682419970</v>
      </c>
      <c r="T17" s="4"/>
      <c r="V17" s="17"/>
      <c r="W17" s="17"/>
      <c r="X17" s="17">
        <f t="shared" si="1"/>
        <v>23682419970</v>
      </c>
      <c r="Y17" s="17"/>
      <c r="Z17" s="22" t="s">
        <v>222</v>
      </c>
      <c r="AA17" s="15">
        <v>83811138</v>
      </c>
    </row>
    <row r="18" spans="1:27" ht="23.1" customHeight="1">
      <c r="A18" s="18" t="s">
        <v>235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5000000</v>
      </c>
      <c r="L18" s="4"/>
      <c r="M18" s="4">
        <v>14719145626</v>
      </c>
      <c r="N18" s="4"/>
      <c r="O18" s="4">
        <f t="shared" si="0"/>
        <v>15399196551</v>
      </c>
      <c r="P18" s="4"/>
      <c r="Q18" s="4">
        <v>-680050925</v>
      </c>
      <c r="R18" s="12"/>
      <c r="T18" s="4"/>
      <c r="U18" s="12"/>
      <c r="V18" s="5"/>
      <c r="W18" s="12">
        <v>0</v>
      </c>
      <c r="X18" s="17" t="e">
        <f t="shared" si="1"/>
        <v>#N/A</v>
      </c>
      <c r="Y18" s="17"/>
      <c r="Z18" s="22" t="s">
        <v>211</v>
      </c>
      <c r="AA18" s="15">
        <v>2114194075</v>
      </c>
    </row>
    <row r="19" spans="1:27" ht="23.1" customHeight="1">
      <c r="A19" s="26" t="s">
        <v>16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133860002</v>
      </c>
      <c r="L19" s="4"/>
      <c r="M19" s="4">
        <v>357366729241</v>
      </c>
      <c r="N19" s="4"/>
      <c r="O19" s="4">
        <f t="shared" si="0"/>
        <v>305035281609</v>
      </c>
      <c r="P19" s="4"/>
      <c r="Q19" s="4">
        <v>52331447632</v>
      </c>
      <c r="R19" s="12"/>
      <c r="T19" s="4"/>
      <c r="U19" s="12"/>
      <c r="V19" s="5"/>
      <c r="W19" s="12">
        <v>5147057539</v>
      </c>
      <c r="X19" s="17">
        <f t="shared" si="1"/>
        <v>52331447632</v>
      </c>
      <c r="Y19" s="17"/>
      <c r="Z19" s="23" t="s">
        <v>214</v>
      </c>
      <c r="AA19" s="16">
        <v>10814025200</v>
      </c>
    </row>
    <row r="20" spans="1:27" ht="23.1" customHeight="1">
      <c r="A20" s="26" t="s">
        <v>142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14000000</v>
      </c>
      <c r="L20" s="4"/>
      <c r="M20" s="4">
        <v>109489682635</v>
      </c>
      <c r="N20" s="4"/>
      <c r="O20" s="4">
        <f t="shared" si="0"/>
        <v>75456638665</v>
      </c>
      <c r="P20" s="4"/>
      <c r="Q20" s="4">
        <v>34033043970</v>
      </c>
      <c r="R20" s="12"/>
      <c r="T20" s="4"/>
      <c r="U20" s="12"/>
      <c r="V20" s="5"/>
      <c r="W20" s="12">
        <v>17760659262</v>
      </c>
      <c r="X20" s="17">
        <f t="shared" si="1"/>
        <v>34033043970</v>
      </c>
      <c r="Y20" s="17"/>
      <c r="Z20" s="22" t="s">
        <v>64</v>
      </c>
      <c r="AA20" s="15">
        <v>5336028800</v>
      </c>
    </row>
    <row r="21" spans="1:27" ht="23.1" customHeight="1">
      <c r="A21" s="2" t="s">
        <v>160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38137</v>
      </c>
      <c r="L21" s="4"/>
      <c r="M21" s="4">
        <v>26720136</v>
      </c>
      <c r="N21" s="4"/>
      <c r="O21" s="4">
        <f t="shared" si="0"/>
        <v>26720136</v>
      </c>
      <c r="P21" s="4"/>
      <c r="Q21" s="4">
        <v>0</v>
      </c>
      <c r="R21" s="12"/>
      <c r="T21" s="4"/>
      <c r="U21" s="12"/>
      <c r="V21" s="5"/>
      <c r="W21" s="12">
        <v>53510297059</v>
      </c>
      <c r="X21" s="17" t="e">
        <f t="shared" si="1"/>
        <v>#N/A</v>
      </c>
      <c r="Y21" s="17"/>
      <c r="Z21" s="23" t="s">
        <v>227</v>
      </c>
      <c r="AA21" s="16">
        <v>-160347307</v>
      </c>
    </row>
    <row r="22" spans="1:27" ht="23.1" customHeight="1">
      <c r="A22" s="2" t="s">
        <v>161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38137</v>
      </c>
      <c r="L22" s="4"/>
      <c r="M22" s="4">
        <v>79293094</v>
      </c>
      <c r="N22" s="4"/>
      <c r="O22" s="4">
        <f t="shared" si="0"/>
        <v>26245530</v>
      </c>
      <c r="P22" s="4"/>
      <c r="Q22" s="4">
        <v>53047564</v>
      </c>
      <c r="R22" s="12"/>
      <c r="T22" s="4"/>
      <c r="U22" s="12"/>
      <c r="V22" s="5"/>
      <c r="W22" s="12">
        <v>33785731413</v>
      </c>
      <c r="X22" s="17" t="e">
        <f t="shared" si="1"/>
        <v>#N/A</v>
      </c>
      <c r="Y22" s="17"/>
      <c r="Z22" s="22" t="s">
        <v>142</v>
      </c>
      <c r="AA22" s="15">
        <v>34033043970</v>
      </c>
    </row>
    <row r="23" spans="1:27" ht="23.1" customHeight="1">
      <c r="A23" s="2" t="s">
        <v>162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108053</v>
      </c>
      <c r="L23" s="4"/>
      <c r="M23" s="4">
        <v>54075554</v>
      </c>
      <c r="N23" s="4"/>
      <c r="O23" s="4">
        <f t="shared" si="0"/>
        <v>54075554</v>
      </c>
      <c r="P23" s="4"/>
      <c r="Q23" s="4">
        <v>0</v>
      </c>
      <c r="R23" s="12"/>
      <c r="T23" s="4"/>
      <c r="U23" s="12"/>
      <c r="V23" s="5"/>
      <c r="W23" s="12">
        <v>0</v>
      </c>
      <c r="X23" s="17" t="e">
        <f t="shared" si="1"/>
        <v>#N/A</v>
      </c>
      <c r="Y23" s="17"/>
      <c r="Z23" s="23" t="s">
        <v>219</v>
      </c>
      <c r="AA23" s="16">
        <v>9000054000</v>
      </c>
    </row>
    <row r="24" spans="1:27" ht="23.1" customHeight="1">
      <c r="A24" s="2" t="s">
        <v>163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108053</v>
      </c>
      <c r="L24" s="4"/>
      <c r="M24" s="4">
        <v>139971360</v>
      </c>
      <c r="N24" s="4"/>
      <c r="O24" s="4">
        <f t="shared" si="0"/>
        <v>53237749</v>
      </c>
      <c r="P24" s="4"/>
      <c r="Q24" s="4">
        <v>86733611</v>
      </c>
      <c r="R24" s="12"/>
      <c r="T24" s="4"/>
      <c r="U24" s="12"/>
      <c r="V24" s="5"/>
      <c r="W24" s="12">
        <v>-13625014203</v>
      </c>
      <c r="X24" s="17" t="e">
        <f t="shared" si="1"/>
        <v>#N/A</v>
      </c>
      <c r="Y24" s="17"/>
      <c r="Z24" s="22" t="s">
        <v>32</v>
      </c>
      <c r="AA24" s="15">
        <v>4565693274</v>
      </c>
    </row>
    <row r="25" spans="1:27" ht="23.1" customHeight="1">
      <c r="A25" s="26" t="s">
        <v>232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36664627</v>
      </c>
      <c r="L25" s="4"/>
      <c r="M25" s="4">
        <v>107701823119</v>
      </c>
      <c r="N25" s="4"/>
      <c r="O25" s="4">
        <f t="shared" si="0"/>
        <v>58471519827</v>
      </c>
      <c r="P25" s="4"/>
      <c r="Q25" s="4">
        <v>49230303292</v>
      </c>
      <c r="R25" s="12"/>
      <c r="T25" s="4"/>
      <c r="U25" s="12"/>
      <c r="V25" s="5"/>
      <c r="W25" s="12">
        <v>-1087997848</v>
      </c>
      <c r="X25" s="17">
        <f t="shared" si="1"/>
        <v>49230303292</v>
      </c>
      <c r="Y25" s="17"/>
      <c r="Z25" s="23" t="s">
        <v>159</v>
      </c>
      <c r="AA25" s="16">
        <v>7620444004</v>
      </c>
    </row>
    <row r="26" spans="1:27" ht="23.1" customHeight="1">
      <c r="A26" s="18" t="s">
        <v>164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70247</v>
      </c>
      <c r="L26" s="4"/>
      <c r="M26" s="4">
        <v>153204896</v>
      </c>
      <c r="N26" s="4"/>
      <c r="O26" s="4">
        <f t="shared" si="0"/>
        <v>69393758</v>
      </c>
      <c r="P26" s="4"/>
      <c r="Q26" s="4">
        <v>83811138</v>
      </c>
      <c r="R26" s="12"/>
      <c r="T26" s="4"/>
      <c r="U26" s="12"/>
      <c r="V26" s="5"/>
      <c r="W26" s="12">
        <v>-3045935114</v>
      </c>
      <c r="X26" s="17" t="e">
        <f t="shared" si="1"/>
        <v>#N/A</v>
      </c>
      <c r="Y26" s="17"/>
      <c r="Z26" s="22" t="s">
        <v>231</v>
      </c>
      <c r="AA26" s="15">
        <v>4761098428</v>
      </c>
    </row>
    <row r="27" spans="1:27" ht="23.1" customHeight="1">
      <c r="A27" s="2" t="s">
        <v>165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70247</v>
      </c>
      <c r="L27" s="4"/>
      <c r="M27" s="4">
        <v>70310780</v>
      </c>
      <c r="N27" s="4"/>
      <c r="O27" s="4">
        <f t="shared" si="0"/>
        <v>70310780</v>
      </c>
      <c r="P27" s="4"/>
      <c r="Q27" s="4">
        <v>0</v>
      </c>
      <c r="T27" s="4"/>
      <c r="V27" s="17"/>
      <c r="W27" s="17"/>
      <c r="X27" s="17" t="e">
        <f t="shared" si="1"/>
        <v>#N/A</v>
      </c>
      <c r="Y27" s="17"/>
      <c r="Z27" s="22" t="s">
        <v>33</v>
      </c>
      <c r="AA27" s="15">
        <v>90136755411</v>
      </c>
    </row>
    <row r="28" spans="1:27" ht="23.1" customHeight="1">
      <c r="A28" s="2" t="s">
        <v>166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2450000</v>
      </c>
      <c r="L28" s="4"/>
      <c r="M28" s="4">
        <v>12635258171</v>
      </c>
      <c r="N28" s="4"/>
      <c r="O28" s="4">
        <f t="shared" si="0"/>
        <v>9841013171</v>
      </c>
      <c r="P28" s="4"/>
      <c r="Q28" s="4">
        <v>2794245000</v>
      </c>
      <c r="T28" s="4"/>
      <c r="V28" s="17"/>
      <c r="W28" s="17"/>
      <c r="X28" s="17" t="e">
        <f t="shared" si="1"/>
        <v>#N/A</v>
      </c>
      <c r="Y28" s="17"/>
      <c r="Z28" s="23" t="s">
        <v>34</v>
      </c>
      <c r="AA28" s="16">
        <v>61043002</v>
      </c>
    </row>
    <row r="29" spans="1:27" ht="23.1" customHeight="1">
      <c r="A29" s="2" t="s">
        <v>167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300000</v>
      </c>
      <c r="L29" s="4"/>
      <c r="M29" s="4">
        <v>3855920020</v>
      </c>
      <c r="N29" s="4"/>
      <c r="O29" s="4">
        <f t="shared" si="0"/>
        <v>4427355683</v>
      </c>
      <c r="P29" s="4"/>
      <c r="Q29" s="4">
        <v>-571435663</v>
      </c>
      <c r="T29" s="4"/>
      <c r="V29" s="17"/>
      <c r="W29" s="17"/>
      <c r="X29" s="17" t="e">
        <f t="shared" si="1"/>
        <v>#N/A</v>
      </c>
      <c r="Y29" s="17"/>
      <c r="Z29" s="22" t="s">
        <v>41</v>
      </c>
      <c r="AA29" s="15">
        <v>23682419970</v>
      </c>
    </row>
    <row r="30" spans="1:27" ht="23.1" customHeight="1">
      <c r="A30" s="2" t="s">
        <v>168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1100000</v>
      </c>
      <c r="L30" s="4"/>
      <c r="M30" s="4">
        <v>33733087031</v>
      </c>
      <c r="N30" s="4"/>
      <c r="O30" s="4">
        <f t="shared" si="0"/>
        <v>22919061831</v>
      </c>
      <c r="P30" s="4"/>
      <c r="Q30" s="4">
        <v>10814025200</v>
      </c>
      <c r="T30" s="4"/>
      <c r="V30" s="17"/>
      <c r="W30" s="17"/>
      <c r="X30" s="17" t="e">
        <f t="shared" si="1"/>
        <v>#N/A</v>
      </c>
      <c r="Y30" s="17"/>
      <c r="Z30" s="23" t="s">
        <v>37</v>
      </c>
      <c r="AA30" s="16">
        <v>864142583</v>
      </c>
    </row>
    <row r="31" spans="1:27" ht="23.1" customHeight="1">
      <c r="A31" s="2" t="s">
        <v>169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4000000</v>
      </c>
      <c r="L31" s="4"/>
      <c r="M31" s="4">
        <v>37536445222</v>
      </c>
      <c r="N31" s="4"/>
      <c r="O31" s="4">
        <f t="shared" si="0"/>
        <v>34527542007</v>
      </c>
      <c r="P31" s="4"/>
      <c r="Q31" s="4">
        <v>3008903215</v>
      </c>
      <c r="T31" s="4"/>
      <c r="V31" s="17"/>
      <c r="W31" s="17"/>
      <c r="X31" s="17" t="e">
        <f t="shared" si="1"/>
        <v>#N/A</v>
      </c>
      <c r="Y31" s="17"/>
      <c r="Z31" s="23" t="s">
        <v>39</v>
      </c>
      <c r="AA31" s="16">
        <v>35269993448</v>
      </c>
    </row>
    <row r="32" spans="1:27" ht="23.1" customHeight="1">
      <c r="A32" s="2" t="s">
        <v>170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26512314</v>
      </c>
      <c r="L32" s="4"/>
      <c r="M32" s="4">
        <v>112621952518</v>
      </c>
      <c r="N32" s="4"/>
      <c r="O32" s="4">
        <f t="shared" si="0"/>
        <v>112782299825</v>
      </c>
      <c r="P32" s="4"/>
      <c r="Q32" s="4">
        <v>-160347307</v>
      </c>
      <c r="T32" s="4"/>
      <c r="V32" s="17"/>
      <c r="W32" s="17"/>
      <c r="X32" s="17" t="e">
        <f t="shared" si="1"/>
        <v>#N/A</v>
      </c>
      <c r="Y32" s="17"/>
      <c r="Z32" s="22" t="s">
        <v>40</v>
      </c>
      <c r="AA32" s="15">
        <v>28633552916</v>
      </c>
    </row>
    <row r="33" spans="1:27" ht="23.1" customHeight="1">
      <c r="A33" s="2" t="s">
        <v>171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4500000</v>
      </c>
      <c r="L33" s="4"/>
      <c r="M33" s="4">
        <v>58196657815</v>
      </c>
      <c r="N33" s="4"/>
      <c r="O33" s="4">
        <f t="shared" si="0"/>
        <v>49196603815</v>
      </c>
      <c r="P33" s="4"/>
      <c r="Q33" s="4">
        <v>9000054000</v>
      </c>
      <c r="T33" s="4"/>
      <c r="V33" s="17"/>
      <c r="W33" s="17"/>
      <c r="X33" s="17" t="e">
        <f t="shared" si="1"/>
        <v>#N/A</v>
      </c>
      <c r="Y33" s="17"/>
      <c r="Z33" s="23" t="s">
        <v>42</v>
      </c>
      <c r="AA33" s="16">
        <v>19755750718</v>
      </c>
    </row>
    <row r="34" spans="1:27" ht="23.1" customHeight="1">
      <c r="A34" s="2" t="s">
        <v>172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1813660</v>
      </c>
      <c r="L34" s="4"/>
      <c r="M34" s="4">
        <v>6560639676</v>
      </c>
      <c r="N34" s="4"/>
      <c r="O34" s="4">
        <f t="shared" si="0"/>
        <v>6499596674</v>
      </c>
      <c r="P34" s="4"/>
      <c r="Q34" s="4">
        <v>61043002</v>
      </c>
      <c r="T34" s="4"/>
      <c r="V34" s="17"/>
      <c r="W34" s="17"/>
      <c r="X34" s="17" t="e">
        <f t="shared" si="1"/>
        <v>#N/A</v>
      </c>
      <c r="Y34" s="17"/>
      <c r="Z34" s="23" t="s">
        <v>43</v>
      </c>
      <c r="AA34" s="16">
        <v>-571435663</v>
      </c>
    </row>
    <row r="35" spans="1:27" ht="23.1" customHeight="1">
      <c r="A35" s="2" t="s">
        <v>173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1262094</v>
      </c>
      <c r="L35" s="4"/>
      <c r="M35" s="4">
        <v>3702129874</v>
      </c>
      <c r="N35" s="4"/>
      <c r="O35" s="4">
        <f t="shared" si="0"/>
        <v>2837987291</v>
      </c>
      <c r="P35" s="4"/>
      <c r="Q35" s="4">
        <v>864142583</v>
      </c>
      <c r="T35" s="4"/>
      <c r="V35" s="17"/>
      <c r="W35" s="17"/>
      <c r="X35" s="17" t="e">
        <f t="shared" si="1"/>
        <v>#N/A</v>
      </c>
      <c r="Y35" s="17"/>
      <c r="Z35" s="22" t="s">
        <v>44</v>
      </c>
      <c r="AA35" s="15">
        <v>47985640803</v>
      </c>
    </row>
    <row r="36" spans="1:27" ht="23.1" customHeight="1">
      <c r="A36" s="2" t="s">
        <v>174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6175050</v>
      </c>
      <c r="L36" s="4"/>
      <c r="M36" s="4">
        <v>56476603133</v>
      </c>
      <c r="N36" s="4"/>
      <c r="O36" s="4">
        <f t="shared" si="0"/>
        <v>21206609685</v>
      </c>
      <c r="P36" s="4"/>
      <c r="Q36" s="4">
        <v>35269993448</v>
      </c>
      <c r="T36" s="4"/>
      <c r="V36" s="17"/>
      <c r="W36" s="17"/>
      <c r="X36" s="17" t="e">
        <f t="shared" si="1"/>
        <v>#N/A</v>
      </c>
      <c r="Y36" s="17"/>
      <c r="Z36" s="22" t="s">
        <v>45</v>
      </c>
      <c r="AA36" s="15">
        <v>94915463271</v>
      </c>
    </row>
    <row r="37" spans="1:27" ht="23.1" customHeight="1">
      <c r="A37" s="2" t="s">
        <v>175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11900000</v>
      </c>
      <c r="L37" s="4"/>
      <c r="M37" s="4">
        <v>254623317603</v>
      </c>
      <c r="N37" s="4"/>
      <c r="O37" s="4">
        <f t="shared" si="0"/>
        <v>159707854332</v>
      </c>
      <c r="P37" s="4"/>
      <c r="Q37" s="4">
        <v>94915463271</v>
      </c>
      <c r="T37" s="4"/>
      <c r="V37" s="17"/>
      <c r="W37" s="17"/>
      <c r="X37" s="17" t="e">
        <f t="shared" si="1"/>
        <v>#N/A</v>
      </c>
      <c r="Y37" s="17"/>
      <c r="Z37" s="23" t="s">
        <v>157</v>
      </c>
      <c r="AA37" s="16">
        <v>7436829450</v>
      </c>
    </row>
    <row r="38" spans="1:27" ht="23.1" customHeight="1">
      <c r="A38" s="2" t="s">
        <v>176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5300000</v>
      </c>
      <c r="L38" s="4"/>
      <c r="M38" s="4">
        <v>52793172173</v>
      </c>
      <c r="N38" s="4"/>
      <c r="O38" s="4">
        <f t="shared" si="0"/>
        <v>33037421455</v>
      </c>
      <c r="P38" s="4"/>
      <c r="Q38" s="4">
        <v>19755750718</v>
      </c>
      <c r="T38" s="4"/>
      <c r="V38" s="17"/>
      <c r="W38" s="17"/>
      <c r="X38" s="17" t="e">
        <f t="shared" si="1"/>
        <v>#N/A</v>
      </c>
      <c r="Y38" s="17"/>
      <c r="Z38" s="23" t="s">
        <v>158</v>
      </c>
      <c r="AA38" s="16">
        <v>86733611</v>
      </c>
    </row>
    <row r="39" spans="1:27" ht="23.1" customHeight="1">
      <c r="A39" s="2" t="s">
        <v>177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10000000</v>
      </c>
      <c r="L39" s="4"/>
      <c r="M39" s="4">
        <v>52212641683</v>
      </c>
      <c r="N39" s="4"/>
      <c r="O39" s="4">
        <f t="shared" si="0"/>
        <v>47640978050</v>
      </c>
      <c r="P39" s="4"/>
      <c r="Q39" s="4">
        <v>4571663633</v>
      </c>
      <c r="T39" s="4"/>
      <c r="V39" s="17"/>
      <c r="W39" s="17"/>
      <c r="X39" s="17"/>
      <c r="Y39" s="17"/>
      <c r="Z39" s="22" t="s">
        <v>213</v>
      </c>
      <c r="AA39" s="15">
        <v>4400221684</v>
      </c>
    </row>
    <row r="40" spans="1:27" ht="23.1" customHeight="1">
      <c r="A40" s="2" t="s">
        <v>178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2000000</v>
      </c>
      <c r="L40" s="4"/>
      <c r="M40" s="4">
        <v>55287152631</v>
      </c>
      <c r="N40" s="4"/>
      <c r="O40" s="4">
        <f t="shared" si="0"/>
        <v>50886930947</v>
      </c>
      <c r="P40" s="4"/>
      <c r="Q40" s="4">
        <v>4400221684</v>
      </c>
      <c r="T40" s="4"/>
      <c r="V40" s="17"/>
      <c r="W40" s="17"/>
      <c r="X40" s="17"/>
      <c r="Y40" s="17"/>
      <c r="Z40" s="23" t="s">
        <v>223</v>
      </c>
      <c r="AA40" s="16">
        <v>20190078286</v>
      </c>
    </row>
    <row r="41" spans="1:27" ht="23.1" customHeight="1">
      <c r="A41" s="2" t="s">
        <v>179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3389591</v>
      </c>
      <c r="L41" s="4"/>
      <c r="M41" s="4">
        <v>84913845132</v>
      </c>
      <c r="N41" s="4"/>
      <c r="O41" s="4">
        <f t="shared" si="0"/>
        <v>64723766846</v>
      </c>
      <c r="P41" s="4"/>
      <c r="Q41" s="4">
        <v>20190078286</v>
      </c>
      <c r="T41" s="4"/>
      <c r="V41" s="17"/>
      <c r="W41" s="17"/>
      <c r="X41" s="17"/>
      <c r="Y41" s="17"/>
      <c r="Z41" s="23" t="s">
        <v>46</v>
      </c>
      <c r="AA41" s="16">
        <v>18476986250</v>
      </c>
    </row>
    <row r="42" spans="1:27" ht="23.1" customHeight="1">
      <c r="A42" s="2" t="s">
        <v>180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693625</v>
      </c>
      <c r="L42" s="4"/>
      <c r="M42" s="4">
        <v>9601315045</v>
      </c>
      <c r="N42" s="4"/>
      <c r="O42" s="4">
        <f t="shared" si="0"/>
        <v>5035621771</v>
      </c>
      <c r="P42" s="4"/>
      <c r="Q42" s="4">
        <v>4565693274</v>
      </c>
      <c r="T42" s="4"/>
      <c r="V42" s="17"/>
      <c r="W42" s="17"/>
      <c r="X42" s="17"/>
      <c r="Y42" s="17"/>
      <c r="Z42" s="23" t="s">
        <v>233</v>
      </c>
      <c r="AA42" s="16">
        <v>21031213719</v>
      </c>
    </row>
    <row r="43" spans="1:27" ht="23.1" customHeight="1">
      <c r="A43" s="2" t="s">
        <v>181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30000000</v>
      </c>
      <c r="L43" s="4"/>
      <c r="M43" s="4">
        <v>48044544000</v>
      </c>
      <c r="N43" s="4"/>
      <c r="O43" s="4">
        <f t="shared" si="0"/>
        <v>42929088000</v>
      </c>
      <c r="P43" s="4"/>
      <c r="Q43" s="4">
        <v>5115456000</v>
      </c>
      <c r="T43" s="4"/>
      <c r="V43" s="17"/>
      <c r="W43" s="17"/>
      <c r="X43" s="17"/>
      <c r="Y43" s="17"/>
      <c r="Z43" s="23" t="s">
        <v>47</v>
      </c>
      <c r="AA43" s="16">
        <v>11936598947</v>
      </c>
    </row>
    <row r="44" spans="1:27" ht="23.1" customHeight="1">
      <c r="A44" s="2" t="s">
        <v>182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1900000</v>
      </c>
      <c r="L44" s="4"/>
      <c r="M44" s="4">
        <v>15271382120</v>
      </c>
      <c r="N44" s="4"/>
      <c r="O44" s="4">
        <f t="shared" si="0"/>
        <v>13566253973</v>
      </c>
      <c r="P44" s="4"/>
      <c r="Q44" s="4">
        <v>1705128147</v>
      </c>
      <c r="T44" s="4"/>
      <c r="V44" s="17"/>
      <c r="W44" s="17"/>
      <c r="X44" s="17"/>
      <c r="Y44" s="17"/>
      <c r="Z44" s="23" t="s">
        <v>49</v>
      </c>
      <c r="AA44" s="16">
        <v>3008903215</v>
      </c>
    </row>
    <row r="45" spans="1:27" ht="23.1" customHeight="1">
      <c r="A45" s="2" t="s">
        <v>183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18233449</v>
      </c>
      <c r="L45" s="4"/>
      <c r="M45" s="4">
        <v>137296654300</v>
      </c>
      <c r="N45" s="4"/>
      <c r="O45" s="4">
        <f t="shared" si="0"/>
        <v>116265440581</v>
      </c>
      <c r="P45" s="4"/>
      <c r="Q45" s="4">
        <v>21031213719</v>
      </c>
      <c r="T45" s="4"/>
      <c r="V45" s="17"/>
      <c r="W45" s="17"/>
      <c r="X45" s="17"/>
      <c r="Y45" s="17"/>
      <c r="Z45" s="23" t="s">
        <v>212</v>
      </c>
      <c r="AA45" s="16">
        <v>49163704424</v>
      </c>
    </row>
    <row r="46" spans="1:27" ht="23.1" customHeight="1">
      <c r="A46" s="2" t="s">
        <v>184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7512000</v>
      </c>
      <c r="L46" s="4"/>
      <c r="M46" s="4">
        <v>128460986935</v>
      </c>
      <c r="N46" s="4"/>
      <c r="O46" s="4">
        <f t="shared" si="0"/>
        <v>80475346132</v>
      </c>
      <c r="P46" s="4"/>
      <c r="Q46" s="4">
        <v>47985640803</v>
      </c>
      <c r="T46" s="4"/>
      <c r="V46" s="17"/>
      <c r="W46" s="17"/>
      <c r="X46" s="17"/>
      <c r="Y46" s="17"/>
      <c r="Z46" s="22" t="s">
        <v>215</v>
      </c>
      <c r="AA46" s="15">
        <v>16413121</v>
      </c>
    </row>
    <row r="47" spans="1:27" ht="23.1" customHeight="1">
      <c r="A47" s="2" t="s">
        <v>185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52650000</v>
      </c>
      <c r="L47" s="4"/>
      <c r="M47" s="4">
        <v>220207935603</v>
      </c>
      <c r="N47" s="4"/>
      <c r="O47" s="4">
        <f t="shared" si="0"/>
        <v>171044231179</v>
      </c>
      <c r="P47" s="4"/>
      <c r="Q47" s="4">
        <v>49163704424</v>
      </c>
      <c r="T47" s="4"/>
      <c r="V47" s="17"/>
      <c r="W47" s="17"/>
      <c r="X47" s="17"/>
      <c r="Y47" s="17"/>
      <c r="Z47" s="23" t="s">
        <v>52</v>
      </c>
      <c r="AA47" s="16">
        <v>66624761489</v>
      </c>
    </row>
    <row r="48" spans="1:27" ht="23.1" customHeight="1">
      <c r="A48" s="2" t="s">
        <v>186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7465</v>
      </c>
      <c r="L48" s="4"/>
      <c r="M48" s="4">
        <v>35321983</v>
      </c>
      <c r="N48" s="4"/>
      <c r="O48" s="4">
        <f t="shared" si="0"/>
        <v>18908862</v>
      </c>
      <c r="P48" s="4"/>
      <c r="Q48" s="4">
        <v>16413121</v>
      </c>
      <c r="T48" s="4"/>
      <c r="V48" s="17"/>
      <c r="W48" s="17"/>
      <c r="X48" s="17"/>
      <c r="Y48" s="17"/>
      <c r="Z48" s="22" t="s">
        <v>224</v>
      </c>
      <c r="AA48" s="15">
        <v>64084968925</v>
      </c>
    </row>
    <row r="49" spans="1:27" ht="23.1" customHeight="1">
      <c r="A49" s="2" t="s">
        <v>187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22223600</v>
      </c>
      <c r="L49" s="4"/>
      <c r="M49" s="4">
        <v>140432201821</v>
      </c>
      <c r="N49" s="4"/>
      <c r="O49" s="4">
        <f t="shared" si="0"/>
        <v>73807440332</v>
      </c>
      <c r="P49" s="4"/>
      <c r="Q49" s="4">
        <v>66624761489</v>
      </c>
      <c r="T49" s="4"/>
      <c r="V49" s="17"/>
      <c r="W49" s="17"/>
      <c r="X49" s="17"/>
      <c r="Y49" s="17"/>
      <c r="Z49" s="23" t="s">
        <v>111</v>
      </c>
      <c r="AA49" s="16">
        <v>5115456000</v>
      </c>
    </row>
    <row r="50" spans="1:27" ht="23.1" customHeight="1">
      <c r="A50" s="2" t="s">
        <v>188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21421840</v>
      </c>
      <c r="L50" s="4"/>
      <c r="M50" s="4">
        <v>124730083300</v>
      </c>
      <c r="N50" s="4"/>
      <c r="O50" s="4">
        <f t="shared" si="0"/>
        <v>60645114375</v>
      </c>
      <c r="P50" s="4"/>
      <c r="Q50" s="4">
        <v>64084968925</v>
      </c>
      <c r="T50" s="4"/>
      <c r="V50" s="17"/>
      <c r="W50" s="17"/>
      <c r="X50" s="17"/>
      <c r="Y50" s="17"/>
      <c r="Z50" s="23" t="s">
        <v>58</v>
      </c>
      <c r="AA50" s="16">
        <v>5789814282</v>
      </c>
    </row>
    <row r="51" spans="1:27" ht="23.1" customHeight="1">
      <c r="A51" s="2" t="s">
        <v>189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500000</v>
      </c>
      <c r="L51" s="4"/>
      <c r="M51" s="4">
        <v>22177420589</v>
      </c>
      <c r="N51" s="4"/>
      <c r="O51" s="4">
        <f t="shared" si="0"/>
        <v>16387606307</v>
      </c>
      <c r="P51" s="4"/>
      <c r="Q51" s="4">
        <v>5789814282</v>
      </c>
      <c r="T51" s="4"/>
      <c r="V51" s="17"/>
      <c r="W51" s="17"/>
      <c r="X51" s="17"/>
      <c r="Y51" s="17"/>
      <c r="Z51" s="22" t="s">
        <v>59</v>
      </c>
      <c r="AA51" s="15">
        <v>15719963699</v>
      </c>
    </row>
    <row r="52" spans="1:27" ht="23.1" customHeight="1">
      <c r="A52" s="2" t="s">
        <v>190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625000</v>
      </c>
      <c r="L52" s="4"/>
      <c r="M52" s="4">
        <v>13543931397</v>
      </c>
      <c r="N52" s="4"/>
      <c r="O52" s="4">
        <f t="shared" si="0"/>
        <v>7175514397</v>
      </c>
      <c r="P52" s="4"/>
      <c r="Q52" s="4">
        <v>6368417000</v>
      </c>
      <c r="T52" s="4"/>
      <c r="V52" s="17"/>
      <c r="W52" s="17"/>
      <c r="X52" s="17"/>
      <c r="Y52" s="17"/>
      <c r="Z52" s="22" t="s">
        <v>216</v>
      </c>
      <c r="AA52" s="15">
        <v>6368417000</v>
      </c>
    </row>
    <row r="53" spans="1:27" ht="23.1" customHeight="1">
      <c r="A53" s="2" t="s">
        <v>191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4800000</v>
      </c>
      <c r="L53" s="4"/>
      <c r="M53" s="4">
        <v>30500612584</v>
      </c>
      <c r="N53" s="4"/>
      <c r="O53" s="4">
        <f t="shared" si="0"/>
        <v>14780648885</v>
      </c>
      <c r="P53" s="4"/>
      <c r="Q53" s="4">
        <v>15719963699</v>
      </c>
      <c r="T53" s="4"/>
      <c r="V53" s="17"/>
      <c r="W53" s="17"/>
      <c r="X53" s="17"/>
      <c r="Y53" s="17"/>
      <c r="Z53" s="23" t="s">
        <v>226</v>
      </c>
      <c r="AA53" s="16">
        <v>11257888006</v>
      </c>
    </row>
    <row r="54" spans="1:27" ht="23.1" customHeight="1">
      <c r="A54" s="2" t="s">
        <v>192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3440000</v>
      </c>
      <c r="L54" s="4"/>
      <c r="M54" s="4">
        <v>21382543597</v>
      </c>
      <c r="N54" s="4"/>
      <c r="O54" s="4">
        <f t="shared" si="0"/>
        <v>19534322007</v>
      </c>
      <c r="P54" s="4"/>
      <c r="Q54" s="4">
        <v>1848221590</v>
      </c>
      <c r="T54" s="4"/>
      <c r="V54" s="17"/>
      <c r="W54" s="17"/>
      <c r="X54" s="17"/>
      <c r="Y54" s="17"/>
      <c r="Z54" s="23" t="s">
        <v>144</v>
      </c>
      <c r="AA54" s="16">
        <v>26629859740</v>
      </c>
    </row>
    <row r="55" spans="1:27" ht="23.1" customHeight="1">
      <c r="A55" s="2" t="s">
        <v>193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9692307</v>
      </c>
      <c r="L55" s="4"/>
      <c r="M55" s="4">
        <v>78855302363</v>
      </c>
      <c r="N55" s="4"/>
      <c r="O55" s="4">
        <f t="shared" si="0"/>
        <v>34960146983</v>
      </c>
      <c r="P55" s="4"/>
      <c r="Q55" s="4">
        <v>43895155380</v>
      </c>
      <c r="T55" s="4"/>
      <c r="V55" s="17"/>
      <c r="W55" s="17"/>
      <c r="X55" s="17"/>
      <c r="Y55" s="17"/>
      <c r="Z55" s="23" t="s">
        <v>225</v>
      </c>
      <c r="AA55" s="16">
        <v>1848221590</v>
      </c>
    </row>
    <row r="56" spans="1:27" ht="23.1" customHeight="1">
      <c r="A56" s="2" t="s">
        <v>194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13863521</v>
      </c>
      <c r="L56" s="4"/>
      <c r="M56" s="4">
        <v>92871505930</v>
      </c>
      <c r="N56" s="4"/>
      <c r="O56" s="4">
        <f t="shared" si="0"/>
        <v>69326694513</v>
      </c>
      <c r="P56" s="4"/>
      <c r="Q56" s="4">
        <v>23544811417</v>
      </c>
      <c r="T56" s="4"/>
      <c r="V56" s="17"/>
      <c r="W56" s="17"/>
      <c r="X56" s="17"/>
      <c r="Y56" s="17"/>
      <c r="Z56" s="22" t="s">
        <v>218</v>
      </c>
      <c r="AA56" s="15">
        <v>43895155380</v>
      </c>
    </row>
    <row r="57" spans="1:27" ht="23.1" customHeight="1">
      <c r="A57" s="2" t="s">
        <v>195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1050000</v>
      </c>
      <c r="L57" s="4"/>
      <c r="M57" s="4">
        <v>14297184610</v>
      </c>
      <c r="N57" s="4"/>
      <c r="O57" s="4">
        <f t="shared" si="0"/>
        <v>6860355160</v>
      </c>
      <c r="P57" s="4"/>
      <c r="Q57" s="4">
        <v>7436829450</v>
      </c>
      <c r="T57" s="4"/>
      <c r="V57" s="17"/>
      <c r="W57" s="17"/>
      <c r="X57" s="17"/>
      <c r="Y57" s="17"/>
      <c r="Z57" s="22" t="s">
        <v>56</v>
      </c>
      <c r="AA57" s="15">
        <v>23544811417</v>
      </c>
    </row>
    <row r="58" spans="1:27" ht="23.1" customHeight="1">
      <c r="A58" s="2" t="s">
        <v>196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15285977</v>
      </c>
      <c r="L58" s="4"/>
      <c r="M58" s="4">
        <v>132461170198</v>
      </c>
      <c r="N58" s="4"/>
      <c r="O58" s="4">
        <f t="shared" si="0"/>
        <v>84834356200</v>
      </c>
      <c r="P58" s="4"/>
      <c r="Q58" s="4">
        <v>47626813998</v>
      </c>
      <c r="T58" s="4"/>
      <c r="V58" s="17"/>
      <c r="W58" s="17"/>
      <c r="X58" s="17"/>
      <c r="Y58" s="17"/>
      <c r="Z58" s="24"/>
      <c r="AA58" s="14">
        <v>1106507472730</v>
      </c>
    </row>
    <row r="59" spans="1:27" ht="23.1" customHeight="1">
      <c r="A59" s="2" t="s">
        <v>197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1500000</v>
      </c>
      <c r="L59" s="4"/>
      <c r="M59" s="4">
        <v>28711236567</v>
      </c>
      <c r="N59" s="4"/>
      <c r="O59" s="4">
        <f t="shared" si="0"/>
        <v>20911946367</v>
      </c>
      <c r="P59" s="4"/>
      <c r="Q59" s="4">
        <v>7799290200</v>
      </c>
      <c r="T59" s="4"/>
      <c r="V59" s="17"/>
      <c r="W59" s="17"/>
      <c r="X59" s="17"/>
      <c r="Y59" s="17"/>
    </row>
    <row r="60" spans="1:27" ht="23.1" customHeight="1">
      <c r="A60" s="2" t="s">
        <v>198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5800000</v>
      </c>
      <c r="L60" s="4"/>
      <c r="M60" s="4">
        <v>203335793117</v>
      </c>
      <c r="N60" s="4"/>
      <c r="O60" s="4">
        <f t="shared" si="0"/>
        <v>176705933377</v>
      </c>
      <c r="P60" s="4"/>
      <c r="Q60" s="4">
        <v>26629859740</v>
      </c>
      <c r="T60" s="4"/>
      <c r="V60" s="17"/>
      <c r="W60" s="17"/>
      <c r="X60" s="17"/>
      <c r="Y60" s="17"/>
    </row>
    <row r="61" spans="1:27" ht="23.1" customHeight="1">
      <c r="A61" s="2" t="s">
        <v>199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1001000</v>
      </c>
      <c r="L61" s="4"/>
      <c r="M61" s="4">
        <v>25116606981</v>
      </c>
      <c r="N61" s="4"/>
      <c r="O61" s="4">
        <f t="shared" si="0"/>
        <v>20355508553</v>
      </c>
      <c r="P61" s="4"/>
      <c r="Q61" s="4">
        <v>4761098428</v>
      </c>
      <c r="T61" s="4"/>
      <c r="V61" s="17"/>
      <c r="W61" s="17"/>
      <c r="X61" s="17"/>
      <c r="Y61" s="17"/>
    </row>
    <row r="62" spans="1:27" ht="23.1" customHeight="1">
      <c r="A62" s="2" t="s">
        <v>200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4"/>
      <c r="K62" s="4">
        <v>2399089</v>
      </c>
      <c r="L62" s="4"/>
      <c r="M62" s="4">
        <v>47838071660</v>
      </c>
      <c r="N62" s="4"/>
      <c r="O62" s="4">
        <f t="shared" si="0"/>
        <v>28484416007</v>
      </c>
      <c r="P62" s="4"/>
      <c r="Q62" s="4">
        <v>19353655653</v>
      </c>
      <c r="T62" s="4"/>
    </row>
    <row r="63" spans="1:27" ht="23.1" customHeight="1">
      <c r="A63" s="2" t="s">
        <v>201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4"/>
      <c r="K63" s="4">
        <v>4575912</v>
      </c>
      <c r="L63" s="4"/>
      <c r="M63" s="4">
        <v>22709328989</v>
      </c>
      <c r="N63" s="4"/>
      <c r="O63" s="4">
        <f t="shared" si="0"/>
        <v>15088884985</v>
      </c>
      <c r="P63" s="4"/>
      <c r="Q63" s="4">
        <v>7620444004</v>
      </c>
      <c r="R63" s="17"/>
      <c r="T63" s="4"/>
    </row>
    <row r="64" spans="1:27" ht="23.1" customHeight="1">
      <c r="A64" s="2" t="s">
        <v>202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8796939</v>
      </c>
      <c r="L64" s="4"/>
      <c r="M64" s="4">
        <v>125813968947</v>
      </c>
      <c r="N64" s="4"/>
      <c r="O64" s="4">
        <f t="shared" si="0"/>
        <v>97668107289</v>
      </c>
      <c r="P64" s="4"/>
      <c r="Q64" s="4">
        <v>28145861658</v>
      </c>
      <c r="R64" s="17"/>
    </row>
    <row r="65" spans="1:18" ht="23.1" customHeight="1">
      <c r="A65" s="2" t="s">
        <v>203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>
        <v>1800000</v>
      </c>
      <c r="L65" s="4"/>
      <c r="M65" s="4">
        <v>50011459056</v>
      </c>
      <c r="N65" s="4"/>
      <c r="O65" s="4">
        <f t="shared" si="0"/>
        <v>41460566515</v>
      </c>
      <c r="P65" s="4"/>
      <c r="Q65" s="4">
        <v>8550892541</v>
      </c>
      <c r="R65" s="17"/>
    </row>
    <row r="66" spans="1:18" ht="23.1" customHeight="1">
      <c r="A66" s="2" t="s">
        <v>204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4">
        <v>1359750</v>
      </c>
      <c r="L66" s="4"/>
      <c r="M66" s="4">
        <v>23440377659</v>
      </c>
      <c r="N66" s="4"/>
      <c r="O66" s="4">
        <f t="shared" si="0"/>
        <v>23797585383</v>
      </c>
      <c r="P66" s="4"/>
      <c r="Q66" s="4">
        <v>-357207724</v>
      </c>
      <c r="R66" s="17"/>
    </row>
    <row r="67" spans="1:18" ht="23.1" customHeight="1">
      <c r="A67" s="2" t="s">
        <v>205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>
        <v>2635520</v>
      </c>
      <c r="L67" s="4"/>
      <c r="M67" s="4">
        <v>10453156240</v>
      </c>
      <c r="N67" s="4"/>
      <c r="O67" s="4">
        <f t="shared" si="0"/>
        <v>15289680141</v>
      </c>
      <c r="P67" s="4"/>
      <c r="Q67" s="4">
        <v>-4836523901</v>
      </c>
      <c r="R67" s="17"/>
    </row>
    <row r="68" spans="1:18" ht="23.1" customHeight="1">
      <c r="A68" s="2" t="s">
        <v>206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4">
        <v>23692722</v>
      </c>
      <c r="L68" s="4"/>
      <c r="M68" s="4">
        <v>44224697224</v>
      </c>
      <c r="N68" s="4"/>
      <c r="O68" s="4">
        <f t="shared" si="0"/>
        <v>32966809218</v>
      </c>
      <c r="P68" s="4"/>
      <c r="Q68" s="4">
        <v>11257888006</v>
      </c>
      <c r="R68" s="17"/>
    </row>
    <row r="69" spans="1:18" ht="23.1" customHeight="1">
      <c r="A69" s="2" t="s">
        <v>207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K69" s="4">
        <v>8047303</v>
      </c>
      <c r="L69" s="4"/>
      <c r="M69" s="4">
        <v>95656105345</v>
      </c>
      <c r="N69" s="4"/>
      <c r="O69" s="4">
        <f t="shared" si="0"/>
        <v>67022552429</v>
      </c>
      <c r="Q69" s="4">
        <v>28633552916</v>
      </c>
      <c r="R69" s="3"/>
    </row>
    <row r="70" spans="1:18" ht="23.1" customHeight="1" thickBot="1">
      <c r="C70" s="4"/>
      <c r="D70" s="4"/>
      <c r="E70" s="8">
        <f>SUM(E8:E69)</f>
        <v>465463275989</v>
      </c>
      <c r="F70" s="4"/>
      <c r="G70" s="8">
        <f>SUM(G8:G69)</f>
        <v>369777339655</v>
      </c>
      <c r="H70" s="4"/>
      <c r="I70" s="8">
        <f>SUM(I8:I69)</f>
        <v>95685936334</v>
      </c>
      <c r="J70" s="4"/>
      <c r="K70" s="4"/>
      <c r="L70" s="4"/>
      <c r="M70" s="8">
        <f>SUM(M8:M69)</f>
        <v>3858968596098</v>
      </c>
      <c r="N70" s="4"/>
      <c r="O70" s="8">
        <f>SUM(O8:O69)</f>
        <v>2783076998569</v>
      </c>
      <c r="P70" s="4"/>
      <c r="Q70" s="8">
        <f>SUM(Q8:Q69)</f>
        <v>1075891597529</v>
      </c>
    </row>
    <row r="71" spans="1:18" ht="23.1" customHeight="1" thickTop="1"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8" ht="23.1" customHeight="1"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8" ht="23.1" customHeight="1"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8" ht="23.1" customHeight="1"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</row>
    <row r="75" spans="1:18" ht="23.1" customHeight="1"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</row>
    <row r="76" spans="1:18" ht="23.1" customHeight="1">
      <c r="I76" s="10"/>
    </row>
    <row r="77" spans="1:18" ht="23.1" customHeight="1">
      <c r="Q77" s="4"/>
    </row>
    <row r="78" spans="1:18" ht="23.1" customHeight="1">
      <c r="Q78" s="4"/>
    </row>
    <row r="79" spans="1:18" ht="23.1" customHeight="1">
      <c r="Q79" s="4"/>
    </row>
    <row r="80" spans="1:18" ht="23.1" customHeight="1">
      <c r="Q80" s="4"/>
    </row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</sheetData>
  <sortState xmlns:xlrd2="http://schemas.microsoft.com/office/spreadsheetml/2017/richdata2" ref="Z2:AA115">
    <sortCondition ref="Z2:Z115"/>
  </sortState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126"/>
  <sheetViews>
    <sheetView rightToLeft="1" zoomScale="90" zoomScaleNormal="90" workbookViewId="0">
      <selection activeCell="X7" sqref="X7"/>
    </sheetView>
  </sheetViews>
  <sheetFormatPr defaultRowHeight="18.75"/>
  <cols>
    <col min="1" max="1" width="26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25.7109375" style="5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17.42578125" style="1" bestFit="1" customWidth="1"/>
    <col min="20" max="20" width="1" style="1" customWidth="1"/>
    <col min="21" max="21" width="25.7109375" style="5" bestFit="1" customWidth="1"/>
    <col min="22" max="22" width="1" style="1" customWidth="1"/>
    <col min="23" max="23" width="16.42578125" style="1" bestFit="1" customWidth="1"/>
    <col min="24" max="24" width="34.42578125" style="1" bestFit="1" customWidth="1"/>
    <col min="25" max="16384" width="9.140625" style="1"/>
  </cols>
  <sheetData>
    <row r="2" spans="1:24" ht="23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4" ht="23.25">
      <c r="A3" s="31" t="s">
        <v>91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4" ht="23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6" spans="1:24" ht="23.25">
      <c r="A6" s="31" t="s">
        <v>3</v>
      </c>
      <c r="C6" s="34" t="s">
        <v>93</v>
      </c>
      <c r="D6" s="34" t="s">
        <v>93</v>
      </c>
      <c r="E6" s="34" t="s">
        <v>93</v>
      </c>
      <c r="F6" s="34" t="s">
        <v>93</v>
      </c>
      <c r="G6" s="34" t="s">
        <v>93</v>
      </c>
      <c r="H6" s="34" t="s">
        <v>93</v>
      </c>
      <c r="I6" s="34" t="s">
        <v>93</v>
      </c>
      <c r="J6" s="34" t="s">
        <v>93</v>
      </c>
      <c r="K6" s="34" t="s">
        <v>93</v>
      </c>
      <c r="M6" s="34" t="s">
        <v>94</v>
      </c>
      <c r="N6" s="34" t="s">
        <v>94</v>
      </c>
      <c r="O6" s="34" t="s">
        <v>94</v>
      </c>
      <c r="P6" s="34" t="s">
        <v>94</v>
      </c>
      <c r="Q6" s="34" t="s">
        <v>94</v>
      </c>
      <c r="R6" s="34" t="s">
        <v>94</v>
      </c>
      <c r="S6" s="34" t="s">
        <v>94</v>
      </c>
      <c r="T6" s="34" t="s">
        <v>94</v>
      </c>
      <c r="U6" s="34" t="s">
        <v>94</v>
      </c>
    </row>
    <row r="7" spans="1:24" ht="30">
      <c r="A7" s="34" t="s">
        <v>3</v>
      </c>
      <c r="C7" s="34" t="s">
        <v>129</v>
      </c>
      <c r="E7" s="34" t="s">
        <v>130</v>
      </c>
      <c r="G7" s="34" t="s">
        <v>131</v>
      </c>
      <c r="I7" s="34" t="s">
        <v>72</v>
      </c>
      <c r="K7" s="33" t="s">
        <v>132</v>
      </c>
      <c r="M7" s="34" t="s">
        <v>129</v>
      </c>
      <c r="O7" s="34" t="s">
        <v>130</v>
      </c>
      <c r="Q7" s="34" t="s">
        <v>131</v>
      </c>
      <c r="S7" s="34" t="s">
        <v>72</v>
      </c>
      <c r="U7" s="33" t="s">
        <v>132</v>
      </c>
      <c r="X7" s="3"/>
    </row>
    <row r="8" spans="1:24">
      <c r="A8" s="2" t="s">
        <v>30</v>
      </c>
      <c r="C8" s="4">
        <v>0</v>
      </c>
      <c r="D8" s="4"/>
      <c r="E8" s="4">
        <v>0</v>
      </c>
      <c r="F8" s="4"/>
      <c r="G8" s="4">
        <v>-20065941632</v>
      </c>
      <c r="H8" s="4"/>
      <c r="I8" s="4">
        <f>C8+E8+G8</f>
        <v>-20065941632</v>
      </c>
      <c r="K8" s="7">
        <v>2.4639594248490857</v>
      </c>
      <c r="M8" s="4">
        <v>0</v>
      </c>
      <c r="N8" s="4"/>
      <c r="O8" s="4">
        <v>0</v>
      </c>
      <c r="P8" s="4"/>
      <c r="Q8" s="4">
        <v>-20065941632</v>
      </c>
      <c r="R8" s="4"/>
      <c r="S8" s="4">
        <f>M8+O8+Q8</f>
        <v>-20065941632</v>
      </c>
      <c r="U8" s="7">
        <v>-1.1917625611900991E-2</v>
      </c>
      <c r="W8" s="7"/>
      <c r="X8" s="29"/>
    </row>
    <row r="9" spans="1:24">
      <c r="A9" s="2" t="s">
        <v>64</v>
      </c>
      <c r="C9" s="4">
        <v>0</v>
      </c>
      <c r="D9" s="4"/>
      <c r="E9" s="4">
        <v>0</v>
      </c>
      <c r="F9" s="4"/>
      <c r="G9" s="4">
        <v>5147057539</v>
      </c>
      <c r="H9" s="4"/>
      <c r="I9" s="4">
        <f t="shared" ref="I9:I63" si="0">C9+E9+G9</f>
        <v>5147057539</v>
      </c>
      <c r="K9" s="7">
        <v>-0.63202321456147603</v>
      </c>
      <c r="M9" s="4">
        <v>0</v>
      </c>
      <c r="N9" s="4"/>
      <c r="O9" s="4">
        <v>0</v>
      </c>
      <c r="P9" s="4"/>
      <c r="Q9" s="4">
        <v>5336028800</v>
      </c>
      <c r="R9" s="4"/>
      <c r="S9" s="4">
        <f t="shared" ref="S9:S72" si="1">M9+O9+Q9</f>
        <v>5336028800</v>
      </c>
      <c r="U9" s="7">
        <v>3.1691905946395864E-3</v>
      </c>
      <c r="W9" s="7"/>
      <c r="X9" s="29"/>
    </row>
    <row r="10" spans="1:24">
      <c r="A10" s="2" t="s">
        <v>46</v>
      </c>
      <c r="C10" s="4">
        <v>0</v>
      </c>
      <c r="D10" s="4"/>
      <c r="E10" s="4">
        <v>0</v>
      </c>
      <c r="F10" s="4"/>
      <c r="G10" s="4">
        <v>17760659262</v>
      </c>
      <c r="H10" s="4"/>
      <c r="I10" s="4">
        <f t="shared" si="0"/>
        <v>17760659262</v>
      </c>
      <c r="K10" s="7">
        <v>-2.1808866278345858</v>
      </c>
      <c r="M10" s="4">
        <v>10531250000</v>
      </c>
      <c r="N10" s="4"/>
      <c r="O10" s="4">
        <v>0</v>
      </c>
      <c r="P10" s="4"/>
      <c r="Q10" s="4">
        <v>18476986250</v>
      </c>
      <c r="R10" s="4"/>
      <c r="S10" s="4">
        <f t="shared" si="1"/>
        <v>29008236250</v>
      </c>
      <c r="U10" s="7">
        <v>1.7228660664384554E-2</v>
      </c>
      <c r="W10" s="7"/>
      <c r="X10" s="29"/>
    </row>
    <row r="11" spans="1:24">
      <c r="A11" s="2" t="s">
        <v>33</v>
      </c>
      <c r="C11" s="4">
        <v>0</v>
      </c>
      <c r="D11" s="4"/>
      <c r="E11" s="4">
        <v>-43827117743</v>
      </c>
      <c r="F11" s="4"/>
      <c r="G11" s="4">
        <v>75996201828</v>
      </c>
      <c r="H11" s="4"/>
      <c r="I11" s="4">
        <f t="shared" si="0"/>
        <v>32169084085</v>
      </c>
      <c r="K11" s="7">
        <v>-3.9501419556405932</v>
      </c>
      <c r="M11" s="4">
        <v>0</v>
      </c>
      <c r="N11" s="4"/>
      <c r="O11" s="4">
        <v>16802303340</v>
      </c>
      <c r="P11" s="4"/>
      <c r="Q11" s="4">
        <v>90136755411</v>
      </c>
      <c r="R11" s="4"/>
      <c r="S11" s="4">
        <f t="shared" si="1"/>
        <v>106939058751</v>
      </c>
      <c r="U11" s="7">
        <v>6.3513573838521895E-2</v>
      </c>
      <c r="W11" s="7"/>
      <c r="X11" s="29"/>
    </row>
    <row r="12" spans="1:24">
      <c r="A12" s="2" t="s">
        <v>20</v>
      </c>
      <c r="C12" s="4">
        <v>0</v>
      </c>
      <c r="D12" s="4"/>
      <c r="E12" s="4">
        <v>0</v>
      </c>
      <c r="F12" s="4"/>
      <c r="G12" s="4">
        <v>9224269351</v>
      </c>
      <c r="H12" s="4"/>
      <c r="I12" s="4">
        <f t="shared" si="0"/>
        <v>9224269351</v>
      </c>
      <c r="K12" s="7">
        <v>-1.1326767425904076</v>
      </c>
      <c r="M12" s="4">
        <v>0</v>
      </c>
      <c r="N12" s="4"/>
      <c r="O12" s="4">
        <v>0</v>
      </c>
      <c r="P12" s="4"/>
      <c r="Q12" s="4">
        <v>60879213166</v>
      </c>
      <c r="R12" s="4"/>
      <c r="S12" s="4">
        <f t="shared" si="1"/>
        <v>60879213166</v>
      </c>
      <c r="U12" s="7">
        <v>3.6157569047368276E-2</v>
      </c>
      <c r="W12" s="7"/>
      <c r="X12" s="29"/>
    </row>
    <row r="13" spans="1:24">
      <c r="A13" s="2" t="s">
        <v>61</v>
      </c>
      <c r="C13" s="4">
        <v>0</v>
      </c>
      <c r="D13" s="4"/>
      <c r="E13" s="4">
        <v>0</v>
      </c>
      <c r="F13" s="4"/>
      <c r="G13" s="4">
        <v>0</v>
      </c>
      <c r="H13" s="4"/>
      <c r="I13" s="4">
        <f t="shared" si="0"/>
        <v>0</v>
      </c>
      <c r="K13" s="7">
        <v>0</v>
      </c>
      <c r="M13" s="4">
        <v>0</v>
      </c>
      <c r="N13" s="4"/>
      <c r="O13" s="4">
        <v>0</v>
      </c>
      <c r="P13" s="4"/>
      <c r="Q13" s="4">
        <v>0</v>
      </c>
      <c r="R13" s="4"/>
      <c r="S13" s="4">
        <f t="shared" si="1"/>
        <v>0</v>
      </c>
      <c r="U13" s="7">
        <v>0</v>
      </c>
      <c r="W13" s="7"/>
      <c r="X13" s="29"/>
    </row>
    <row r="14" spans="1:24">
      <c r="A14" s="2" t="s">
        <v>47</v>
      </c>
      <c r="C14" s="4">
        <v>0</v>
      </c>
      <c r="D14" s="4"/>
      <c r="E14" s="4">
        <v>-11847750091</v>
      </c>
      <c r="F14" s="4"/>
      <c r="G14" s="4">
        <v>11757622947</v>
      </c>
      <c r="H14" s="4"/>
      <c r="I14" s="4">
        <f t="shared" si="0"/>
        <v>-90127144</v>
      </c>
      <c r="K14" s="7">
        <v>1.1066992517280473E-2</v>
      </c>
      <c r="M14" s="4">
        <v>2612179618</v>
      </c>
      <c r="N14" s="4"/>
      <c r="O14" s="4">
        <v>30382804463</v>
      </c>
      <c r="P14" s="4"/>
      <c r="Q14" s="4">
        <v>11936598947</v>
      </c>
      <c r="R14" s="4"/>
      <c r="S14" s="4">
        <f t="shared" si="1"/>
        <v>44931583028</v>
      </c>
      <c r="U14" s="7">
        <v>2.6685903632042852E-2</v>
      </c>
      <c r="W14" s="7"/>
      <c r="X14" s="29"/>
    </row>
    <row r="15" spans="1:24">
      <c r="A15" s="2" t="s">
        <v>24</v>
      </c>
      <c r="C15" s="4">
        <v>0</v>
      </c>
      <c r="D15" s="4"/>
      <c r="E15" s="4">
        <v>0</v>
      </c>
      <c r="F15" s="4"/>
      <c r="G15" s="4">
        <v>-1087997847</v>
      </c>
      <c r="H15" s="4"/>
      <c r="I15" s="4">
        <f t="shared" si="0"/>
        <v>-1087997847</v>
      </c>
      <c r="K15" s="7">
        <v>0.13359864184275344</v>
      </c>
      <c r="M15" s="4">
        <v>0</v>
      </c>
      <c r="N15" s="4"/>
      <c r="O15" s="4">
        <v>0</v>
      </c>
      <c r="P15" s="4"/>
      <c r="Q15" s="4">
        <v>-1621538031</v>
      </c>
      <c r="R15" s="4"/>
      <c r="S15" s="4">
        <f t="shared" si="1"/>
        <v>-1621538031</v>
      </c>
      <c r="U15" s="7">
        <v>-9.6306884188773387E-4</v>
      </c>
      <c r="W15" s="7"/>
      <c r="X15" s="29"/>
    </row>
    <row r="16" spans="1:24">
      <c r="A16" s="2" t="s">
        <v>19</v>
      </c>
      <c r="C16" s="4">
        <v>0</v>
      </c>
      <c r="D16" s="4"/>
      <c r="E16" s="4">
        <v>0</v>
      </c>
      <c r="F16" s="4"/>
      <c r="G16" s="4">
        <v>-3045935114</v>
      </c>
      <c r="H16" s="4"/>
      <c r="I16" s="4">
        <f t="shared" si="0"/>
        <v>-3045935114</v>
      </c>
      <c r="K16" s="7">
        <v>0.37401985260688886</v>
      </c>
      <c r="M16" s="4">
        <v>1573044000</v>
      </c>
      <c r="N16" s="4"/>
      <c r="O16" s="4">
        <v>0</v>
      </c>
      <c r="P16" s="4"/>
      <c r="Q16" s="4">
        <v>-3002880943</v>
      </c>
      <c r="R16" s="4"/>
      <c r="S16" s="4">
        <f t="shared" si="1"/>
        <v>-1429836943</v>
      </c>
      <c r="U16" s="7">
        <v>-8.4921314360668712E-4</v>
      </c>
      <c r="W16" s="7"/>
      <c r="X16" s="29"/>
    </row>
    <row r="17" spans="1:24">
      <c r="A17" s="2" t="s">
        <v>57</v>
      </c>
      <c r="C17" s="4">
        <v>0</v>
      </c>
      <c r="D17" s="4"/>
      <c r="E17" s="4">
        <v>1055034421</v>
      </c>
      <c r="F17" s="4"/>
      <c r="G17" s="4">
        <v>0</v>
      </c>
      <c r="H17" s="4"/>
      <c r="I17" s="4">
        <f t="shared" si="0"/>
        <v>1055034421</v>
      </c>
      <c r="K17" s="7">
        <v>-0.12955096017111489</v>
      </c>
      <c r="M17" s="4">
        <v>9248902350</v>
      </c>
      <c r="N17" s="4"/>
      <c r="O17" s="4">
        <v>19232462219</v>
      </c>
      <c r="P17" s="4"/>
      <c r="Q17" s="4">
        <v>0</v>
      </c>
      <c r="R17" s="4"/>
      <c r="S17" s="4">
        <f t="shared" si="1"/>
        <v>28481364569</v>
      </c>
      <c r="U17" s="7">
        <v>1.6915739419280488E-2</v>
      </c>
      <c r="W17" s="7"/>
      <c r="X17" s="29"/>
    </row>
    <row r="18" spans="1:24">
      <c r="A18" s="2" t="s">
        <v>26</v>
      </c>
      <c r="C18" s="4">
        <v>0</v>
      </c>
      <c r="D18" s="4"/>
      <c r="E18" s="4">
        <v>516906000</v>
      </c>
      <c r="F18" s="4"/>
      <c r="G18" s="4">
        <v>0</v>
      </c>
      <c r="H18" s="4"/>
      <c r="I18" s="4">
        <f t="shared" si="0"/>
        <v>516906000</v>
      </c>
      <c r="K18" s="7">
        <v>-6.347249652266114E-2</v>
      </c>
      <c r="M18" s="4">
        <v>953625082</v>
      </c>
      <c r="N18" s="4"/>
      <c r="O18" s="4">
        <v>-1118485977</v>
      </c>
      <c r="P18" s="4"/>
      <c r="Q18" s="4">
        <v>0</v>
      </c>
      <c r="R18" s="4"/>
      <c r="S18" s="4">
        <f t="shared" si="1"/>
        <v>-164860895</v>
      </c>
      <c r="U18" s="7">
        <v>-9.7914688514774218E-5</v>
      </c>
      <c r="W18" s="7"/>
      <c r="X18" s="29"/>
    </row>
    <row r="19" spans="1:24">
      <c r="A19" s="2" t="s">
        <v>44</v>
      </c>
      <c r="C19" s="4">
        <v>12762380000</v>
      </c>
      <c r="D19" s="4"/>
      <c r="E19" s="4">
        <v>-14198020126</v>
      </c>
      <c r="F19" s="4"/>
      <c r="G19" s="4">
        <v>0</v>
      </c>
      <c r="H19" s="4"/>
      <c r="I19" s="4">
        <f t="shared" si="0"/>
        <v>-1435640126</v>
      </c>
      <c r="K19" s="7">
        <v>0.176286719259068</v>
      </c>
      <c r="M19" s="4">
        <v>12762380000</v>
      </c>
      <c r="N19" s="4"/>
      <c r="O19" s="4">
        <v>-1066387082</v>
      </c>
      <c r="P19" s="4"/>
      <c r="Q19" s="4">
        <v>0</v>
      </c>
      <c r="R19" s="4"/>
      <c r="S19" s="4">
        <f t="shared" si="1"/>
        <v>11695992918</v>
      </c>
      <c r="U19" s="7">
        <v>6.9465199945504064E-3</v>
      </c>
      <c r="W19" s="7"/>
      <c r="X19" s="29"/>
    </row>
    <row r="20" spans="1:24">
      <c r="A20" s="2" t="s">
        <v>43</v>
      </c>
      <c r="C20" s="4">
        <v>84719536</v>
      </c>
      <c r="D20" s="4"/>
      <c r="E20" s="4">
        <v>-1234610100</v>
      </c>
      <c r="F20" s="4"/>
      <c r="G20" s="4">
        <v>0</v>
      </c>
      <c r="H20" s="4"/>
      <c r="I20" s="4">
        <f t="shared" si="0"/>
        <v>-1149890564</v>
      </c>
      <c r="K20" s="7">
        <v>0.14119864119381639</v>
      </c>
      <c r="M20" s="4">
        <v>84719536</v>
      </c>
      <c r="N20" s="4"/>
      <c r="O20" s="4">
        <v>-9292822278</v>
      </c>
      <c r="P20" s="4"/>
      <c r="Q20" s="4">
        <v>0</v>
      </c>
      <c r="R20" s="4"/>
      <c r="S20" s="4">
        <f t="shared" si="1"/>
        <v>-9208102742</v>
      </c>
      <c r="U20" s="7">
        <v>-5.4689046289295492E-3</v>
      </c>
      <c r="W20" s="7"/>
      <c r="X20" s="29"/>
    </row>
    <row r="21" spans="1:24">
      <c r="A21" s="2" t="s">
        <v>56</v>
      </c>
      <c r="C21" s="4">
        <v>13440000000</v>
      </c>
      <c r="D21" s="4"/>
      <c r="E21" s="4">
        <v>-11968362000</v>
      </c>
      <c r="F21" s="4"/>
      <c r="G21" s="4">
        <v>0</v>
      </c>
      <c r="H21" s="4"/>
      <c r="I21" s="4">
        <f t="shared" si="0"/>
        <v>1471638000</v>
      </c>
      <c r="K21" s="7">
        <v>-0.18070701024483368</v>
      </c>
      <c r="M21" s="4">
        <v>13440000000</v>
      </c>
      <c r="N21" s="4"/>
      <c r="O21" s="4">
        <v>4792986459</v>
      </c>
      <c r="P21" s="4"/>
      <c r="Q21" s="4">
        <v>0</v>
      </c>
      <c r="R21" s="4"/>
      <c r="S21" s="4">
        <f t="shared" si="1"/>
        <v>18232986459</v>
      </c>
      <c r="U21" s="7">
        <v>1.0828991252456085E-2</v>
      </c>
      <c r="W21" s="7"/>
      <c r="X21" s="29"/>
    </row>
    <row r="22" spans="1:24">
      <c r="A22" s="2" t="s">
        <v>40</v>
      </c>
      <c r="C22" s="4">
        <v>0</v>
      </c>
      <c r="D22" s="4"/>
      <c r="E22" s="4">
        <v>-723668400</v>
      </c>
      <c r="F22" s="4"/>
      <c r="G22" s="4">
        <v>0</v>
      </c>
      <c r="H22" s="4"/>
      <c r="I22" s="4">
        <f t="shared" si="0"/>
        <v>-723668400</v>
      </c>
      <c r="K22" s="7">
        <v>8.8861495131725601E-2</v>
      </c>
      <c r="M22" s="4">
        <v>11242578643</v>
      </c>
      <c r="N22" s="4"/>
      <c r="O22" s="4">
        <v>-12095600400</v>
      </c>
      <c r="P22" s="4"/>
      <c r="Q22" s="4">
        <v>0</v>
      </c>
      <c r="R22" s="4"/>
      <c r="S22" s="4">
        <f t="shared" si="1"/>
        <v>-853021757</v>
      </c>
      <c r="U22" s="7">
        <v>-5.0662929879751308E-4</v>
      </c>
      <c r="W22" s="7"/>
      <c r="X22" s="29"/>
    </row>
    <row r="23" spans="1:24">
      <c r="A23" s="2" t="s">
        <v>32</v>
      </c>
      <c r="C23" s="4">
        <v>0</v>
      </c>
      <c r="D23" s="4"/>
      <c r="E23" s="4">
        <v>-2413268853</v>
      </c>
      <c r="F23" s="4"/>
      <c r="G23" s="4">
        <v>0</v>
      </c>
      <c r="H23" s="4"/>
      <c r="I23" s="4">
        <f t="shared" si="0"/>
        <v>-2413268853</v>
      </c>
      <c r="K23" s="7">
        <v>0.29633279335176793</v>
      </c>
      <c r="M23" s="4">
        <v>2347139584</v>
      </c>
      <c r="N23" s="4"/>
      <c r="O23" s="4">
        <v>12751100993</v>
      </c>
      <c r="P23" s="4"/>
      <c r="Q23" s="4">
        <v>0</v>
      </c>
      <c r="R23" s="4"/>
      <c r="S23" s="4">
        <f t="shared" si="1"/>
        <v>15098240577</v>
      </c>
      <c r="U23" s="7">
        <v>8.9671933615189936E-3</v>
      </c>
      <c r="W23" s="7"/>
      <c r="X23" s="29"/>
    </row>
    <row r="24" spans="1:24">
      <c r="A24" s="2" t="s">
        <v>111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f t="shared" si="0"/>
        <v>0</v>
      </c>
      <c r="K24" s="7">
        <v>0</v>
      </c>
      <c r="M24" s="4">
        <v>1470785762</v>
      </c>
      <c r="N24" s="4"/>
      <c r="O24" s="4">
        <v>0</v>
      </c>
      <c r="P24" s="4"/>
      <c r="Q24" s="4">
        <v>0</v>
      </c>
      <c r="R24" s="4"/>
      <c r="S24" s="4">
        <f t="shared" si="1"/>
        <v>1470785762</v>
      </c>
      <c r="U24" s="7">
        <v>8.735335918089905E-4</v>
      </c>
      <c r="W24" s="7"/>
      <c r="X24" s="29"/>
    </row>
    <row r="25" spans="1:24">
      <c r="A25" s="2" t="s">
        <v>52</v>
      </c>
      <c r="C25" s="4">
        <v>0</v>
      </c>
      <c r="D25" s="4"/>
      <c r="E25" s="4">
        <v>1992646547</v>
      </c>
      <c r="F25" s="4"/>
      <c r="G25" s="4">
        <v>0</v>
      </c>
      <c r="H25" s="4"/>
      <c r="I25" s="4">
        <f t="shared" si="0"/>
        <v>1992646547</v>
      </c>
      <c r="K25" s="7">
        <v>-0.24468327128210979</v>
      </c>
      <c r="M25" s="4">
        <v>25057172000</v>
      </c>
      <c r="N25" s="4"/>
      <c r="O25" s="4">
        <v>85620263439</v>
      </c>
      <c r="P25" s="4"/>
      <c r="Q25" s="4">
        <v>0</v>
      </c>
      <c r="R25" s="4"/>
      <c r="S25" s="4">
        <f t="shared" si="1"/>
        <v>110677435439</v>
      </c>
      <c r="U25" s="7">
        <v>6.5733881989562884E-2</v>
      </c>
      <c r="W25" s="7"/>
      <c r="X25" s="29"/>
    </row>
    <row r="26" spans="1:24">
      <c r="A26" s="2" t="s">
        <v>58</v>
      </c>
      <c r="C26" s="4">
        <v>0</v>
      </c>
      <c r="D26" s="4"/>
      <c r="E26" s="4">
        <v>487084500</v>
      </c>
      <c r="F26" s="4"/>
      <c r="G26" s="4">
        <v>0</v>
      </c>
      <c r="H26" s="4"/>
      <c r="I26" s="4">
        <f t="shared" si="0"/>
        <v>487084500</v>
      </c>
      <c r="K26" s="7">
        <v>-5.9810621723276849E-2</v>
      </c>
      <c r="M26" s="4">
        <v>2297437582</v>
      </c>
      <c r="N26" s="4"/>
      <c r="O26" s="4">
        <v>3694208694</v>
      </c>
      <c r="P26" s="4"/>
      <c r="Q26" s="4">
        <v>0</v>
      </c>
      <c r="R26" s="4"/>
      <c r="S26" s="4">
        <f t="shared" si="1"/>
        <v>5991646276</v>
      </c>
      <c r="U26" s="7">
        <v>3.5585769372733717E-3</v>
      </c>
      <c r="W26" s="7"/>
      <c r="X26" s="29"/>
    </row>
    <row r="27" spans="1:24">
      <c r="A27" s="2" t="s">
        <v>16</v>
      </c>
      <c r="C27" s="4">
        <v>0</v>
      </c>
      <c r="D27" s="4"/>
      <c r="E27" s="4">
        <v>-23369843274</v>
      </c>
      <c r="F27" s="4"/>
      <c r="G27" s="4">
        <v>0</v>
      </c>
      <c r="H27" s="4"/>
      <c r="I27" s="4">
        <f t="shared" si="0"/>
        <v>-23369843274</v>
      </c>
      <c r="K27" s="7">
        <v>2.8696557903063633</v>
      </c>
      <c r="M27" s="4">
        <v>1143999792</v>
      </c>
      <c r="N27" s="4"/>
      <c r="O27" s="4">
        <v>44352338995</v>
      </c>
      <c r="P27" s="4"/>
      <c r="Q27" s="4">
        <v>52331447632</v>
      </c>
      <c r="R27" s="4"/>
      <c r="S27" s="4">
        <f t="shared" si="1"/>
        <v>97827786419</v>
      </c>
      <c r="U27" s="7">
        <v>5.8102179023753593E-2</v>
      </c>
      <c r="W27" s="7"/>
      <c r="X27" s="29"/>
    </row>
    <row r="28" spans="1:24">
      <c r="A28" s="2" t="s">
        <v>53</v>
      </c>
      <c r="C28" s="4">
        <v>0</v>
      </c>
      <c r="D28" s="4"/>
      <c r="E28" s="4">
        <v>-2067624000</v>
      </c>
      <c r="F28" s="4"/>
      <c r="G28" s="4">
        <v>0</v>
      </c>
      <c r="H28" s="4"/>
      <c r="I28" s="4">
        <f t="shared" si="0"/>
        <v>-2067624000</v>
      </c>
      <c r="K28" s="7">
        <v>0.25388998609064456</v>
      </c>
      <c r="M28" s="4">
        <v>1281566509</v>
      </c>
      <c r="N28" s="4"/>
      <c r="O28" s="4">
        <v>-6520107615</v>
      </c>
      <c r="P28" s="4"/>
      <c r="Q28" s="4">
        <v>0</v>
      </c>
      <c r="R28" s="4"/>
      <c r="S28" s="4">
        <f t="shared" si="1"/>
        <v>-5238541106</v>
      </c>
      <c r="U28" s="7">
        <v>-3.1112904043486527E-3</v>
      </c>
      <c r="W28" s="7"/>
      <c r="X28" s="29"/>
    </row>
    <row r="29" spans="1:24">
      <c r="A29" s="2" t="s">
        <v>59</v>
      </c>
      <c r="C29" s="4">
        <v>0</v>
      </c>
      <c r="D29" s="4"/>
      <c r="E29" s="4">
        <v>-1980147600</v>
      </c>
      <c r="F29" s="4"/>
      <c r="G29" s="4">
        <v>0</v>
      </c>
      <c r="H29" s="4"/>
      <c r="I29" s="4">
        <f t="shared" si="0"/>
        <v>-1980147600</v>
      </c>
      <c r="K29" s="7">
        <v>0.24314848667911731</v>
      </c>
      <c r="M29" s="4">
        <v>2486412615</v>
      </c>
      <c r="N29" s="4"/>
      <c r="O29" s="4">
        <v>6975856721</v>
      </c>
      <c r="P29" s="4"/>
      <c r="Q29" s="4">
        <v>0</v>
      </c>
      <c r="R29" s="4"/>
      <c r="S29" s="4">
        <f t="shared" si="1"/>
        <v>9462269336</v>
      </c>
      <c r="U29" s="7">
        <v>5.619860032164325E-3</v>
      </c>
      <c r="W29" s="7"/>
      <c r="X29" s="29"/>
    </row>
    <row r="30" spans="1:24">
      <c r="A30" s="2" t="s">
        <v>17</v>
      </c>
      <c r="C30" s="4">
        <v>0</v>
      </c>
      <c r="D30" s="4"/>
      <c r="E30" s="4">
        <v>-17973416269</v>
      </c>
      <c r="F30" s="4"/>
      <c r="G30" s="4">
        <v>0</v>
      </c>
      <c r="H30" s="4"/>
      <c r="I30" s="4">
        <f t="shared" si="0"/>
        <v>-17973416269</v>
      </c>
      <c r="K30" s="7">
        <v>2.2070117228943826</v>
      </c>
      <c r="M30" s="4">
        <v>1700319406</v>
      </c>
      <c r="N30" s="4"/>
      <c r="O30" s="4">
        <v>-11758670695</v>
      </c>
      <c r="P30" s="4"/>
      <c r="Q30" s="4">
        <v>0</v>
      </c>
      <c r="R30" s="4"/>
      <c r="S30" s="4">
        <f t="shared" si="1"/>
        <v>-10058351289</v>
      </c>
      <c r="U30" s="7">
        <v>-5.9738868543362739E-3</v>
      </c>
      <c r="W30" s="7"/>
      <c r="X30" s="29"/>
    </row>
    <row r="31" spans="1:24">
      <c r="A31" s="2" t="s">
        <v>51</v>
      </c>
      <c r="C31" s="4">
        <v>0</v>
      </c>
      <c r="D31" s="4"/>
      <c r="E31" s="4">
        <v>-1214069141</v>
      </c>
      <c r="F31" s="4"/>
      <c r="G31" s="4">
        <v>0</v>
      </c>
      <c r="H31" s="4"/>
      <c r="I31" s="4">
        <f t="shared" si="0"/>
        <v>-1214069141</v>
      </c>
      <c r="K31" s="7">
        <v>0.14907932840863272</v>
      </c>
      <c r="M31" s="4">
        <v>10334382300</v>
      </c>
      <c r="N31" s="4"/>
      <c r="O31" s="4">
        <v>-17525234873</v>
      </c>
      <c r="P31" s="4"/>
      <c r="Q31" s="4">
        <v>0</v>
      </c>
      <c r="R31" s="4"/>
      <c r="S31" s="4">
        <f t="shared" si="1"/>
        <v>-7190852573</v>
      </c>
      <c r="U31" s="7">
        <v>-4.2708132200844698E-3</v>
      </c>
      <c r="W31" s="7"/>
      <c r="X31" s="29"/>
    </row>
    <row r="32" spans="1:24">
      <c r="A32" s="2" t="s">
        <v>50</v>
      </c>
      <c r="C32" s="4">
        <v>0</v>
      </c>
      <c r="D32" s="4"/>
      <c r="E32" s="4">
        <v>-447322500</v>
      </c>
      <c r="F32" s="4"/>
      <c r="G32" s="4">
        <v>0</v>
      </c>
      <c r="H32" s="4"/>
      <c r="I32" s="4">
        <f t="shared" si="0"/>
        <v>-447322500</v>
      </c>
      <c r="K32" s="7">
        <v>5.4928121990764453E-2</v>
      </c>
      <c r="M32" s="4">
        <v>435676393</v>
      </c>
      <c r="N32" s="4"/>
      <c r="O32" s="4">
        <v>-1585570280</v>
      </c>
      <c r="P32" s="4"/>
      <c r="Q32" s="4">
        <v>0</v>
      </c>
      <c r="R32" s="4"/>
      <c r="S32" s="4">
        <f t="shared" si="1"/>
        <v>-1149893887</v>
      </c>
      <c r="U32" s="7">
        <v>-6.8294850498444755E-4</v>
      </c>
      <c r="W32" s="7"/>
      <c r="X32" s="29"/>
    </row>
    <row r="33" spans="1:24">
      <c r="A33" s="2" t="s">
        <v>35</v>
      </c>
      <c r="C33" s="4">
        <v>0</v>
      </c>
      <c r="D33" s="4"/>
      <c r="E33" s="4">
        <v>-798222150</v>
      </c>
      <c r="F33" s="4"/>
      <c r="G33" s="4">
        <v>0</v>
      </c>
      <c r="H33" s="4"/>
      <c r="I33" s="4">
        <f t="shared" si="0"/>
        <v>-798222150</v>
      </c>
      <c r="K33" s="7">
        <v>9.8016182130186341E-2</v>
      </c>
      <c r="M33" s="4">
        <v>1099247091</v>
      </c>
      <c r="N33" s="4"/>
      <c r="O33" s="4">
        <v>-2619002833</v>
      </c>
      <c r="P33" s="4"/>
      <c r="Q33" s="4">
        <v>0</v>
      </c>
      <c r="R33" s="4"/>
      <c r="S33" s="4">
        <f t="shared" si="1"/>
        <v>-1519755742</v>
      </c>
      <c r="U33" s="7">
        <v>-9.0261799255954278E-4</v>
      </c>
      <c r="W33" s="7"/>
      <c r="X33" s="29"/>
    </row>
    <row r="34" spans="1:24">
      <c r="A34" s="2" t="s">
        <v>122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f t="shared" si="0"/>
        <v>0</v>
      </c>
      <c r="K34" s="7">
        <v>0</v>
      </c>
      <c r="M34" s="4">
        <v>3150000000</v>
      </c>
      <c r="N34" s="4"/>
      <c r="O34" s="4">
        <v>0</v>
      </c>
      <c r="P34" s="4"/>
      <c r="Q34" s="4">
        <v>0</v>
      </c>
      <c r="R34" s="4"/>
      <c r="S34" s="4">
        <f t="shared" si="1"/>
        <v>3150000000</v>
      </c>
      <c r="U34" s="7">
        <v>1.8708576634958751E-3</v>
      </c>
      <c r="W34" s="7"/>
      <c r="X34" s="29"/>
    </row>
    <row r="35" spans="1:24">
      <c r="A35" s="2" t="s">
        <v>15</v>
      </c>
      <c r="C35" s="4">
        <v>0</v>
      </c>
      <c r="D35" s="4"/>
      <c r="E35" s="4">
        <v>-9816044801</v>
      </c>
      <c r="F35" s="4"/>
      <c r="G35" s="4">
        <v>0</v>
      </c>
      <c r="H35" s="4"/>
      <c r="I35" s="4">
        <f t="shared" si="0"/>
        <v>-9816044801</v>
      </c>
      <c r="K35" s="7">
        <v>1.2053426918970926</v>
      </c>
      <c r="M35" s="4">
        <v>1201801200</v>
      </c>
      <c r="N35" s="4"/>
      <c r="O35" s="4">
        <v>-14390417750</v>
      </c>
      <c r="P35" s="4"/>
      <c r="Q35" s="4">
        <v>0</v>
      </c>
      <c r="R35" s="4"/>
      <c r="S35" s="4">
        <f t="shared" si="1"/>
        <v>-13188616550</v>
      </c>
      <c r="U35" s="7">
        <v>-7.8330236011035E-3</v>
      </c>
      <c r="W35" s="7"/>
      <c r="X35" s="29"/>
    </row>
    <row r="36" spans="1:24">
      <c r="A36" s="2" t="s">
        <v>62</v>
      </c>
      <c r="C36" s="4">
        <v>0</v>
      </c>
      <c r="D36" s="4"/>
      <c r="E36" s="4">
        <v>-428583871</v>
      </c>
      <c r="F36" s="4"/>
      <c r="G36" s="4">
        <v>0</v>
      </c>
      <c r="H36" s="4"/>
      <c r="I36" s="4">
        <f t="shared" si="0"/>
        <v>-428583871</v>
      </c>
      <c r="K36" s="7">
        <v>5.2627147415035137E-2</v>
      </c>
      <c r="M36" s="4">
        <v>0</v>
      </c>
      <c r="N36" s="4"/>
      <c r="O36" s="4">
        <v>-428583871</v>
      </c>
      <c r="P36" s="4"/>
      <c r="Q36" s="4">
        <v>0</v>
      </c>
      <c r="R36" s="4"/>
      <c r="S36" s="4">
        <f t="shared" si="1"/>
        <v>-428583871</v>
      </c>
      <c r="U36" s="7">
        <v>-2.5454584746383414E-4</v>
      </c>
      <c r="W36" s="7"/>
      <c r="X36" s="29"/>
    </row>
    <row r="37" spans="1:24">
      <c r="A37" s="2" t="s">
        <v>37</v>
      </c>
      <c r="C37" s="4">
        <v>0</v>
      </c>
      <c r="D37" s="4"/>
      <c r="E37" s="4">
        <v>-438479845</v>
      </c>
      <c r="F37" s="4"/>
      <c r="G37" s="4">
        <v>0</v>
      </c>
      <c r="H37" s="4"/>
      <c r="I37" s="4">
        <f t="shared" si="0"/>
        <v>-438479845</v>
      </c>
      <c r="K37" s="7">
        <v>5.3842304862043576E-2</v>
      </c>
      <c r="M37" s="4">
        <v>0</v>
      </c>
      <c r="N37" s="4"/>
      <c r="O37" s="4">
        <v>13736019052</v>
      </c>
      <c r="P37" s="4"/>
      <c r="Q37" s="4">
        <v>0</v>
      </c>
      <c r="R37" s="4"/>
      <c r="S37" s="4">
        <f t="shared" si="1"/>
        <v>13736019052</v>
      </c>
      <c r="U37" s="7">
        <v>8.1581385743998546E-3</v>
      </c>
      <c r="W37" s="7"/>
      <c r="X37" s="29"/>
    </row>
    <row r="38" spans="1:24">
      <c r="A38" s="2" t="s">
        <v>55</v>
      </c>
      <c r="C38" s="4">
        <v>0</v>
      </c>
      <c r="D38" s="4"/>
      <c r="E38" s="4">
        <v>-1440231728</v>
      </c>
      <c r="F38" s="4"/>
      <c r="G38" s="4">
        <v>0</v>
      </c>
      <c r="H38" s="4"/>
      <c r="I38" s="4">
        <f t="shared" si="0"/>
        <v>-1440231728</v>
      </c>
      <c r="K38" s="7">
        <v>0.17685053635923409</v>
      </c>
      <c r="M38" s="4">
        <v>0</v>
      </c>
      <c r="N38" s="4"/>
      <c r="O38" s="4">
        <v>-7032238250</v>
      </c>
      <c r="P38" s="4"/>
      <c r="Q38" s="4">
        <v>0</v>
      </c>
      <c r="R38" s="4"/>
      <c r="S38" s="4">
        <f t="shared" si="1"/>
        <v>-7032238250</v>
      </c>
      <c r="U38" s="7">
        <v>-4.1766085147750221E-3</v>
      </c>
      <c r="W38" s="7"/>
      <c r="X38" s="29"/>
    </row>
    <row r="39" spans="1:24">
      <c r="A39" s="2" t="s">
        <v>42</v>
      </c>
      <c r="C39" s="4">
        <v>0</v>
      </c>
      <c r="D39" s="4"/>
      <c r="E39" s="4">
        <v>-954288000</v>
      </c>
      <c r="F39" s="4"/>
      <c r="G39" s="4">
        <v>0</v>
      </c>
      <c r="H39" s="4"/>
      <c r="I39" s="4">
        <f t="shared" si="0"/>
        <v>-954288000</v>
      </c>
      <c r="K39" s="7">
        <v>0.1171799935802975</v>
      </c>
      <c r="M39" s="4">
        <v>0</v>
      </c>
      <c r="N39" s="4"/>
      <c r="O39" s="4">
        <v>5363233084</v>
      </c>
      <c r="P39" s="4"/>
      <c r="Q39" s="4">
        <v>0</v>
      </c>
      <c r="R39" s="4"/>
      <c r="S39" s="4">
        <f t="shared" si="1"/>
        <v>5363233084</v>
      </c>
      <c r="U39" s="7">
        <v>3.1853478464495288E-3</v>
      </c>
      <c r="W39" s="7"/>
      <c r="X39" s="29"/>
    </row>
    <row r="40" spans="1:24">
      <c r="A40" s="2" t="s">
        <v>38</v>
      </c>
      <c r="C40" s="4">
        <v>0</v>
      </c>
      <c r="D40" s="4"/>
      <c r="E40" s="4">
        <v>4423082392</v>
      </c>
      <c r="F40" s="4"/>
      <c r="G40" s="4">
        <v>0</v>
      </c>
      <c r="H40" s="4"/>
      <c r="I40" s="4">
        <f t="shared" si="0"/>
        <v>4423082392</v>
      </c>
      <c r="K40" s="7">
        <v>-0.54312405301092215</v>
      </c>
      <c r="M40" s="4">
        <v>0</v>
      </c>
      <c r="N40" s="4"/>
      <c r="O40" s="4">
        <v>-3690014446</v>
      </c>
      <c r="P40" s="4"/>
      <c r="Q40" s="4">
        <v>0</v>
      </c>
      <c r="R40" s="4"/>
      <c r="S40" s="4">
        <f t="shared" si="1"/>
        <v>-3690014446</v>
      </c>
      <c r="U40" s="7">
        <v>-2.1915846999078048E-3</v>
      </c>
      <c r="W40" s="7"/>
      <c r="X40" s="29"/>
    </row>
    <row r="41" spans="1:24">
      <c r="A41" s="2" t="s">
        <v>29</v>
      </c>
      <c r="C41" s="4">
        <v>0</v>
      </c>
      <c r="D41" s="4"/>
      <c r="E41" s="4">
        <v>374389265</v>
      </c>
      <c r="F41" s="4"/>
      <c r="G41" s="4">
        <v>0</v>
      </c>
      <c r="H41" s="4"/>
      <c r="I41" s="4">
        <f t="shared" si="0"/>
        <v>374389265</v>
      </c>
      <c r="K41" s="7">
        <v>-4.5972423072733075E-2</v>
      </c>
      <c r="M41" s="4">
        <v>0</v>
      </c>
      <c r="N41" s="4"/>
      <c r="O41" s="4">
        <v>23893638084</v>
      </c>
      <c r="P41" s="4"/>
      <c r="Q41" s="4">
        <v>0</v>
      </c>
      <c r="R41" s="4"/>
      <c r="S41" s="4">
        <f t="shared" si="1"/>
        <v>23893638084</v>
      </c>
      <c r="U41" s="7">
        <v>1.4190982831189934E-2</v>
      </c>
      <c r="W41" s="7"/>
      <c r="X41" s="29"/>
    </row>
    <row r="42" spans="1:24">
      <c r="A42" s="2" t="s">
        <v>27</v>
      </c>
      <c r="C42" s="4">
        <v>0</v>
      </c>
      <c r="D42" s="4"/>
      <c r="E42" s="4">
        <v>-4710316661</v>
      </c>
      <c r="F42" s="4"/>
      <c r="G42" s="4">
        <v>0</v>
      </c>
      <c r="H42" s="4"/>
      <c r="I42" s="4">
        <f t="shared" si="0"/>
        <v>-4710316661</v>
      </c>
      <c r="K42" s="7">
        <v>0.57839444286960373</v>
      </c>
      <c r="M42" s="4">
        <v>0</v>
      </c>
      <c r="N42" s="4"/>
      <c r="O42" s="4">
        <v>35261953890</v>
      </c>
      <c r="P42" s="4"/>
      <c r="Q42" s="4">
        <v>0</v>
      </c>
      <c r="R42" s="4"/>
      <c r="S42" s="4">
        <f t="shared" si="1"/>
        <v>35261953890</v>
      </c>
      <c r="U42" s="7">
        <v>2.0942887830141168E-2</v>
      </c>
      <c r="W42" s="7"/>
      <c r="X42" s="29"/>
    </row>
    <row r="43" spans="1:24">
      <c r="A43" s="2" t="s">
        <v>23</v>
      </c>
      <c r="C43" s="4">
        <v>0</v>
      </c>
      <c r="D43" s="4"/>
      <c r="E43" s="4">
        <v>5344040216</v>
      </c>
      <c r="F43" s="4"/>
      <c r="G43" s="4">
        <v>0</v>
      </c>
      <c r="H43" s="4"/>
      <c r="I43" s="4">
        <f t="shared" si="0"/>
        <v>5344040216</v>
      </c>
      <c r="K43" s="7">
        <v>-0.65621133054563363</v>
      </c>
      <c r="M43" s="4">
        <v>0</v>
      </c>
      <c r="N43" s="4"/>
      <c r="O43" s="4">
        <v>45174166696</v>
      </c>
      <c r="P43" s="4"/>
      <c r="Q43" s="4">
        <v>0</v>
      </c>
      <c r="R43" s="4"/>
      <c r="S43" s="4">
        <f t="shared" si="1"/>
        <v>45174166696</v>
      </c>
      <c r="U43" s="7">
        <v>2.6829979668333882E-2</v>
      </c>
      <c r="W43" s="7"/>
      <c r="X43" s="29"/>
    </row>
    <row r="44" spans="1:24">
      <c r="A44" s="2" t="s">
        <v>22</v>
      </c>
      <c r="C44" s="4">
        <v>0</v>
      </c>
      <c r="D44" s="4"/>
      <c r="E44" s="4">
        <v>-3316664723</v>
      </c>
      <c r="F44" s="4"/>
      <c r="G44" s="4">
        <v>0</v>
      </c>
      <c r="H44" s="4"/>
      <c r="I44" s="4">
        <f t="shared" si="0"/>
        <v>-3316664723</v>
      </c>
      <c r="K44" s="7">
        <v>0.40726358389620237</v>
      </c>
      <c r="M44" s="4">
        <v>0</v>
      </c>
      <c r="N44" s="4"/>
      <c r="O44" s="4">
        <v>-10747635510</v>
      </c>
      <c r="P44" s="4"/>
      <c r="Q44" s="4">
        <v>0</v>
      </c>
      <c r="R44" s="4"/>
      <c r="S44" s="4">
        <f t="shared" si="1"/>
        <v>-10747635510</v>
      </c>
      <c r="U44" s="7">
        <v>-6.3832686534425068E-3</v>
      </c>
      <c r="W44" s="7"/>
      <c r="X44" s="29"/>
    </row>
    <row r="45" spans="1:24">
      <c r="A45" s="2" t="s">
        <v>49</v>
      </c>
      <c r="C45" s="4">
        <v>0</v>
      </c>
      <c r="D45" s="4"/>
      <c r="E45" s="4">
        <v>-4539975603</v>
      </c>
      <c r="F45" s="4"/>
      <c r="G45" s="4">
        <v>0</v>
      </c>
      <c r="H45" s="4"/>
      <c r="I45" s="4">
        <f t="shared" si="0"/>
        <v>-4539975603</v>
      </c>
      <c r="K45" s="7">
        <v>0.55747773419999758</v>
      </c>
      <c r="M45" s="4">
        <v>0</v>
      </c>
      <c r="N45" s="4"/>
      <c r="O45" s="4">
        <v>-9614200058</v>
      </c>
      <c r="P45" s="4"/>
      <c r="Q45" s="4">
        <v>0</v>
      </c>
      <c r="R45" s="4"/>
      <c r="S45" s="4">
        <f t="shared" si="1"/>
        <v>-9614200058</v>
      </c>
      <c r="U45" s="7">
        <v>-5.7100951926640593E-3</v>
      </c>
      <c r="W45" s="7"/>
      <c r="X45" s="29"/>
    </row>
    <row r="46" spans="1:24">
      <c r="A46" s="2" t="s">
        <v>54</v>
      </c>
      <c r="C46" s="4">
        <v>0</v>
      </c>
      <c r="D46" s="4"/>
      <c r="E46" s="4">
        <v>-1415527200</v>
      </c>
      <c r="F46" s="4"/>
      <c r="G46" s="4">
        <v>0</v>
      </c>
      <c r="H46" s="4"/>
      <c r="I46" s="4">
        <f t="shared" si="0"/>
        <v>-1415527200</v>
      </c>
      <c r="K46" s="7">
        <v>0.17381699047744129</v>
      </c>
      <c r="M46" s="4">
        <v>0</v>
      </c>
      <c r="N46" s="4"/>
      <c r="O46" s="4">
        <v>-3158745023</v>
      </c>
      <c r="P46" s="4"/>
      <c r="Q46" s="4">
        <v>0</v>
      </c>
      <c r="R46" s="4"/>
      <c r="S46" s="4">
        <f t="shared" si="1"/>
        <v>-3158745023</v>
      </c>
      <c r="U46" s="7">
        <v>-1.8760515343838107E-3</v>
      </c>
      <c r="W46" s="7"/>
      <c r="X46" s="29"/>
    </row>
    <row r="47" spans="1:24">
      <c r="A47" s="2" t="s">
        <v>48</v>
      </c>
      <c r="C47" s="4">
        <v>0</v>
      </c>
      <c r="D47" s="4"/>
      <c r="E47" s="4">
        <v>-127643058</v>
      </c>
      <c r="F47" s="4"/>
      <c r="G47" s="4">
        <v>0</v>
      </c>
      <c r="H47" s="4"/>
      <c r="I47" s="4">
        <f t="shared" si="0"/>
        <v>-127643058</v>
      </c>
      <c r="K47" s="7">
        <v>1.5673688359289378E-2</v>
      </c>
      <c r="M47" s="4">
        <v>0</v>
      </c>
      <c r="N47" s="4"/>
      <c r="O47" s="4">
        <v>-540476148</v>
      </c>
      <c r="P47" s="4"/>
      <c r="Q47" s="4">
        <v>0</v>
      </c>
      <c r="R47" s="4"/>
      <c r="S47" s="4">
        <f t="shared" si="1"/>
        <v>-540476148</v>
      </c>
      <c r="U47" s="7">
        <v>-3.2100125188016848E-4</v>
      </c>
      <c r="W47" s="7"/>
      <c r="X47" s="29"/>
    </row>
    <row r="48" spans="1:24">
      <c r="A48" s="2" t="s">
        <v>39</v>
      </c>
      <c r="C48" s="4">
        <v>0</v>
      </c>
      <c r="D48" s="4"/>
      <c r="E48" s="4">
        <v>60821083122</v>
      </c>
      <c r="F48" s="4"/>
      <c r="G48" s="4">
        <v>0</v>
      </c>
      <c r="H48" s="4"/>
      <c r="I48" s="4">
        <f t="shared" si="0"/>
        <v>60821083122</v>
      </c>
      <c r="K48" s="7">
        <v>-7.4684100919038077</v>
      </c>
      <c r="M48" s="4">
        <v>0</v>
      </c>
      <c r="N48" s="4"/>
      <c r="O48" s="4">
        <v>184584351822</v>
      </c>
      <c r="P48" s="4"/>
      <c r="Q48" s="4">
        <v>0</v>
      </c>
      <c r="R48" s="4"/>
      <c r="S48" s="4">
        <f t="shared" si="1"/>
        <v>184584351822</v>
      </c>
      <c r="U48" s="7">
        <v>0.10962890449765317</v>
      </c>
      <c r="W48" s="7"/>
      <c r="X48" s="29"/>
    </row>
    <row r="49" spans="1:24">
      <c r="A49" s="2" t="s">
        <v>60</v>
      </c>
      <c r="C49" s="4">
        <v>0</v>
      </c>
      <c r="D49" s="4"/>
      <c r="E49" s="4">
        <v>-4811008787</v>
      </c>
      <c r="F49" s="4"/>
      <c r="G49" s="4">
        <v>0</v>
      </c>
      <c r="H49" s="4"/>
      <c r="I49" s="4">
        <f t="shared" si="0"/>
        <v>-4811008787</v>
      </c>
      <c r="K49" s="7">
        <v>0.59075874240838711</v>
      </c>
      <c r="M49" s="4">
        <v>0</v>
      </c>
      <c r="N49" s="4"/>
      <c r="O49" s="4">
        <v>-4811008787</v>
      </c>
      <c r="P49" s="4"/>
      <c r="Q49" s="4">
        <v>0</v>
      </c>
      <c r="R49" s="4"/>
      <c r="S49" s="4">
        <f t="shared" si="1"/>
        <v>-4811008787</v>
      </c>
      <c r="U49" s="7">
        <v>-2.8573690978745854E-3</v>
      </c>
      <c r="W49" s="7"/>
      <c r="X49" s="29"/>
    </row>
    <row r="50" spans="1:24">
      <c r="A50" s="2" t="s">
        <v>28</v>
      </c>
      <c r="C50" s="4">
        <v>0</v>
      </c>
      <c r="D50" s="4"/>
      <c r="E50" s="4">
        <v>-6011582638</v>
      </c>
      <c r="F50" s="4"/>
      <c r="G50" s="4">
        <v>0</v>
      </c>
      <c r="H50" s="4"/>
      <c r="I50" s="4">
        <f t="shared" si="0"/>
        <v>-6011582638</v>
      </c>
      <c r="K50" s="7">
        <v>0.73818094215610797</v>
      </c>
      <c r="M50" s="4">
        <v>0</v>
      </c>
      <c r="N50" s="4"/>
      <c r="O50" s="4">
        <v>-8221149417</v>
      </c>
      <c r="P50" s="4"/>
      <c r="Q50" s="4">
        <v>0</v>
      </c>
      <c r="R50" s="4"/>
      <c r="S50" s="4">
        <f t="shared" si="1"/>
        <v>-8221149417</v>
      </c>
      <c r="U50" s="7">
        <v>-4.8827302823933631E-3</v>
      </c>
      <c r="W50" s="7"/>
      <c r="X50" s="29"/>
    </row>
    <row r="51" spans="1:24">
      <c r="A51" s="2" t="s">
        <v>25</v>
      </c>
      <c r="C51" s="4">
        <v>0</v>
      </c>
      <c r="D51" s="4"/>
      <c r="E51" s="4">
        <v>1284816435</v>
      </c>
      <c r="F51" s="4"/>
      <c r="G51" s="4">
        <v>0</v>
      </c>
      <c r="H51" s="4"/>
      <c r="I51" s="4">
        <f t="shared" si="0"/>
        <v>1284816435</v>
      </c>
      <c r="K51" s="7">
        <v>-0.15776660882790178</v>
      </c>
      <c r="M51" s="4">
        <v>0</v>
      </c>
      <c r="N51" s="4"/>
      <c r="O51" s="4">
        <v>-6576775993</v>
      </c>
      <c r="P51" s="4"/>
      <c r="Q51" s="4">
        <v>0</v>
      </c>
      <c r="R51" s="4"/>
      <c r="S51" s="4">
        <f t="shared" si="1"/>
        <v>-6576775993</v>
      </c>
      <c r="U51" s="7">
        <v>-3.906098973841188E-3</v>
      </c>
      <c r="W51" s="7"/>
      <c r="X51" s="29"/>
    </row>
    <row r="52" spans="1:24">
      <c r="A52" s="2" t="s">
        <v>63</v>
      </c>
      <c r="C52" s="4">
        <v>0</v>
      </c>
      <c r="D52" s="4"/>
      <c r="E52" s="4">
        <v>-3596779394</v>
      </c>
      <c r="F52" s="4"/>
      <c r="G52" s="4">
        <v>0</v>
      </c>
      <c r="H52" s="4"/>
      <c r="I52" s="4">
        <f t="shared" si="0"/>
        <v>-3596779394</v>
      </c>
      <c r="K52" s="7">
        <v>0.44165973615791704</v>
      </c>
      <c r="M52" s="4">
        <v>0</v>
      </c>
      <c r="N52" s="4"/>
      <c r="O52" s="4">
        <v>-3596779394</v>
      </c>
      <c r="P52" s="4"/>
      <c r="Q52" s="4">
        <v>0</v>
      </c>
      <c r="R52" s="4"/>
      <c r="S52" s="4">
        <f t="shared" si="1"/>
        <v>-3596779394</v>
      </c>
      <c r="U52" s="7">
        <v>-2.1362102517996666E-3</v>
      </c>
      <c r="W52" s="7"/>
      <c r="X52" s="29"/>
    </row>
    <row r="53" spans="1:24">
      <c r="A53" s="2" t="s">
        <v>18</v>
      </c>
      <c r="C53" s="4">
        <v>0</v>
      </c>
      <c r="D53" s="4"/>
      <c r="E53" s="4">
        <v>1747405080</v>
      </c>
      <c r="F53" s="4"/>
      <c r="G53" s="4">
        <v>0</v>
      </c>
      <c r="H53" s="4"/>
      <c r="I53" s="4">
        <f t="shared" si="0"/>
        <v>1747405080</v>
      </c>
      <c r="K53" s="7">
        <v>-0.2145693082765153</v>
      </c>
      <c r="M53" s="4">
        <v>0</v>
      </c>
      <c r="N53" s="4"/>
      <c r="O53" s="4">
        <v>1197610560</v>
      </c>
      <c r="P53" s="4"/>
      <c r="Q53" s="4">
        <v>0</v>
      </c>
      <c r="R53" s="4"/>
      <c r="S53" s="4">
        <f t="shared" si="1"/>
        <v>1197610560</v>
      </c>
      <c r="U53" s="7">
        <v>7.1128853779669414E-4</v>
      </c>
      <c r="W53" s="7"/>
      <c r="X53" s="29"/>
    </row>
    <row r="54" spans="1:24">
      <c r="A54" s="2" t="s">
        <v>41</v>
      </c>
      <c r="C54" s="4">
        <v>0</v>
      </c>
      <c r="D54" s="4"/>
      <c r="E54" s="4">
        <v>-1121958946</v>
      </c>
      <c r="F54" s="4"/>
      <c r="G54" s="4">
        <v>0</v>
      </c>
      <c r="H54" s="4"/>
      <c r="I54" s="4">
        <f t="shared" si="0"/>
        <v>-1121958946</v>
      </c>
      <c r="K54" s="7">
        <v>0.13776883088715078</v>
      </c>
      <c r="M54" s="4">
        <v>0</v>
      </c>
      <c r="N54" s="4"/>
      <c r="O54" s="4">
        <v>369692417</v>
      </c>
      <c r="P54" s="4"/>
      <c r="Q54" s="4">
        <v>0</v>
      </c>
      <c r="R54" s="4"/>
      <c r="S54" s="4">
        <f t="shared" si="1"/>
        <v>369692417</v>
      </c>
      <c r="U54" s="7">
        <v>2.1956885443833737E-4</v>
      </c>
      <c r="W54" s="7"/>
      <c r="X54" s="29"/>
    </row>
    <row r="55" spans="1:24">
      <c r="A55" s="2" t="s">
        <v>31</v>
      </c>
      <c r="C55" s="4">
        <v>0</v>
      </c>
      <c r="D55" s="4"/>
      <c r="E55" s="4">
        <v>-6680280775</v>
      </c>
      <c r="F55" s="4"/>
      <c r="G55" s="4">
        <v>0</v>
      </c>
      <c r="H55" s="4"/>
      <c r="I55" s="4">
        <f t="shared" si="0"/>
        <v>-6680280775</v>
      </c>
      <c r="K55" s="7">
        <v>0.82029246760840002</v>
      </c>
      <c r="M55" s="4">
        <v>0</v>
      </c>
      <c r="N55" s="4"/>
      <c r="O55" s="4">
        <v>-899647748</v>
      </c>
      <c r="P55" s="4"/>
      <c r="Q55" s="4">
        <v>0</v>
      </c>
      <c r="R55" s="4"/>
      <c r="S55" s="4">
        <f t="shared" si="1"/>
        <v>-899647748</v>
      </c>
      <c r="U55" s="7">
        <v>-5.3432155041035101E-4</v>
      </c>
      <c r="W55" s="7"/>
      <c r="X55" s="29"/>
    </row>
    <row r="56" spans="1:24">
      <c r="A56" s="2" t="s">
        <v>34</v>
      </c>
      <c r="C56" s="4">
        <v>0</v>
      </c>
      <c r="D56" s="4"/>
      <c r="E56" s="4">
        <v>-3832563831</v>
      </c>
      <c r="F56" s="4"/>
      <c r="G56" s="4">
        <v>0</v>
      </c>
      <c r="H56" s="4"/>
      <c r="I56" s="4">
        <f t="shared" si="0"/>
        <v>-3832563831</v>
      </c>
      <c r="K56" s="7">
        <v>0.47061244101640215</v>
      </c>
      <c r="M56" s="4">
        <v>0</v>
      </c>
      <c r="N56" s="4"/>
      <c r="O56" s="4">
        <v>-26627692356</v>
      </c>
      <c r="P56" s="4"/>
      <c r="Q56" s="4">
        <v>0</v>
      </c>
      <c r="R56" s="4"/>
      <c r="S56" s="4">
        <f t="shared" si="1"/>
        <v>-26627692356</v>
      </c>
      <c r="U56" s="7">
        <v>-1.5814800731883533E-2</v>
      </c>
      <c r="W56" s="7"/>
      <c r="X56" s="29"/>
    </row>
    <row r="57" spans="1:24">
      <c r="A57" s="2" t="s">
        <v>45</v>
      </c>
      <c r="C57" s="4">
        <v>0</v>
      </c>
      <c r="D57" s="4"/>
      <c r="E57" s="4">
        <v>3795282900</v>
      </c>
      <c r="F57" s="4"/>
      <c r="G57" s="4">
        <v>0</v>
      </c>
      <c r="H57" s="4"/>
      <c r="I57" s="4">
        <f t="shared" si="0"/>
        <v>3795282900</v>
      </c>
      <c r="K57" s="7">
        <v>-0.46603459946830816</v>
      </c>
      <c r="M57" s="4">
        <v>0</v>
      </c>
      <c r="N57" s="4"/>
      <c r="O57" s="4">
        <v>19753761599</v>
      </c>
      <c r="P57" s="4"/>
      <c r="Q57" s="4">
        <v>0</v>
      </c>
      <c r="R57" s="4"/>
      <c r="S57" s="4">
        <f t="shared" si="1"/>
        <v>19753761599</v>
      </c>
      <c r="U57" s="7">
        <v>1.1732214689003073E-2</v>
      </c>
      <c r="W57" s="7"/>
      <c r="X57" s="29"/>
    </row>
    <row r="58" spans="1:24">
      <c r="A58" s="2" t="s">
        <v>36</v>
      </c>
      <c r="C58" s="4">
        <v>0</v>
      </c>
      <c r="D58" s="4"/>
      <c r="E58" s="4">
        <v>278334000</v>
      </c>
      <c r="F58" s="4"/>
      <c r="G58" s="4">
        <v>0</v>
      </c>
      <c r="H58" s="4"/>
      <c r="I58" s="4">
        <f t="shared" si="0"/>
        <v>278334000</v>
      </c>
      <c r="K58" s="7">
        <v>-3.4177498127586768E-2</v>
      </c>
      <c r="M58" s="4">
        <v>0</v>
      </c>
      <c r="N58" s="4"/>
      <c r="O58" s="4">
        <v>19045998000</v>
      </c>
      <c r="P58" s="4"/>
      <c r="Q58" s="4">
        <v>0</v>
      </c>
      <c r="R58" s="4"/>
      <c r="S58" s="4">
        <f t="shared" si="1"/>
        <v>19045998000</v>
      </c>
      <c r="U58" s="7">
        <v>1.1311857561024478E-2</v>
      </c>
      <c r="W58" s="7"/>
      <c r="X58" s="29"/>
    </row>
    <row r="59" spans="1:24">
      <c r="A59" s="2" t="s">
        <v>21</v>
      </c>
      <c r="C59" s="4">
        <v>0</v>
      </c>
      <c r="D59" s="4"/>
      <c r="E59" s="4">
        <v>-1918592703</v>
      </c>
      <c r="F59" s="4"/>
      <c r="G59" s="4">
        <v>0</v>
      </c>
      <c r="H59" s="4"/>
      <c r="I59" s="4">
        <f t="shared" si="0"/>
        <v>-1918592703</v>
      </c>
      <c r="K59" s="7">
        <v>0.23558996929726206</v>
      </c>
      <c r="M59" s="4">
        <v>0</v>
      </c>
      <c r="N59" s="4"/>
      <c r="O59" s="4">
        <v>-6558824043</v>
      </c>
      <c r="P59" s="4"/>
      <c r="Q59" s="4">
        <v>0</v>
      </c>
      <c r="R59" s="4"/>
      <c r="S59" s="4">
        <f t="shared" si="1"/>
        <v>-6558824043</v>
      </c>
      <c r="U59" s="7">
        <v>-3.8954368966246183E-3</v>
      </c>
      <c r="W59" s="7"/>
      <c r="X59" s="29"/>
    </row>
    <row r="60" spans="1:24">
      <c r="A60" s="2" t="s">
        <v>24</v>
      </c>
      <c r="C60" s="4">
        <v>0</v>
      </c>
      <c r="D60" s="4"/>
      <c r="E60" s="4">
        <v>866017432</v>
      </c>
      <c r="F60" s="4"/>
      <c r="G60" s="4">
        <v>0</v>
      </c>
      <c r="H60" s="4"/>
      <c r="I60" s="4">
        <f t="shared" si="0"/>
        <v>866017432</v>
      </c>
      <c r="K60" s="7">
        <v>-0.1063409758083364</v>
      </c>
      <c r="M60" s="4">
        <v>0</v>
      </c>
      <c r="N60" s="4"/>
      <c r="O60" s="4">
        <v>0</v>
      </c>
      <c r="P60" s="4"/>
      <c r="Q60" s="4">
        <v>0</v>
      </c>
      <c r="R60" s="4"/>
      <c r="S60" s="4">
        <f t="shared" si="1"/>
        <v>0</v>
      </c>
      <c r="U60" s="7">
        <v>0</v>
      </c>
      <c r="W60" s="7"/>
      <c r="X60" s="29"/>
    </row>
    <row r="61" spans="1:24" ht="21">
      <c r="A61" s="18" t="s">
        <v>156</v>
      </c>
      <c r="C61" s="4">
        <v>0</v>
      </c>
      <c r="D61" s="4"/>
      <c r="E61" s="4">
        <v>-17783320465</v>
      </c>
      <c r="F61" s="4"/>
      <c r="G61" s="4">
        <v>0</v>
      </c>
      <c r="H61" s="4"/>
      <c r="I61" s="4">
        <f t="shared" si="0"/>
        <v>-17783320465</v>
      </c>
      <c r="K61" s="7">
        <v>2.1836692674801248</v>
      </c>
      <c r="M61" s="4">
        <v>0</v>
      </c>
      <c r="N61" s="4"/>
      <c r="O61" s="4">
        <v>0</v>
      </c>
      <c r="P61" s="4"/>
      <c r="Q61" s="4">
        <v>0</v>
      </c>
      <c r="R61" s="4"/>
      <c r="S61" s="4">
        <f t="shared" si="1"/>
        <v>0</v>
      </c>
      <c r="U61" s="7">
        <v>0</v>
      </c>
      <c r="W61" s="7"/>
      <c r="X61" s="29"/>
    </row>
    <row r="62" spans="1:24">
      <c r="A62" s="2" t="s">
        <v>155</v>
      </c>
      <c r="C62" s="4">
        <v>0</v>
      </c>
      <c r="D62" s="4"/>
      <c r="E62" s="4">
        <v>2178090322</v>
      </c>
      <c r="F62" s="4"/>
      <c r="G62" s="4">
        <v>0</v>
      </c>
      <c r="H62" s="4"/>
      <c r="I62" s="4">
        <f t="shared" si="0"/>
        <v>2178090322</v>
      </c>
      <c r="K62" s="7">
        <v>-0.26745448957680296</v>
      </c>
      <c r="M62" s="4">
        <v>0</v>
      </c>
      <c r="N62" s="4"/>
      <c r="O62" s="4">
        <v>0</v>
      </c>
      <c r="P62" s="4"/>
      <c r="Q62" s="4">
        <v>0</v>
      </c>
      <c r="R62" s="4"/>
      <c r="S62" s="4">
        <f t="shared" si="1"/>
        <v>0</v>
      </c>
      <c r="U62" s="7">
        <v>0</v>
      </c>
      <c r="W62" s="7"/>
      <c r="X62" s="29"/>
    </row>
    <row r="63" spans="1:24">
      <c r="A63" s="2" t="s">
        <v>20</v>
      </c>
      <c r="C63" s="4">
        <v>0</v>
      </c>
      <c r="D63" s="4"/>
      <c r="E63" s="4">
        <v>-11004797327</v>
      </c>
      <c r="F63" s="4"/>
      <c r="G63" s="4">
        <v>0</v>
      </c>
      <c r="H63" s="4"/>
      <c r="I63" s="4">
        <f t="shared" si="0"/>
        <v>-11004797327</v>
      </c>
      <c r="K63" s="7">
        <v>1.3513133143561851</v>
      </c>
      <c r="M63" s="4">
        <v>0</v>
      </c>
      <c r="N63" s="4"/>
      <c r="O63" s="4">
        <v>0</v>
      </c>
      <c r="P63" s="4"/>
      <c r="Q63" s="4">
        <v>0</v>
      </c>
      <c r="R63" s="4"/>
      <c r="S63" s="4">
        <f t="shared" si="1"/>
        <v>0</v>
      </c>
      <c r="U63" s="7">
        <v>0</v>
      </c>
      <c r="W63" s="7"/>
      <c r="X63" s="29"/>
    </row>
    <row r="64" spans="1:24">
      <c r="A64" s="2" t="s">
        <v>23</v>
      </c>
      <c r="C64" s="4">
        <v>0</v>
      </c>
      <c r="D64" s="4"/>
      <c r="E64" s="4">
        <v>0</v>
      </c>
      <c r="F64" s="4">
        <v>0</v>
      </c>
      <c r="G64" s="4">
        <v>0</v>
      </c>
      <c r="H64" s="4">
        <v>0</v>
      </c>
      <c r="I64" s="4">
        <v>0</v>
      </c>
      <c r="K64" s="7">
        <v>0</v>
      </c>
      <c r="M64" s="4">
        <v>13328994000</v>
      </c>
      <c r="N64" s="4"/>
      <c r="O64" s="4">
        <v>0</v>
      </c>
      <c r="P64" s="4"/>
      <c r="Q64" s="4">
        <v>0</v>
      </c>
      <c r="R64" s="4"/>
      <c r="S64" s="4">
        <f t="shared" si="1"/>
        <v>13328994000</v>
      </c>
      <c r="U64" s="7">
        <v>7.9163970068541391E-3</v>
      </c>
      <c r="W64" s="7"/>
      <c r="X64" s="29"/>
    </row>
    <row r="65" spans="1:24">
      <c r="A65" s="2" t="s">
        <v>143</v>
      </c>
      <c r="C65" s="4">
        <v>0</v>
      </c>
      <c r="D65" s="4"/>
      <c r="E65" s="4">
        <v>0</v>
      </c>
      <c r="F65" s="4">
        <v>0</v>
      </c>
      <c r="G65" s="4">
        <v>0</v>
      </c>
      <c r="H65" s="4">
        <v>0</v>
      </c>
      <c r="I65" s="4">
        <v>0</v>
      </c>
      <c r="K65" s="7">
        <v>0</v>
      </c>
      <c r="M65" s="4">
        <v>2612935000</v>
      </c>
      <c r="N65" s="4"/>
      <c r="O65" s="4">
        <v>0</v>
      </c>
      <c r="P65" s="4"/>
      <c r="Q65" s="4">
        <v>0</v>
      </c>
      <c r="R65" s="4"/>
      <c r="S65" s="4">
        <f t="shared" si="1"/>
        <v>2612935000</v>
      </c>
      <c r="U65" s="7">
        <v>1.5518823711005061E-3</v>
      </c>
      <c r="W65" s="7"/>
      <c r="X65" s="29"/>
    </row>
    <row r="66" spans="1:24">
      <c r="A66" s="2" t="s">
        <v>144</v>
      </c>
      <c r="C66" s="4">
        <v>0</v>
      </c>
      <c r="D66" s="4"/>
      <c r="E66" s="4">
        <v>0</v>
      </c>
      <c r="F66" s="4">
        <v>0</v>
      </c>
      <c r="G66" s="4">
        <v>0</v>
      </c>
      <c r="H66" s="4">
        <v>0</v>
      </c>
      <c r="I66" s="4">
        <v>0</v>
      </c>
      <c r="K66" s="7">
        <v>0</v>
      </c>
      <c r="M66" s="4">
        <v>29580000000</v>
      </c>
      <c r="N66" s="4"/>
      <c r="O66" s="4">
        <v>0</v>
      </c>
      <c r="P66" s="4"/>
      <c r="Q66" s="4">
        <v>0</v>
      </c>
      <c r="R66" s="4"/>
      <c r="S66" s="4">
        <f t="shared" si="1"/>
        <v>29580000000</v>
      </c>
      <c r="U66" s="7">
        <v>1.756824434482793E-2</v>
      </c>
      <c r="W66" s="7"/>
      <c r="X66" s="29"/>
    </row>
    <row r="67" spans="1:24" ht="21">
      <c r="A67" s="18" t="s">
        <v>145</v>
      </c>
      <c r="C67" s="4">
        <v>0</v>
      </c>
      <c r="D67" s="4"/>
      <c r="E67" s="4">
        <v>0</v>
      </c>
      <c r="F67" s="4">
        <v>0</v>
      </c>
      <c r="G67" s="4">
        <v>0</v>
      </c>
      <c r="H67" s="4">
        <v>0</v>
      </c>
      <c r="I67" s="4">
        <v>0</v>
      </c>
      <c r="K67" s="7">
        <v>0</v>
      </c>
      <c r="M67" s="4">
        <v>2037163</v>
      </c>
      <c r="N67" s="4"/>
      <c r="O67" s="4">
        <v>0</v>
      </c>
      <c r="P67" s="4"/>
      <c r="Q67" s="4">
        <v>0</v>
      </c>
      <c r="R67" s="4"/>
      <c r="S67" s="4">
        <f t="shared" si="1"/>
        <v>2037163</v>
      </c>
      <c r="U67" s="7">
        <v>1.2099180985207134E-6</v>
      </c>
      <c r="W67" s="7"/>
      <c r="X67" s="29"/>
    </row>
    <row r="68" spans="1:24">
      <c r="A68" s="2" t="s">
        <v>146</v>
      </c>
      <c r="C68" s="4">
        <v>0</v>
      </c>
      <c r="D68" s="4"/>
      <c r="E68" s="4">
        <v>0</v>
      </c>
      <c r="F68" s="4">
        <v>0</v>
      </c>
      <c r="G68" s="4">
        <v>0</v>
      </c>
      <c r="H68" s="4">
        <v>0</v>
      </c>
      <c r="I68" s="4">
        <v>0</v>
      </c>
      <c r="K68" s="7">
        <v>0</v>
      </c>
      <c r="M68" s="4">
        <v>9627821000</v>
      </c>
      <c r="N68" s="4"/>
      <c r="O68" s="4">
        <v>0</v>
      </c>
      <c r="P68" s="4"/>
      <c r="Q68" s="4">
        <v>23682419970</v>
      </c>
      <c r="R68" s="4"/>
      <c r="S68" s="4">
        <f t="shared" si="1"/>
        <v>33310240970</v>
      </c>
      <c r="U68" s="7">
        <v>1.9783720505275798E-2</v>
      </c>
      <c r="W68" s="7"/>
      <c r="X68" s="29"/>
    </row>
    <row r="69" spans="1:24">
      <c r="A69" s="2" t="s">
        <v>42</v>
      </c>
      <c r="C69" s="4">
        <v>0</v>
      </c>
      <c r="D69" s="4"/>
      <c r="E69" s="4">
        <v>0</v>
      </c>
      <c r="F69" s="4">
        <v>0</v>
      </c>
      <c r="G69" s="4">
        <v>0</v>
      </c>
      <c r="H69" s="4">
        <v>0</v>
      </c>
      <c r="I69" s="4">
        <v>0</v>
      </c>
      <c r="K69" s="7">
        <v>0</v>
      </c>
      <c r="M69" s="4">
        <v>832986000</v>
      </c>
      <c r="N69" s="4"/>
      <c r="O69" s="4">
        <v>0</v>
      </c>
      <c r="P69" s="4"/>
      <c r="Q69" s="4">
        <v>0</v>
      </c>
      <c r="R69" s="4"/>
      <c r="S69" s="4">
        <f t="shared" si="1"/>
        <v>832986000</v>
      </c>
      <c r="U69" s="7">
        <v>4.9472960053484913E-4</v>
      </c>
      <c r="W69" s="7"/>
      <c r="X69" s="29"/>
    </row>
    <row r="70" spans="1:24">
      <c r="A70" s="2" t="s">
        <v>45</v>
      </c>
      <c r="C70" s="4">
        <v>0</v>
      </c>
      <c r="D70" s="4"/>
      <c r="E70" s="4">
        <v>0</v>
      </c>
      <c r="F70" s="4">
        <v>0</v>
      </c>
      <c r="G70" s="4">
        <v>0</v>
      </c>
      <c r="H70" s="4">
        <v>0</v>
      </c>
      <c r="I70" s="4">
        <v>0</v>
      </c>
      <c r="K70" s="7">
        <v>0</v>
      </c>
      <c r="M70" s="4">
        <v>20124507000</v>
      </c>
      <c r="N70" s="4"/>
      <c r="O70" s="4">
        <v>0</v>
      </c>
      <c r="P70" s="4"/>
      <c r="Q70" s="4">
        <v>0</v>
      </c>
      <c r="R70" s="4"/>
      <c r="S70" s="4">
        <f t="shared" si="1"/>
        <v>20124507000</v>
      </c>
      <c r="U70" s="7">
        <v>1.195240893492901E-2</v>
      </c>
      <c r="W70" s="7"/>
      <c r="X70" s="29"/>
    </row>
    <row r="71" spans="1:24">
      <c r="A71" s="2" t="s">
        <v>28</v>
      </c>
      <c r="C71" s="4">
        <v>0</v>
      </c>
      <c r="D71" s="4"/>
      <c r="E71" s="4">
        <v>0</v>
      </c>
      <c r="F71" s="4">
        <v>0</v>
      </c>
      <c r="G71" s="4">
        <v>0</v>
      </c>
      <c r="H71" s="4">
        <v>0</v>
      </c>
      <c r="I71" s="4">
        <v>0</v>
      </c>
      <c r="K71" s="7">
        <v>0</v>
      </c>
      <c r="M71" s="4">
        <v>3653204800</v>
      </c>
      <c r="N71" s="4"/>
      <c r="O71" s="4">
        <v>0</v>
      </c>
      <c r="P71" s="4"/>
      <c r="Q71" s="4">
        <v>0</v>
      </c>
      <c r="R71" s="4"/>
      <c r="S71" s="4">
        <f t="shared" si="1"/>
        <v>3653204800</v>
      </c>
      <c r="U71" s="7">
        <v>2.169722602031719E-3</v>
      </c>
      <c r="W71" s="7"/>
      <c r="X71" s="29"/>
    </row>
    <row r="72" spans="1:24" ht="21">
      <c r="A72" s="18" t="s">
        <v>235</v>
      </c>
      <c r="C72" s="4">
        <v>0</v>
      </c>
      <c r="D72" s="4"/>
      <c r="E72" s="4">
        <v>0</v>
      </c>
      <c r="F72" s="4">
        <v>0</v>
      </c>
      <c r="G72" s="4">
        <v>0</v>
      </c>
      <c r="H72" s="4">
        <v>0</v>
      </c>
      <c r="I72" s="4">
        <v>0</v>
      </c>
      <c r="K72" s="7">
        <v>0</v>
      </c>
      <c r="M72" s="4">
        <v>0</v>
      </c>
      <c r="N72" s="4"/>
      <c r="O72" s="4">
        <v>0</v>
      </c>
      <c r="P72" s="4"/>
      <c r="Q72" s="4">
        <v>-680050925</v>
      </c>
      <c r="R72" s="4"/>
      <c r="S72" s="4">
        <f t="shared" si="1"/>
        <v>-680050925</v>
      </c>
      <c r="U72" s="7">
        <v>-4.0389793162022493E-4</v>
      </c>
      <c r="W72" s="7"/>
      <c r="X72" s="29"/>
    </row>
    <row r="73" spans="1:24">
      <c r="A73" s="26" t="s">
        <v>142</v>
      </c>
      <c r="C73" s="4">
        <v>0</v>
      </c>
      <c r="D73" s="4"/>
      <c r="E73" s="4">
        <v>0</v>
      </c>
      <c r="F73" s="4">
        <v>0</v>
      </c>
      <c r="G73" s="4">
        <v>0</v>
      </c>
      <c r="H73" s="4">
        <v>0</v>
      </c>
      <c r="I73" s="4">
        <v>0</v>
      </c>
      <c r="K73" s="7">
        <v>0</v>
      </c>
      <c r="M73" s="4">
        <v>0</v>
      </c>
      <c r="N73" s="4"/>
      <c r="O73" s="4">
        <v>0</v>
      </c>
      <c r="P73" s="4"/>
      <c r="Q73" s="4">
        <v>34033043970</v>
      </c>
      <c r="R73" s="4"/>
      <c r="S73" s="4">
        <f t="shared" ref="S73:S123" si="2">M73+O73+Q73</f>
        <v>34033043970</v>
      </c>
      <c r="U73" s="7">
        <v>2.0213009880433834E-2</v>
      </c>
      <c r="W73" s="7"/>
      <c r="X73" s="29"/>
    </row>
    <row r="74" spans="1:24">
      <c r="A74" s="2" t="s">
        <v>160</v>
      </c>
      <c r="C74" s="4">
        <v>0</v>
      </c>
      <c r="D74" s="4"/>
      <c r="E74" s="4">
        <v>0</v>
      </c>
      <c r="F74" s="4">
        <v>0</v>
      </c>
      <c r="G74" s="4">
        <v>0</v>
      </c>
      <c r="H74" s="4">
        <v>0</v>
      </c>
      <c r="I74" s="4">
        <v>0</v>
      </c>
      <c r="K74" s="7">
        <v>0</v>
      </c>
      <c r="M74" s="4">
        <v>0</v>
      </c>
      <c r="N74" s="4"/>
      <c r="O74" s="4">
        <v>0</v>
      </c>
      <c r="P74" s="4"/>
      <c r="Q74" s="4">
        <v>0</v>
      </c>
      <c r="R74" s="4"/>
      <c r="S74" s="4">
        <f t="shared" si="2"/>
        <v>0</v>
      </c>
      <c r="U74" s="7">
        <v>0</v>
      </c>
      <c r="W74" s="7"/>
      <c r="X74" s="29"/>
    </row>
    <row r="75" spans="1:24">
      <c r="A75" s="2" t="s">
        <v>161</v>
      </c>
      <c r="C75" s="4">
        <v>0</v>
      </c>
      <c r="D75" s="4"/>
      <c r="E75" s="4">
        <v>0</v>
      </c>
      <c r="F75" s="4">
        <v>0</v>
      </c>
      <c r="G75" s="4">
        <v>0</v>
      </c>
      <c r="H75" s="4">
        <v>0</v>
      </c>
      <c r="I75" s="4">
        <v>0</v>
      </c>
      <c r="K75" s="7">
        <v>0</v>
      </c>
      <c r="M75" s="4">
        <v>0</v>
      </c>
      <c r="N75" s="4"/>
      <c r="O75" s="4">
        <v>0</v>
      </c>
      <c r="P75" s="4"/>
      <c r="Q75" s="4">
        <v>53047564</v>
      </c>
      <c r="R75" s="4"/>
      <c r="S75" s="4">
        <f t="shared" si="2"/>
        <v>53047564</v>
      </c>
      <c r="U75" s="7">
        <v>3.1506171948948535E-5</v>
      </c>
      <c r="W75" s="7"/>
      <c r="X75" s="29"/>
    </row>
    <row r="76" spans="1:24">
      <c r="A76" s="2" t="s">
        <v>162</v>
      </c>
      <c r="C76" s="4">
        <v>0</v>
      </c>
      <c r="D76" s="4"/>
      <c r="E76" s="4">
        <v>0</v>
      </c>
      <c r="F76" s="4">
        <v>0</v>
      </c>
      <c r="G76" s="4">
        <v>0</v>
      </c>
      <c r="H76" s="4">
        <v>0</v>
      </c>
      <c r="I76" s="4">
        <v>0</v>
      </c>
      <c r="K76" s="7">
        <v>0</v>
      </c>
      <c r="M76" s="4">
        <v>0</v>
      </c>
      <c r="N76" s="4"/>
      <c r="O76" s="4">
        <v>0</v>
      </c>
      <c r="P76" s="4"/>
      <c r="Q76" s="4">
        <v>0</v>
      </c>
      <c r="R76" s="4"/>
      <c r="S76" s="4">
        <f t="shared" si="2"/>
        <v>0</v>
      </c>
      <c r="U76" s="7">
        <v>0</v>
      </c>
      <c r="W76" s="7"/>
      <c r="X76" s="29"/>
    </row>
    <row r="77" spans="1:24">
      <c r="A77" s="2" t="s">
        <v>163</v>
      </c>
      <c r="C77" s="4">
        <v>0</v>
      </c>
      <c r="D77" s="4"/>
      <c r="E77" s="4">
        <v>0</v>
      </c>
      <c r="F77" s="4">
        <v>0</v>
      </c>
      <c r="G77" s="4">
        <v>0</v>
      </c>
      <c r="H77" s="4">
        <v>0</v>
      </c>
      <c r="I77" s="4">
        <v>0</v>
      </c>
      <c r="K77" s="7">
        <v>0</v>
      </c>
      <c r="M77" s="4">
        <v>0</v>
      </c>
      <c r="N77" s="4"/>
      <c r="O77" s="4">
        <v>0</v>
      </c>
      <c r="P77" s="4"/>
      <c r="Q77" s="4">
        <v>86733611</v>
      </c>
      <c r="R77" s="4"/>
      <c r="S77" s="4">
        <f t="shared" si="2"/>
        <v>86733611</v>
      </c>
      <c r="U77" s="7">
        <v>5.1513092324450832E-5</v>
      </c>
      <c r="W77" s="7"/>
      <c r="X77" s="29"/>
    </row>
    <row r="78" spans="1:24">
      <c r="A78" s="26" t="s">
        <v>232</v>
      </c>
      <c r="C78" s="4">
        <v>0</v>
      </c>
      <c r="D78" s="4"/>
      <c r="E78" s="4">
        <v>0</v>
      </c>
      <c r="F78" s="4">
        <v>0</v>
      </c>
      <c r="G78" s="4">
        <v>0</v>
      </c>
      <c r="H78" s="4">
        <v>0</v>
      </c>
      <c r="I78" s="4">
        <v>0</v>
      </c>
      <c r="K78" s="7">
        <v>0</v>
      </c>
      <c r="M78" s="4">
        <v>0</v>
      </c>
      <c r="N78" s="4"/>
      <c r="O78" s="4">
        <v>0</v>
      </c>
      <c r="P78" s="4"/>
      <c r="Q78" s="4">
        <v>49230303292</v>
      </c>
      <c r="R78" s="4"/>
      <c r="S78" s="4">
        <f t="shared" si="2"/>
        <v>49230303292</v>
      </c>
      <c r="U78" s="7">
        <v>2.9239012758750602E-2</v>
      </c>
      <c r="W78" s="7"/>
      <c r="X78" s="29"/>
    </row>
    <row r="79" spans="1:24" ht="21">
      <c r="A79" s="18" t="s">
        <v>164</v>
      </c>
      <c r="C79" s="4">
        <v>0</v>
      </c>
      <c r="D79" s="4"/>
      <c r="E79" s="4">
        <v>0</v>
      </c>
      <c r="F79" s="4">
        <v>0</v>
      </c>
      <c r="G79" s="4">
        <v>0</v>
      </c>
      <c r="H79" s="4">
        <v>0</v>
      </c>
      <c r="I79" s="4">
        <v>0</v>
      </c>
      <c r="K79" s="7">
        <v>0</v>
      </c>
      <c r="M79" s="4">
        <v>0</v>
      </c>
      <c r="N79" s="4"/>
      <c r="O79" s="4">
        <v>0</v>
      </c>
      <c r="P79" s="4"/>
      <c r="Q79" s="4">
        <v>83811138</v>
      </c>
      <c r="R79" s="4"/>
      <c r="S79" s="4">
        <f t="shared" si="2"/>
        <v>83811138</v>
      </c>
      <c r="U79" s="7">
        <v>4.9777368194796932E-5</v>
      </c>
      <c r="W79" s="7"/>
      <c r="X79" s="29"/>
    </row>
    <row r="80" spans="1:24">
      <c r="A80" s="2" t="s">
        <v>165</v>
      </c>
      <c r="C80" s="4">
        <v>0</v>
      </c>
      <c r="D80" s="4"/>
      <c r="E80" s="4">
        <v>0</v>
      </c>
      <c r="F80" s="4">
        <v>0</v>
      </c>
      <c r="G80" s="4">
        <v>0</v>
      </c>
      <c r="H80" s="4">
        <v>0</v>
      </c>
      <c r="I80" s="4">
        <v>0</v>
      </c>
      <c r="K80" s="7">
        <v>0</v>
      </c>
      <c r="M80" s="4">
        <v>0</v>
      </c>
      <c r="N80" s="4"/>
      <c r="O80" s="4">
        <v>0</v>
      </c>
      <c r="P80" s="4"/>
      <c r="Q80" s="4">
        <v>0</v>
      </c>
      <c r="R80" s="4"/>
      <c r="S80" s="4">
        <f t="shared" si="2"/>
        <v>0</v>
      </c>
      <c r="U80" s="7">
        <v>0</v>
      </c>
      <c r="W80" s="7"/>
      <c r="X80" s="29"/>
    </row>
    <row r="81" spans="1:24">
      <c r="A81" s="2" t="s">
        <v>166</v>
      </c>
      <c r="C81" s="4">
        <v>0</v>
      </c>
      <c r="D81" s="4"/>
      <c r="E81" s="4">
        <v>0</v>
      </c>
      <c r="F81" s="4">
        <v>0</v>
      </c>
      <c r="G81" s="4">
        <v>0</v>
      </c>
      <c r="H81" s="4">
        <v>0</v>
      </c>
      <c r="I81" s="4">
        <v>0</v>
      </c>
      <c r="K81" s="7">
        <v>0</v>
      </c>
      <c r="M81" s="4">
        <v>0</v>
      </c>
      <c r="N81" s="4"/>
      <c r="O81" s="4">
        <v>0</v>
      </c>
      <c r="P81" s="4"/>
      <c r="Q81" s="4">
        <v>2794245000</v>
      </c>
      <c r="R81" s="4"/>
      <c r="S81" s="4">
        <f t="shared" si="2"/>
        <v>2794245000</v>
      </c>
      <c r="U81" s="7">
        <v>1.6595665625190575E-3</v>
      </c>
      <c r="W81" s="7"/>
      <c r="X81" s="29"/>
    </row>
    <row r="82" spans="1:24">
      <c r="A82" s="2" t="s">
        <v>167</v>
      </c>
      <c r="C82" s="4">
        <v>0</v>
      </c>
      <c r="D82" s="4"/>
      <c r="E82" s="4">
        <v>0</v>
      </c>
      <c r="F82" s="4">
        <v>0</v>
      </c>
      <c r="G82" s="4">
        <v>0</v>
      </c>
      <c r="H82" s="4">
        <v>0</v>
      </c>
      <c r="I82" s="4">
        <v>0</v>
      </c>
      <c r="K82" s="7">
        <v>0</v>
      </c>
      <c r="M82" s="4">
        <v>0</v>
      </c>
      <c r="N82" s="4"/>
      <c r="O82" s="4">
        <v>0</v>
      </c>
      <c r="P82" s="4"/>
      <c r="Q82" s="4">
        <v>-571435663</v>
      </c>
      <c r="R82" s="4"/>
      <c r="S82" s="4">
        <f t="shared" si="2"/>
        <v>-571435663</v>
      </c>
      <c r="U82" s="7">
        <v>-3.3938882200584006E-4</v>
      </c>
      <c r="W82" s="7"/>
      <c r="X82" s="29"/>
    </row>
    <row r="83" spans="1:24">
      <c r="A83" s="2" t="s">
        <v>168</v>
      </c>
      <c r="C83" s="4">
        <v>0</v>
      </c>
      <c r="D83" s="4"/>
      <c r="E83" s="4">
        <v>0</v>
      </c>
      <c r="F83" s="4">
        <v>0</v>
      </c>
      <c r="G83" s="4">
        <v>0</v>
      </c>
      <c r="H83" s="4">
        <v>0</v>
      </c>
      <c r="I83" s="4">
        <v>0</v>
      </c>
      <c r="K83" s="7">
        <v>0</v>
      </c>
      <c r="M83" s="4">
        <v>0</v>
      </c>
      <c r="N83" s="4"/>
      <c r="O83" s="4">
        <v>0</v>
      </c>
      <c r="P83" s="4"/>
      <c r="Q83" s="4">
        <v>10814025200</v>
      </c>
      <c r="R83" s="4"/>
      <c r="S83" s="4">
        <f t="shared" si="2"/>
        <v>10814025200</v>
      </c>
      <c r="U83" s="7">
        <v>6.4226990217960359E-3</v>
      </c>
      <c r="W83" s="7"/>
      <c r="X83" s="29"/>
    </row>
    <row r="84" spans="1:24">
      <c r="A84" s="2" t="s">
        <v>169</v>
      </c>
      <c r="C84" s="4">
        <v>0</v>
      </c>
      <c r="D84" s="4"/>
      <c r="E84" s="4">
        <v>0</v>
      </c>
      <c r="F84" s="4">
        <v>0</v>
      </c>
      <c r="G84" s="4">
        <v>0</v>
      </c>
      <c r="H84" s="4">
        <v>0</v>
      </c>
      <c r="I84" s="4">
        <v>0</v>
      </c>
      <c r="K84" s="7">
        <v>0</v>
      </c>
      <c r="M84" s="4">
        <v>0</v>
      </c>
      <c r="N84" s="4"/>
      <c r="O84" s="4">
        <v>0</v>
      </c>
      <c r="P84" s="4"/>
      <c r="Q84" s="4">
        <v>3008903215</v>
      </c>
      <c r="R84" s="4"/>
      <c r="S84" s="4">
        <f t="shared" si="2"/>
        <v>3008903215</v>
      </c>
      <c r="U84" s="7">
        <v>1.7870570280952782E-3</v>
      </c>
      <c r="W84" s="7"/>
      <c r="X84" s="29"/>
    </row>
    <row r="85" spans="1:24">
      <c r="A85" s="2" t="s">
        <v>170</v>
      </c>
      <c r="C85" s="4">
        <v>0</v>
      </c>
      <c r="D85" s="4"/>
      <c r="E85" s="4">
        <v>0</v>
      </c>
      <c r="F85" s="4">
        <v>0</v>
      </c>
      <c r="G85" s="4">
        <v>0</v>
      </c>
      <c r="H85" s="4">
        <v>0</v>
      </c>
      <c r="I85" s="4">
        <v>0</v>
      </c>
      <c r="K85" s="7">
        <v>0</v>
      </c>
      <c r="M85" s="4">
        <v>0</v>
      </c>
      <c r="N85" s="4"/>
      <c r="O85" s="4">
        <v>0</v>
      </c>
      <c r="P85" s="4"/>
      <c r="Q85" s="4">
        <v>-160347307</v>
      </c>
      <c r="R85" s="4"/>
      <c r="S85" s="4">
        <f t="shared" si="2"/>
        <v>-160347307</v>
      </c>
      <c r="U85" s="7">
        <v>-9.5233964483135164E-5</v>
      </c>
      <c r="W85" s="7"/>
      <c r="X85" s="29"/>
    </row>
    <row r="86" spans="1:24">
      <c r="A86" s="2" t="s">
        <v>171</v>
      </c>
      <c r="C86" s="4">
        <v>0</v>
      </c>
      <c r="D86" s="4"/>
      <c r="E86" s="4">
        <v>0</v>
      </c>
      <c r="F86" s="4">
        <v>0</v>
      </c>
      <c r="G86" s="4">
        <v>0</v>
      </c>
      <c r="H86" s="4">
        <v>0</v>
      </c>
      <c r="I86" s="4">
        <v>0</v>
      </c>
      <c r="K86" s="7">
        <v>0</v>
      </c>
      <c r="M86" s="4">
        <v>0</v>
      </c>
      <c r="N86" s="4"/>
      <c r="O86" s="4">
        <v>0</v>
      </c>
      <c r="P86" s="4"/>
      <c r="Q86" s="4">
        <v>9000054000</v>
      </c>
      <c r="R86" s="4"/>
      <c r="S86" s="4">
        <f t="shared" si="2"/>
        <v>9000054000</v>
      </c>
      <c r="U86" s="7">
        <v>5.3453396818338742E-3</v>
      </c>
      <c r="W86" s="7"/>
      <c r="X86" s="29"/>
    </row>
    <row r="87" spans="1:24">
      <c r="A87" s="2" t="s">
        <v>172</v>
      </c>
      <c r="C87" s="4">
        <v>0</v>
      </c>
      <c r="D87" s="4"/>
      <c r="E87" s="4">
        <v>0</v>
      </c>
      <c r="F87" s="4">
        <v>0</v>
      </c>
      <c r="G87" s="4">
        <v>0</v>
      </c>
      <c r="H87" s="4">
        <v>0</v>
      </c>
      <c r="I87" s="4">
        <v>0</v>
      </c>
      <c r="K87" s="7">
        <v>0</v>
      </c>
      <c r="M87" s="4">
        <v>0</v>
      </c>
      <c r="N87" s="4"/>
      <c r="O87" s="4">
        <v>0</v>
      </c>
      <c r="P87" s="4"/>
      <c r="Q87" s="4">
        <v>61043002</v>
      </c>
      <c r="R87" s="4"/>
      <c r="S87" s="4">
        <f t="shared" si="2"/>
        <v>61043002</v>
      </c>
      <c r="U87" s="7">
        <v>3.6254847014125087E-5</v>
      </c>
      <c r="W87" s="7"/>
      <c r="X87" s="29"/>
    </row>
    <row r="88" spans="1:24">
      <c r="A88" s="2" t="s">
        <v>173</v>
      </c>
      <c r="C88" s="4">
        <v>0</v>
      </c>
      <c r="D88" s="4"/>
      <c r="E88" s="4">
        <v>0</v>
      </c>
      <c r="F88" s="4">
        <v>0</v>
      </c>
      <c r="G88" s="4">
        <v>0</v>
      </c>
      <c r="H88" s="4">
        <v>0</v>
      </c>
      <c r="I88" s="4">
        <v>0</v>
      </c>
      <c r="K88" s="7">
        <v>0</v>
      </c>
      <c r="M88" s="4">
        <v>0</v>
      </c>
      <c r="N88" s="4"/>
      <c r="O88" s="4">
        <v>0</v>
      </c>
      <c r="P88" s="4"/>
      <c r="Q88" s="4">
        <v>864142583</v>
      </c>
      <c r="R88" s="4"/>
      <c r="S88" s="4">
        <f t="shared" si="2"/>
        <v>864142583</v>
      </c>
      <c r="U88" s="7">
        <v>5.1323421389164138E-4</v>
      </c>
      <c r="W88" s="7"/>
      <c r="X88" s="29"/>
    </row>
    <row r="89" spans="1:24">
      <c r="A89" s="2" t="s">
        <v>174</v>
      </c>
      <c r="C89" s="4">
        <v>0</v>
      </c>
      <c r="D89" s="4"/>
      <c r="E89" s="4">
        <v>0</v>
      </c>
      <c r="F89" s="4">
        <v>0</v>
      </c>
      <c r="G89" s="4">
        <v>0</v>
      </c>
      <c r="H89" s="4">
        <v>0</v>
      </c>
      <c r="I89" s="4">
        <v>0</v>
      </c>
      <c r="K89" s="7">
        <v>0</v>
      </c>
      <c r="M89" s="4">
        <v>0</v>
      </c>
      <c r="N89" s="4"/>
      <c r="O89" s="4">
        <v>0</v>
      </c>
      <c r="P89" s="4"/>
      <c r="Q89" s="4">
        <v>35269993448</v>
      </c>
      <c r="R89" s="4"/>
      <c r="S89" s="4">
        <f t="shared" si="2"/>
        <v>35269993448</v>
      </c>
      <c r="U89" s="7">
        <v>2.0947662709092096E-2</v>
      </c>
      <c r="W89" s="7"/>
      <c r="X89" s="29"/>
    </row>
    <row r="90" spans="1:24">
      <c r="A90" s="2" t="s">
        <v>175</v>
      </c>
      <c r="C90" s="4">
        <v>0</v>
      </c>
      <c r="D90" s="4"/>
      <c r="E90" s="4">
        <v>0</v>
      </c>
      <c r="F90" s="4">
        <v>0</v>
      </c>
      <c r="G90" s="4">
        <v>0</v>
      </c>
      <c r="H90" s="4">
        <v>0</v>
      </c>
      <c r="I90" s="4">
        <v>0</v>
      </c>
      <c r="K90" s="7">
        <v>0</v>
      </c>
      <c r="M90" s="4">
        <v>0</v>
      </c>
      <c r="N90" s="4"/>
      <c r="O90" s="4">
        <v>0</v>
      </c>
      <c r="P90" s="4"/>
      <c r="Q90" s="4">
        <v>94915463271</v>
      </c>
      <c r="R90" s="4"/>
      <c r="S90" s="4">
        <f t="shared" si="2"/>
        <v>94915463271</v>
      </c>
      <c r="U90" s="7">
        <v>5.6372483125337013E-2</v>
      </c>
      <c r="W90" s="7"/>
      <c r="X90" s="29"/>
    </row>
    <row r="91" spans="1:24">
      <c r="A91" s="2" t="s">
        <v>176</v>
      </c>
      <c r="C91" s="4">
        <v>0</v>
      </c>
      <c r="D91" s="4"/>
      <c r="E91" s="4">
        <v>0</v>
      </c>
      <c r="F91" s="4">
        <v>0</v>
      </c>
      <c r="G91" s="4">
        <v>0</v>
      </c>
      <c r="H91" s="4">
        <v>0</v>
      </c>
      <c r="I91" s="4">
        <v>0</v>
      </c>
      <c r="K91" s="7">
        <v>0</v>
      </c>
      <c r="M91" s="4">
        <v>0</v>
      </c>
      <c r="N91" s="4"/>
      <c r="O91" s="4">
        <v>0</v>
      </c>
      <c r="P91" s="4"/>
      <c r="Q91" s="4">
        <v>19755750718</v>
      </c>
      <c r="R91" s="4"/>
      <c r="S91" s="4">
        <f t="shared" si="2"/>
        <v>19755750718</v>
      </c>
      <c r="U91" s="7">
        <v>1.1733396072661726E-2</v>
      </c>
      <c r="W91" s="7"/>
      <c r="X91" s="29"/>
    </row>
    <row r="92" spans="1:24">
      <c r="A92" s="2" t="s">
        <v>177</v>
      </c>
      <c r="C92" s="4">
        <v>0</v>
      </c>
      <c r="D92" s="4"/>
      <c r="E92" s="4">
        <v>0</v>
      </c>
      <c r="F92" s="4">
        <v>0</v>
      </c>
      <c r="G92" s="4">
        <v>0</v>
      </c>
      <c r="H92" s="4">
        <v>0</v>
      </c>
      <c r="I92" s="4">
        <v>0</v>
      </c>
      <c r="K92" s="7">
        <v>0</v>
      </c>
      <c r="M92" s="4">
        <v>0</v>
      </c>
      <c r="N92" s="4"/>
      <c r="O92" s="4">
        <v>0</v>
      </c>
      <c r="P92" s="4"/>
      <c r="Q92" s="4">
        <v>4571663633</v>
      </c>
      <c r="R92" s="4"/>
      <c r="S92" s="4">
        <f t="shared" si="2"/>
        <v>4571663633</v>
      </c>
      <c r="U92" s="7">
        <v>2.7152164897534742E-3</v>
      </c>
      <c r="W92" s="7"/>
      <c r="X92" s="29"/>
    </row>
    <row r="93" spans="1:24">
      <c r="A93" s="2" t="s">
        <v>178</v>
      </c>
      <c r="C93" s="4">
        <v>0</v>
      </c>
      <c r="D93" s="4"/>
      <c r="E93" s="4">
        <v>0</v>
      </c>
      <c r="F93" s="4">
        <v>0</v>
      </c>
      <c r="G93" s="4">
        <v>0</v>
      </c>
      <c r="H93" s="4">
        <v>0</v>
      </c>
      <c r="I93" s="4">
        <v>0</v>
      </c>
      <c r="K93" s="7">
        <v>0</v>
      </c>
      <c r="M93" s="4">
        <v>0</v>
      </c>
      <c r="N93" s="4"/>
      <c r="O93" s="4">
        <v>0</v>
      </c>
      <c r="P93" s="4"/>
      <c r="Q93" s="4">
        <v>4400221684</v>
      </c>
      <c r="R93" s="4"/>
      <c r="S93" s="4">
        <f t="shared" si="2"/>
        <v>4400221684</v>
      </c>
      <c r="U93" s="7">
        <v>2.613393161457817E-3</v>
      </c>
      <c r="W93" s="7"/>
      <c r="X93" s="29"/>
    </row>
    <row r="94" spans="1:24">
      <c r="A94" s="2" t="s">
        <v>179</v>
      </c>
      <c r="C94" s="4">
        <v>0</v>
      </c>
      <c r="D94" s="4"/>
      <c r="E94" s="4">
        <v>0</v>
      </c>
      <c r="F94" s="4">
        <v>0</v>
      </c>
      <c r="G94" s="4">
        <v>0</v>
      </c>
      <c r="H94" s="4">
        <v>0</v>
      </c>
      <c r="I94" s="4">
        <v>0</v>
      </c>
      <c r="K94" s="7">
        <v>0</v>
      </c>
      <c r="M94" s="4">
        <v>0</v>
      </c>
      <c r="N94" s="4"/>
      <c r="O94" s="4">
        <v>0</v>
      </c>
      <c r="P94" s="4"/>
      <c r="Q94" s="4">
        <v>20190078286</v>
      </c>
      <c r="R94" s="4"/>
      <c r="S94" s="4">
        <f t="shared" si="2"/>
        <v>20190078286</v>
      </c>
      <c r="U94" s="7">
        <v>1.1991353234268178E-2</v>
      </c>
      <c r="W94" s="7"/>
      <c r="X94" s="29"/>
    </row>
    <row r="95" spans="1:24">
      <c r="A95" s="2" t="s">
        <v>180</v>
      </c>
      <c r="C95" s="4">
        <v>0</v>
      </c>
      <c r="D95" s="4"/>
      <c r="E95" s="4">
        <v>0</v>
      </c>
      <c r="F95" s="4">
        <v>0</v>
      </c>
      <c r="G95" s="4">
        <v>0</v>
      </c>
      <c r="H95" s="4">
        <v>0</v>
      </c>
      <c r="I95" s="4">
        <v>0</v>
      </c>
      <c r="K95" s="7">
        <v>0</v>
      </c>
      <c r="M95" s="4">
        <v>0</v>
      </c>
      <c r="N95" s="4"/>
      <c r="O95" s="4">
        <v>0</v>
      </c>
      <c r="P95" s="4"/>
      <c r="Q95" s="4">
        <v>4565693274</v>
      </c>
      <c r="R95" s="4"/>
      <c r="S95" s="4">
        <f t="shared" si="2"/>
        <v>4565693274</v>
      </c>
      <c r="U95" s="7">
        <v>2.7116705558204671E-3</v>
      </c>
      <c r="W95" s="7"/>
      <c r="X95" s="29"/>
    </row>
    <row r="96" spans="1:24">
      <c r="A96" s="2" t="s">
        <v>181</v>
      </c>
      <c r="C96" s="4">
        <v>0</v>
      </c>
      <c r="D96" s="4"/>
      <c r="E96" s="4">
        <v>0</v>
      </c>
      <c r="F96" s="4">
        <v>0</v>
      </c>
      <c r="G96" s="4">
        <v>0</v>
      </c>
      <c r="H96" s="4">
        <v>0</v>
      </c>
      <c r="I96" s="4">
        <v>0</v>
      </c>
      <c r="K96" s="7">
        <v>0</v>
      </c>
      <c r="M96" s="4">
        <v>0</v>
      </c>
      <c r="N96" s="4"/>
      <c r="O96" s="4">
        <v>0</v>
      </c>
      <c r="P96" s="4"/>
      <c r="Q96" s="4">
        <v>5115456000</v>
      </c>
      <c r="R96" s="4"/>
      <c r="S96" s="4">
        <f t="shared" si="2"/>
        <v>5115456000</v>
      </c>
      <c r="U96" s="7">
        <v>3.0381873205955409E-3</v>
      </c>
      <c r="W96" s="7"/>
      <c r="X96" s="29"/>
    </row>
    <row r="97" spans="1:24">
      <c r="A97" s="2" t="s">
        <v>182</v>
      </c>
      <c r="C97" s="4">
        <v>0</v>
      </c>
      <c r="D97" s="4"/>
      <c r="E97" s="4">
        <v>0</v>
      </c>
      <c r="F97" s="4">
        <v>0</v>
      </c>
      <c r="G97" s="4">
        <v>0</v>
      </c>
      <c r="H97" s="4">
        <v>0</v>
      </c>
      <c r="I97" s="4">
        <v>0</v>
      </c>
      <c r="K97" s="7">
        <v>0</v>
      </c>
      <c r="M97" s="4">
        <v>0</v>
      </c>
      <c r="N97" s="4"/>
      <c r="O97" s="4">
        <v>0</v>
      </c>
      <c r="P97" s="4"/>
      <c r="Q97" s="4">
        <v>1705128147</v>
      </c>
      <c r="R97" s="4"/>
      <c r="S97" s="4">
        <f t="shared" si="2"/>
        <v>1705128147</v>
      </c>
      <c r="U97" s="7">
        <v>1.0127149400182447E-3</v>
      </c>
      <c r="W97" s="7"/>
      <c r="X97" s="29"/>
    </row>
    <row r="98" spans="1:24">
      <c r="A98" s="2" t="s">
        <v>183</v>
      </c>
      <c r="C98" s="4">
        <v>0</v>
      </c>
      <c r="D98" s="4"/>
      <c r="E98" s="4">
        <v>0</v>
      </c>
      <c r="F98" s="4">
        <v>0</v>
      </c>
      <c r="G98" s="4">
        <v>0</v>
      </c>
      <c r="H98" s="4">
        <v>0</v>
      </c>
      <c r="I98" s="4">
        <v>0</v>
      </c>
      <c r="K98" s="7">
        <v>0</v>
      </c>
      <c r="M98" s="4">
        <v>0</v>
      </c>
      <c r="N98" s="4"/>
      <c r="O98" s="4">
        <v>0</v>
      </c>
      <c r="P98" s="4"/>
      <c r="Q98" s="4">
        <v>21031213719</v>
      </c>
      <c r="R98" s="4"/>
      <c r="S98" s="4">
        <f t="shared" si="2"/>
        <v>21031213719</v>
      </c>
      <c r="U98" s="7">
        <v>1.2490922971051026E-2</v>
      </c>
      <c r="W98" s="7"/>
      <c r="X98" s="29"/>
    </row>
    <row r="99" spans="1:24">
      <c r="A99" s="2" t="s">
        <v>184</v>
      </c>
      <c r="C99" s="4">
        <v>0</v>
      </c>
      <c r="D99" s="4"/>
      <c r="E99" s="4">
        <v>0</v>
      </c>
      <c r="F99" s="4">
        <v>0</v>
      </c>
      <c r="G99" s="4">
        <v>0</v>
      </c>
      <c r="H99" s="4">
        <v>0</v>
      </c>
      <c r="I99" s="4">
        <v>0</v>
      </c>
      <c r="K99" s="7">
        <v>0</v>
      </c>
      <c r="M99" s="4">
        <v>0</v>
      </c>
      <c r="N99" s="4"/>
      <c r="O99" s="4">
        <v>0</v>
      </c>
      <c r="P99" s="4"/>
      <c r="Q99" s="4">
        <v>47985640803</v>
      </c>
      <c r="R99" s="4"/>
      <c r="S99" s="4">
        <f t="shared" si="2"/>
        <v>47985640803</v>
      </c>
      <c r="U99" s="7">
        <v>2.8499778994937428E-2</v>
      </c>
      <c r="W99" s="7"/>
      <c r="X99" s="29"/>
    </row>
    <row r="100" spans="1:24">
      <c r="A100" s="2" t="s">
        <v>185</v>
      </c>
      <c r="C100" s="4">
        <v>0</v>
      </c>
      <c r="D100" s="4"/>
      <c r="E100" s="4">
        <v>0</v>
      </c>
      <c r="F100" s="4">
        <v>0</v>
      </c>
      <c r="G100" s="4">
        <v>0</v>
      </c>
      <c r="H100" s="4">
        <v>0</v>
      </c>
      <c r="I100" s="4">
        <v>0</v>
      </c>
      <c r="K100" s="7">
        <v>0</v>
      </c>
      <c r="M100" s="4">
        <v>0</v>
      </c>
      <c r="N100" s="4"/>
      <c r="O100" s="4">
        <v>0</v>
      </c>
      <c r="P100" s="4"/>
      <c r="Q100" s="4">
        <v>49163704424</v>
      </c>
      <c r="R100" s="4"/>
      <c r="S100" s="4">
        <f t="shared" si="2"/>
        <v>49163704424</v>
      </c>
      <c r="U100" s="7">
        <v>2.9199458154757604E-2</v>
      </c>
      <c r="W100" s="7"/>
      <c r="X100" s="29"/>
    </row>
    <row r="101" spans="1:24">
      <c r="A101" s="2" t="s">
        <v>186</v>
      </c>
      <c r="C101" s="4">
        <v>0</v>
      </c>
      <c r="D101" s="4"/>
      <c r="E101" s="4">
        <v>0</v>
      </c>
      <c r="F101" s="4">
        <v>0</v>
      </c>
      <c r="G101" s="4">
        <v>0</v>
      </c>
      <c r="H101" s="4">
        <v>0</v>
      </c>
      <c r="I101" s="4">
        <v>0</v>
      </c>
      <c r="K101" s="7">
        <v>0</v>
      </c>
      <c r="M101" s="4">
        <v>0</v>
      </c>
      <c r="N101" s="4"/>
      <c r="O101" s="4">
        <v>0</v>
      </c>
      <c r="P101" s="4"/>
      <c r="Q101" s="4">
        <v>16413121</v>
      </c>
      <c r="R101" s="4"/>
      <c r="S101" s="4">
        <f t="shared" si="2"/>
        <v>16413121</v>
      </c>
      <c r="U101" s="7">
        <v>9.748131176106375E-6</v>
      </c>
      <c r="W101" s="7"/>
      <c r="X101" s="29"/>
    </row>
    <row r="102" spans="1:24">
      <c r="A102" s="2" t="s">
        <v>187</v>
      </c>
      <c r="C102" s="4">
        <v>0</v>
      </c>
      <c r="D102" s="4"/>
      <c r="E102" s="4">
        <v>0</v>
      </c>
      <c r="F102" s="4">
        <v>0</v>
      </c>
      <c r="G102" s="4">
        <v>0</v>
      </c>
      <c r="H102" s="4">
        <v>0</v>
      </c>
      <c r="I102" s="4">
        <v>0</v>
      </c>
      <c r="K102" s="7">
        <v>0</v>
      </c>
      <c r="M102" s="4">
        <v>0</v>
      </c>
      <c r="N102" s="4"/>
      <c r="O102" s="4">
        <v>0</v>
      </c>
      <c r="P102" s="4"/>
      <c r="Q102" s="4">
        <v>66624761489</v>
      </c>
      <c r="R102" s="4"/>
      <c r="S102" s="4">
        <f t="shared" si="2"/>
        <v>66624761489</v>
      </c>
      <c r="U102" s="7">
        <v>3.9569982733422375E-2</v>
      </c>
      <c r="W102" s="7"/>
      <c r="X102" s="29"/>
    </row>
    <row r="103" spans="1:24">
      <c r="A103" s="2" t="s">
        <v>188</v>
      </c>
      <c r="C103" s="4">
        <v>0</v>
      </c>
      <c r="D103" s="4"/>
      <c r="E103" s="4">
        <v>0</v>
      </c>
      <c r="F103" s="4">
        <v>0</v>
      </c>
      <c r="G103" s="4">
        <v>0</v>
      </c>
      <c r="H103" s="4">
        <v>0</v>
      </c>
      <c r="I103" s="4">
        <v>0</v>
      </c>
      <c r="K103" s="7">
        <v>0</v>
      </c>
      <c r="M103" s="4">
        <v>0</v>
      </c>
      <c r="N103" s="4"/>
      <c r="O103" s="4">
        <v>0</v>
      </c>
      <c r="P103" s="4"/>
      <c r="Q103" s="4">
        <v>64084968925</v>
      </c>
      <c r="R103" s="4"/>
      <c r="S103" s="4">
        <f t="shared" si="2"/>
        <v>64084968925</v>
      </c>
      <c r="U103" s="7">
        <v>3.8061541342295634E-2</v>
      </c>
      <c r="W103" s="7"/>
      <c r="X103" s="29"/>
    </row>
    <row r="104" spans="1:24">
      <c r="A104" s="2" t="s">
        <v>189</v>
      </c>
      <c r="C104" s="4">
        <v>0</v>
      </c>
      <c r="D104" s="4"/>
      <c r="E104" s="4">
        <v>0</v>
      </c>
      <c r="F104" s="4">
        <v>0</v>
      </c>
      <c r="G104" s="4">
        <v>0</v>
      </c>
      <c r="H104" s="4">
        <v>0</v>
      </c>
      <c r="I104" s="4">
        <v>0</v>
      </c>
      <c r="K104" s="7">
        <v>0</v>
      </c>
      <c r="M104" s="4">
        <v>0</v>
      </c>
      <c r="N104" s="4"/>
      <c r="O104" s="4">
        <v>0</v>
      </c>
      <c r="P104" s="4"/>
      <c r="Q104" s="4">
        <v>5789814282</v>
      </c>
      <c r="R104" s="4"/>
      <c r="S104" s="4">
        <f t="shared" si="2"/>
        <v>5789814282</v>
      </c>
      <c r="U104" s="7">
        <v>3.4387042602214497E-3</v>
      </c>
      <c r="W104" s="7"/>
      <c r="X104" s="29"/>
    </row>
    <row r="105" spans="1:24">
      <c r="A105" s="2" t="s">
        <v>190</v>
      </c>
      <c r="C105" s="4">
        <v>0</v>
      </c>
      <c r="D105" s="4"/>
      <c r="E105" s="4">
        <v>0</v>
      </c>
      <c r="F105" s="4">
        <v>0</v>
      </c>
      <c r="G105" s="4">
        <v>0</v>
      </c>
      <c r="H105" s="4">
        <v>0</v>
      </c>
      <c r="I105" s="4">
        <v>0</v>
      </c>
      <c r="K105" s="7">
        <v>0</v>
      </c>
      <c r="M105" s="4">
        <v>0</v>
      </c>
      <c r="N105" s="4"/>
      <c r="O105" s="4">
        <v>0</v>
      </c>
      <c r="P105" s="4"/>
      <c r="Q105" s="4">
        <v>6368417000</v>
      </c>
      <c r="R105" s="4"/>
      <c r="S105" s="4">
        <f t="shared" si="2"/>
        <v>6368417000</v>
      </c>
      <c r="U105" s="7">
        <v>3.7823497615198124E-3</v>
      </c>
      <c r="W105" s="7"/>
      <c r="X105" s="29"/>
    </row>
    <row r="106" spans="1:24">
      <c r="A106" s="2" t="s">
        <v>191</v>
      </c>
      <c r="C106" s="4">
        <v>0</v>
      </c>
      <c r="D106" s="4"/>
      <c r="E106" s="4">
        <v>0</v>
      </c>
      <c r="F106" s="4">
        <v>0</v>
      </c>
      <c r="G106" s="4">
        <v>0</v>
      </c>
      <c r="H106" s="4">
        <v>0</v>
      </c>
      <c r="I106" s="4">
        <v>0</v>
      </c>
      <c r="K106" s="7">
        <v>0</v>
      </c>
      <c r="M106" s="4">
        <v>0</v>
      </c>
      <c r="N106" s="4"/>
      <c r="O106" s="4">
        <v>0</v>
      </c>
      <c r="P106" s="4"/>
      <c r="Q106" s="4">
        <v>15719963699</v>
      </c>
      <c r="R106" s="4"/>
      <c r="S106" s="4">
        <f t="shared" si="2"/>
        <v>15719963699</v>
      </c>
      <c r="U106" s="7">
        <v>9.3364490654447973E-3</v>
      </c>
      <c r="W106" s="7"/>
      <c r="X106" s="29"/>
    </row>
    <row r="107" spans="1:24">
      <c r="A107" s="2" t="s">
        <v>192</v>
      </c>
      <c r="C107" s="4">
        <v>0</v>
      </c>
      <c r="D107" s="4"/>
      <c r="E107" s="4">
        <v>0</v>
      </c>
      <c r="F107" s="4">
        <v>0</v>
      </c>
      <c r="G107" s="4">
        <v>0</v>
      </c>
      <c r="H107" s="4">
        <v>0</v>
      </c>
      <c r="I107" s="4">
        <v>0</v>
      </c>
      <c r="K107" s="7">
        <v>0</v>
      </c>
      <c r="M107" s="4">
        <v>0</v>
      </c>
      <c r="N107" s="4"/>
      <c r="O107" s="4">
        <v>0</v>
      </c>
      <c r="P107" s="4"/>
      <c r="Q107" s="4">
        <v>1848221590</v>
      </c>
      <c r="R107" s="4"/>
      <c r="S107" s="4">
        <f t="shared" si="2"/>
        <v>1848221590</v>
      </c>
      <c r="U107" s="7">
        <v>1.097701436663502E-3</v>
      </c>
      <c r="W107" s="7"/>
      <c r="X107" s="29"/>
    </row>
    <row r="108" spans="1:24">
      <c r="A108" s="2" t="s">
        <v>193</v>
      </c>
      <c r="C108" s="4">
        <v>0</v>
      </c>
      <c r="D108" s="4"/>
      <c r="E108" s="4">
        <v>0</v>
      </c>
      <c r="F108" s="4">
        <v>0</v>
      </c>
      <c r="G108" s="4">
        <v>0</v>
      </c>
      <c r="H108" s="4">
        <v>0</v>
      </c>
      <c r="I108" s="4">
        <v>0</v>
      </c>
      <c r="K108" s="7">
        <v>0</v>
      </c>
      <c r="M108" s="4">
        <v>0</v>
      </c>
      <c r="N108" s="4"/>
      <c r="O108" s="4">
        <v>0</v>
      </c>
      <c r="P108" s="4"/>
      <c r="Q108" s="4">
        <v>43895155380</v>
      </c>
      <c r="R108" s="4"/>
      <c r="S108" s="4">
        <f t="shared" si="2"/>
        <v>43895155380</v>
      </c>
      <c r="U108" s="7">
        <v>2.6070345343814343E-2</v>
      </c>
      <c r="W108" s="7"/>
      <c r="X108" s="29"/>
    </row>
    <row r="109" spans="1:24">
      <c r="A109" s="2" t="s">
        <v>194</v>
      </c>
      <c r="C109" s="4">
        <v>0</v>
      </c>
      <c r="D109" s="4"/>
      <c r="E109" s="4">
        <v>0</v>
      </c>
      <c r="F109" s="4">
        <v>0</v>
      </c>
      <c r="G109" s="4">
        <v>0</v>
      </c>
      <c r="H109" s="4">
        <v>0</v>
      </c>
      <c r="I109" s="4">
        <v>0</v>
      </c>
      <c r="K109" s="7">
        <v>0</v>
      </c>
      <c r="M109" s="4">
        <v>0</v>
      </c>
      <c r="N109" s="4"/>
      <c r="O109" s="4">
        <v>0</v>
      </c>
      <c r="P109" s="4"/>
      <c r="Q109" s="4">
        <v>23544811417</v>
      </c>
      <c r="R109" s="4"/>
      <c r="S109" s="4">
        <f t="shared" si="2"/>
        <v>23544811417</v>
      </c>
      <c r="U109" s="7">
        <v>1.3983806627003055E-2</v>
      </c>
      <c r="W109" s="7"/>
      <c r="X109" s="29"/>
    </row>
    <row r="110" spans="1:24">
      <c r="A110" s="2" t="s">
        <v>195</v>
      </c>
      <c r="C110" s="4">
        <v>0</v>
      </c>
      <c r="D110" s="4"/>
      <c r="E110" s="4">
        <v>0</v>
      </c>
      <c r="F110" s="4">
        <v>0</v>
      </c>
      <c r="G110" s="4">
        <v>0</v>
      </c>
      <c r="H110" s="4">
        <v>0</v>
      </c>
      <c r="I110" s="4">
        <v>0</v>
      </c>
      <c r="K110" s="7">
        <v>0</v>
      </c>
      <c r="M110" s="4">
        <v>0</v>
      </c>
      <c r="N110" s="4"/>
      <c r="O110" s="4">
        <v>0</v>
      </c>
      <c r="P110" s="4"/>
      <c r="Q110" s="4">
        <v>7436829450</v>
      </c>
      <c r="R110" s="4"/>
      <c r="S110" s="4">
        <f t="shared" si="2"/>
        <v>7436829450</v>
      </c>
      <c r="U110" s="7">
        <v>4.4169045614743854E-3</v>
      </c>
      <c r="W110" s="7"/>
      <c r="X110" s="29"/>
    </row>
    <row r="111" spans="1:24">
      <c r="A111" s="2" t="s">
        <v>196</v>
      </c>
      <c r="C111" s="4">
        <v>0</v>
      </c>
      <c r="D111" s="4"/>
      <c r="E111" s="4">
        <v>0</v>
      </c>
      <c r="F111" s="4">
        <v>0</v>
      </c>
      <c r="G111" s="4">
        <v>0</v>
      </c>
      <c r="H111" s="4">
        <v>0</v>
      </c>
      <c r="I111" s="4">
        <v>0</v>
      </c>
      <c r="K111" s="7">
        <v>0</v>
      </c>
      <c r="M111" s="4">
        <v>0</v>
      </c>
      <c r="N111" s="4"/>
      <c r="O111" s="4">
        <v>0</v>
      </c>
      <c r="P111" s="4"/>
      <c r="Q111" s="4">
        <v>47626813998</v>
      </c>
      <c r="R111" s="4"/>
      <c r="S111" s="4">
        <f t="shared" si="2"/>
        <v>47626813998</v>
      </c>
      <c r="U111" s="7">
        <v>2.8286663478111401E-2</v>
      </c>
      <c r="W111" s="7"/>
      <c r="X111" s="29"/>
    </row>
    <row r="112" spans="1:24">
      <c r="A112" s="2" t="s">
        <v>197</v>
      </c>
      <c r="C112" s="4">
        <v>0</v>
      </c>
      <c r="D112" s="4"/>
      <c r="E112" s="4">
        <v>0</v>
      </c>
      <c r="F112" s="4">
        <v>0</v>
      </c>
      <c r="G112" s="4">
        <v>0</v>
      </c>
      <c r="H112" s="4">
        <v>0</v>
      </c>
      <c r="I112" s="4">
        <v>0</v>
      </c>
      <c r="K112" s="7">
        <v>0</v>
      </c>
      <c r="M112" s="4">
        <v>0</v>
      </c>
      <c r="N112" s="4"/>
      <c r="O112" s="4">
        <v>0</v>
      </c>
      <c r="P112" s="4"/>
      <c r="Q112" s="4">
        <v>7799290200</v>
      </c>
      <c r="R112" s="4"/>
      <c r="S112" s="4">
        <f t="shared" si="2"/>
        <v>7799290200</v>
      </c>
      <c r="U112" s="7">
        <v>4.6321783620629445E-3</v>
      </c>
      <c r="W112" s="7"/>
      <c r="X112" s="29"/>
    </row>
    <row r="113" spans="1:24">
      <c r="A113" s="2" t="s">
        <v>198</v>
      </c>
      <c r="C113" s="4">
        <v>0</v>
      </c>
      <c r="D113" s="4"/>
      <c r="E113" s="4">
        <v>0</v>
      </c>
      <c r="F113" s="4">
        <v>0</v>
      </c>
      <c r="G113" s="4">
        <v>0</v>
      </c>
      <c r="H113" s="4">
        <v>0</v>
      </c>
      <c r="I113" s="4">
        <v>0</v>
      </c>
      <c r="K113" s="7">
        <v>0</v>
      </c>
      <c r="M113" s="4">
        <v>0</v>
      </c>
      <c r="N113" s="4"/>
      <c r="O113" s="4">
        <v>0</v>
      </c>
      <c r="P113" s="4"/>
      <c r="Q113" s="4">
        <v>26629859740</v>
      </c>
      <c r="R113" s="4"/>
      <c r="S113" s="4">
        <f t="shared" si="2"/>
        <v>26629859740</v>
      </c>
      <c r="U113" s="7">
        <v>1.5816087991237862E-2</v>
      </c>
      <c r="W113" s="7"/>
      <c r="X113" s="29"/>
    </row>
    <row r="114" spans="1:24">
      <c r="A114" s="2" t="s">
        <v>199</v>
      </c>
      <c r="C114" s="4">
        <v>0</v>
      </c>
      <c r="D114" s="4"/>
      <c r="E114" s="4">
        <v>0</v>
      </c>
      <c r="F114" s="4">
        <v>0</v>
      </c>
      <c r="G114" s="4">
        <v>0</v>
      </c>
      <c r="H114" s="4">
        <v>0</v>
      </c>
      <c r="I114" s="4">
        <v>0</v>
      </c>
      <c r="K114" s="7">
        <v>0</v>
      </c>
      <c r="M114" s="4">
        <v>0</v>
      </c>
      <c r="N114" s="4"/>
      <c r="O114" s="4">
        <v>0</v>
      </c>
      <c r="P114" s="4"/>
      <c r="Q114" s="4">
        <v>4761098428</v>
      </c>
      <c r="R114" s="4"/>
      <c r="S114" s="4">
        <f t="shared" si="2"/>
        <v>4761098428</v>
      </c>
      <c r="U114" s="7">
        <v>2.8277261843434806E-3</v>
      </c>
      <c r="W114" s="7"/>
      <c r="X114" s="29"/>
    </row>
    <row r="115" spans="1:24">
      <c r="A115" s="2" t="s">
        <v>200</v>
      </c>
      <c r="C115" s="4">
        <v>0</v>
      </c>
      <c r="D115" s="4"/>
      <c r="E115" s="4">
        <v>0</v>
      </c>
      <c r="F115" s="4">
        <v>0</v>
      </c>
      <c r="G115" s="4">
        <v>0</v>
      </c>
      <c r="H115" s="4">
        <v>0</v>
      </c>
      <c r="I115" s="4">
        <v>0</v>
      </c>
      <c r="K115" s="7">
        <v>0</v>
      </c>
      <c r="M115" s="4">
        <v>0</v>
      </c>
      <c r="N115" s="4"/>
      <c r="O115" s="4">
        <v>0</v>
      </c>
      <c r="P115" s="4"/>
      <c r="Q115" s="4">
        <v>19353655653</v>
      </c>
      <c r="R115" s="4"/>
      <c r="S115" s="4">
        <f t="shared" si="2"/>
        <v>19353655653</v>
      </c>
      <c r="U115" s="7">
        <v>1.1494582538119146E-2</v>
      </c>
      <c r="W115" s="7"/>
      <c r="X115" s="29"/>
    </row>
    <row r="116" spans="1:24">
      <c r="A116" s="2" t="s">
        <v>201</v>
      </c>
      <c r="C116" s="4">
        <v>0</v>
      </c>
      <c r="D116" s="4"/>
      <c r="E116" s="4">
        <v>0</v>
      </c>
      <c r="F116" s="4">
        <v>0</v>
      </c>
      <c r="G116" s="4">
        <v>0</v>
      </c>
      <c r="H116" s="4">
        <v>0</v>
      </c>
      <c r="I116" s="4">
        <v>0</v>
      </c>
      <c r="K116" s="7">
        <v>0</v>
      </c>
      <c r="M116" s="4">
        <v>0</v>
      </c>
      <c r="N116" s="4"/>
      <c r="O116" s="4">
        <v>0</v>
      </c>
      <c r="P116" s="4"/>
      <c r="Q116" s="4">
        <v>7620444004</v>
      </c>
      <c r="R116" s="4"/>
      <c r="S116" s="4">
        <f t="shared" si="2"/>
        <v>7620444004</v>
      </c>
      <c r="U116" s="7">
        <v>4.525957480674473E-3</v>
      </c>
      <c r="W116" s="7"/>
      <c r="X116" s="29"/>
    </row>
    <row r="117" spans="1:24">
      <c r="A117" s="2" t="s">
        <v>202</v>
      </c>
      <c r="C117" s="4">
        <v>0</v>
      </c>
      <c r="D117" s="4"/>
      <c r="E117" s="4">
        <v>0</v>
      </c>
      <c r="F117" s="4">
        <v>0</v>
      </c>
      <c r="G117" s="4">
        <v>0</v>
      </c>
      <c r="H117" s="4">
        <v>0</v>
      </c>
      <c r="I117" s="4">
        <v>0</v>
      </c>
      <c r="K117" s="7">
        <v>0</v>
      </c>
      <c r="M117" s="4">
        <v>0</v>
      </c>
      <c r="N117" s="4"/>
      <c r="O117" s="4">
        <v>0</v>
      </c>
      <c r="P117" s="4"/>
      <c r="Q117" s="4">
        <v>28145861658</v>
      </c>
      <c r="R117" s="4"/>
      <c r="S117" s="4">
        <f t="shared" si="2"/>
        <v>28145861658</v>
      </c>
      <c r="U117" s="7">
        <v>1.6716476501131432E-2</v>
      </c>
      <c r="W117" s="7"/>
      <c r="X117" s="29"/>
    </row>
    <row r="118" spans="1:24">
      <c r="A118" s="2" t="s">
        <v>203</v>
      </c>
      <c r="C118" s="4">
        <v>0</v>
      </c>
      <c r="D118" s="4"/>
      <c r="E118" s="4">
        <v>0</v>
      </c>
      <c r="F118" s="4">
        <v>0</v>
      </c>
      <c r="G118" s="4">
        <v>0</v>
      </c>
      <c r="H118" s="4">
        <v>0</v>
      </c>
      <c r="I118" s="4">
        <v>0</v>
      </c>
      <c r="K118" s="7">
        <v>0</v>
      </c>
      <c r="M118" s="4">
        <v>0</v>
      </c>
      <c r="N118" s="4"/>
      <c r="O118" s="4">
        <v>0</v>
      </c>
      <c r="P118" s="4"/>
      <c r="Q118" s="4">
        <v>8550892541</v>
      </c>
      <c r="R118" s="4"/>
      <c r="S118" s="4">
        <f t="shared" si="2"/>
        <v>8550892541</v>
      </c>
      <c r="U118" s="7">
        <v>5.0785723301776395E-3</v>
      </c>
      <c r="W118" s="7"/>
      <c r="X118" s="29"/>
    </row>
    <row r="119" spans="1:24">
      <c r="A119" s="2" t="s">
        <v>204</v>
      </c>
      <c r="C119" s="4">
        <v>0</v>
      </c>
      <c r="D119" s="4"/>
      <c r="E119" s="4">
        <v>0</v>
      </c>
      <c r="F119" s="4">
        <v>0</v>
      </c>
      <c r="G119" s="4">
        <v>0</v>
      </c>
      <c r="H119" s="4">
        <v>0</v>
      </c>
      <c r="I119" s="4">
        <v>0</v>
      </c>
      <c r="K119" s="7">
        <v>0</v>
      </c>
      <c r="M119" s="4">
        <v>0</v>
      </c>
      <c r="N119" s="4"/>
      <c r="O119" s="4">
        <v>0</v>
      </c>
      <c r="P119" s="4"/>
      <c r="Q119" s="4">
        <v>-357207724</v>
      </c>
      <c r="R119" s="4"/>
      <c r="S119" s="4">
        <f t="shared" si="2"/>
        <v>-357207724</v>
      </c>
      <c r="U119" s="7">
        <v>-2.1215390727152996E-4</v>
      </c>
      <c r="W119" s="7"/>
      <c r="X119" s="29"/>
    </row>
    <row r="120" spans="1:24">
      <c r="A120" s="2" t="s">
        <v>205</v>
      </c>
      <c r="C120" s="4">
        <v>0</v>
      </c>
      <c r="D120" s="4"/>
      <c r="E120" s="4">
        <v>0</v>
      </c>
      <c r="F120" s="4">
        <v>0</v>
      </c>
      <c r="G120" s="4">
        <v>0</v>
      </c>
      <c r="H120" s="4">
        <v>0</v>
      </c>
      <c r="I120" s="4">
        <v>0</v>
      </c>
      <c r="K120" s="7">
        <v>0</v>
      </c>
      <c r="M120" s="4">
        <v>0</v>
      </c>
      <c r="N120" s="4"/>
      <c r="O120" s="4">
        <v>0</v>
      </c>
      <c r="P120" s="4"/>
      <c r="Q120" s="4">
        <v>-4836523901</v>
      </c>
      <c r="R120" s="4"/>
      <c r="S120" s="4">
        <f t="shared" si="2"/>
        <v>-4836523901</v>
      </c>
      <c r="U120" s="7">
        <v>-2.8725231126561315E-3</v>
      </c>
      <c r="W120" s="7"/>
      <c r="X120" s="29"/>
    </row>
    <row r="121" spans="1:24">
      <c r="A121" s="2" t="s">
        <v>206</v>
      </c>
      <c r="C121" s="4">
        <v>0</v>
      </c>
      <c r="D121" s="4"/>
      <c r="E121" s="4">
        <v>0</v>
      </c>
      <c r="F121" s="4">
        <v>0</v>
      </c>
      <c r="G121" s="4">
        <v>0</v>
      </c>
      <c r="H121" s="4">
        <v>0</v>
      </c>
      <c r="I121" s="4">
        <v>0</v>
      </c>
      <c r="K121" s="7">
        <v>0</v>
      </c>
      <c r="M121" s="4">
        <v>0</v>
      </c>
      <c r="N121" s="4"/>
      <c r="O121" s="4">
        <v>0</v>
      </c>
      <c r="P121" s="4"/>
      <c r="Q121" s="4">
        <v>11257888006</v>
      </c>
      <c r="R121" s="4"/>
      <c r="S121" s="4">
        <f t="shared" si="2"/>
        <v>11257888006</v>
      </c>
      <c r="U121" s="7">
        <v>6.6863193812074272E-3</v>
      </c>
      <c r="W121" s="7"/>
      <c r="X121" s="29"/>
    </row>
    <row r="122" spans="1:24">
      <c r="A122" s="2" t="s">
        <v>207</v>
      </c>
      <c r="C122" s="4">
        <v>0</v>
      </c>
      <c r="D122" s="4"/>
      <c r="E122" s="4">
        <v>0</v>
      </c>
      <c r="F122" s="4">
        <v>0</v>
      </c>
      <c r="G122" s="4">
        <v>0</v>
      </c>
      <c r="H122" s="4">
        <v>0</v>
      </c>
      <c r="I122" s="4">
        <v>0</v>
      </c>
      <c r="K122" s="7">
        <v>0</v>
      </c>
      <c r="M122" s="4">
        <v>0</v>
      </c>
      <c r="N122" s="4"/>
      <c r="O122" s="4">
        <v>0</v>
      </c>
      <c r="P122" s="4"/>
      <c r="Q122" s="4">
        <v>28633552916</v>
      </c>
      <c r="R122" s="4"/>
      <c r="S122" s="4">
        <f t="shared" si="2"/>
        <v>28633552916</v>
      </c>
      <c r="U122" s="7">
        <v>1.7006127589210558E-2</v>
      </c>
      <c r="W122" s="7"/>
      <c r="X122" s="29"/>
    </row>
    <row r="123" spans="1:24" ht="21">
      <c r="A123" s="18" t="s">
        <v>154</v>
      </c>
      <c r="C123" s="4">
        <v>0</v>
      </c>
      <c r="D123" s="4"/>
      <c r="E123" s="4">
        <v>0</v>
      </c>
      <c r="F123" s="4">
        <v>0</v>
      </c>
      <c r="G123" s="4">
        <v>0</v>
      </c>
      <c r="H123" s="4">
        <v>0</v>
      </c>
      <c r="I123" s="4">
        <v>0</v>
      </c>
      <c r="K123" s="7">
        <v>0</v>
      </c>
      <c r="M123" s="4">
        <v>367500000</v>
      </c>
      <c r="N123" s="4"/>
      <c r="O123" s="4">
        <v>0</v>
      </c>
      <c r="P123" s="4"/>
      <c r="Q123" s="4">
        <v>0</v>
      </c>
      <c r="R123" s="4"/>
      <c r="S123" s="4">
        <f t="shared" si="2"/>
        <v>367500000</v>
      </c>
      <c r="U123" s="7">
        <v>2.1826672740785208E-4</v>
      </c>
      <c r="W123" s="7"/>
      <c r="X123" s="29"/>
    </row>
    <row r="124" spans="1:24" ht="19.5" thickBot="1">
      <c r="C124" s="8">
        <f>SUM(C8:C123)</f>
        <v>26287099536</v>
      </c>
      <c r="D124" s="4"/>
      <c r="E124" s="8">
        <f>SUM(E8:E123)</f>
        <v>-132847869971</v>
      </c>
      <c r="F124" s="4"/>
      <c r="G124" s="8">
        <f>SUM(G8:G123)</f>
        <v>95685936334</v>
      </c>
      <c r="H124" s="4"/>
      <c r="I124" s="8">
        <f>SUM(I8:I123)</f>
        <v>-10874834101</v>
      </c>
      <c r="K124" s="9">
        <f>SUM(K8:K123)</f>
        <v>1.3353547253470435</v>
      </c>
      <c r="M124" s="8">
        <f>SUM(M8:M123)</f>
        <v>196584604426</v>
      </c>
      <c r="N124" s="4"/>
      <c r="O124" s="8">
        <f>SUM(O8:O123)</f>
        <v>402508679700</v>
      </c>
      <c r="P124" s="4"/>
      <c r="Q124" s="8">
        <f>SUM(Q8:Q123)</f>
        <v>1075891597529</v>
      </c>
      <c r="R124" s="4"/>
      <c r="S124" s="8">
        <f>SUM(S8:S123)</f>
        <v>1674984881655</v>
      </c>
      <c r="U124" s="9">
        <f>SUM(U8:U123)</f>
        <v>0.99481215939174217</v>
      </c>
    </row>
    <row r="125" spans="1:24" ht="19.5" thickTop="1">
      <c r="C125" s="4"/>
      <c r="E125" s="4"/>
      <c r="G125" s="4"/>
      <c r="I125" s="4"/>
      <c r="M125" s="4"/>
      <c r="N125" s="4"/>
      <c r="O125" s="4"/>
      <c r="P125" s="4"/>
      <c r="Q125" s="4"/>
      <c r="R125" s="4"/>
      <c r="S125" s="4"/>
      <c r="U125" s="6"/>
    </row>
    <row r="126" spans="1:24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workbookViewId="0">
      <selection activeCell="E14" sqref="E14"/>
    </sheetView>
  </sheetViews>
  <sheetFormatPr defaultRowHeight="15"/>
  <cols>
    <col min="1" max="1" width="22.42578125" style="1" bestFit="1" customWidth="1"/>
    <col min="2" max="2" width="1" style="1" customWidth="1"/>
    <col min="3" max="3" width="21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3.25">
      <c r="A3" s="31" t="s">
        <v>91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23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6" spans="1:11" ht="23.25">
      <c r="A6" s="34" t="s">
        <v>133</v>
      </c>
      <c r="B6" s="34" t="s">
        <v>133</v>
      </c>
      <c r="C6" s="34" t="s">
        <v>133</v>
      </c>
      <c r="E6" s="34" t="s">
        <v>93</v>
      </c>
      <c r="F6" s="34" t="s">
        <v>93</v>
      </c>
      <c r="G6" s="34" t="s">
        <v>93</v>
      </c>
      <c r="I6" s="34" t="s">
        <v>94</v>
      </c>
      <c r="J6" s="34" t="s">
        <v>94</v>
      </c>
      <c r="K6" s="34" t="s">
        <v>94</v>
      </c>
    </row>
    <row r="7" spans="1:11" ht="23.25">
      <c r="A7" s="34" t="s">
        <v>134</v>
      </c>
      <c r="C7" s="34" t="s">
        <v>69</v>
      </c>
      <c r="E7" s="34" t="s">
        <v>135</v>
      </c>
      <c r="G7" s="34" t="s">
        <v>136</v>
      </c>
      <c r="I7" s="34" t="s">
        <v>135</v>
      </c>
      <c r="K7" s="34" t="s">
        <v>136</v>
      </c>
    </row>
    <row r="8" spans="1:11" ht="18.75">
      <c r="A8" s="2" t="s">
        <v>75</v>
      </c>
      <c r="C8" s="5" t="s">
        <v>76</v>
      </c>
      <c r="E8" s="4">
        <v>3777682</v>
      </c>
      <c r="G8" s="27">
        <f>E8/$E$14</f>
        <v>0.91259048463406944</v>
      </c>
      <c r="I8" s="4">
        <v>57083115</v>
      </c>
      <c r="K8" s="7">
        <f>I8/$I$14</f>
        <v>0.19075265295376745</v>
      </c>
    </row>
    <row r="9" spans="1:11" ht="18.75">
      <c r="A9" s="2" t="s">
        <v>75</v>
      </c>
      <c r="C9" s="5" t="s">
        <v>79</v>
      </c>
      <c r="E9" s="4">
        <v>22518</v>
      </c>
      <c r="G9" s="27">
        <f t="shared" ref="G9:G13" si="0">E9/$E$14</f>
        <v>5.4397677022549745E-3</v>
      </c>
      <c r="I9" s="4">
        <v>257239</v>
      </c>
      <c r="K9" s="7">
        <f t="shared" ref="K9:K13" si="1">I9/$I$14</f>
        <v>8.5960658757277327E-4</v>
      </c>
    </row>
    <row r="10" spans="1:11" ht="18.75">
      <c r="A10" s="2" t="s">
        <v>80</v>
      </c>
      <c r="C10" s="5" t="s">
        <v>81</v>
      </c>
      <c r="E10" s="4">
        <v>3961</v>
      </c>
      <c r="G10" s="27">
        <f t="shared" si="0"/>
        <v>9.5687538274411379E-4</v>
      </c>
      <c r="I10" s="4">
        <v>477278</v>
      </c>
      <c r="K10" s="7">
        <f t="shared" si="1"/>
        <v>1.5949032335826141E-3</v>
      </c>
    </row>
    <row r="11" spans="1:11" ht="18.75">
      <c r="A11" s="2" t="s">
        <v>82</v>
      </c>
      <c r="C11" s="5" t="s">
        <v>83</v>
      </c>
      <c r="E11" s="4">
        <v>0</v>
      </c>
      <c r="G11" s="27">
        <f t="shared" si="0"/>
        <v>0</v>
      </c>
      <c r="I11" s="4">
        <v>242380142</v>
      </c>
      <c r="K11" s="7">
        <f t="shared" si="1"/>
        <v>0.8099532604310552</v>
      </c>
    </row>
    <row r="12" spans="1:11" ht="18.75">
      <c r="A12" s="2" t="s">
        <v>84</v>
      </c>
      <c r="C12" s="5" t="s">
        <v>85</v>
      </c>
      <c r="E12" s="4">
        <v>331728</v>
      </c>
      <c r="G12" s="27">
        <f t="shared" si="0"/>
        <v>8.0136924253203581E-2</v>
      </c>
      <c r="I12" s="4">
        <v>-1159569</v>
      </c>
      <c r="K12" s="7">
        <f t="shared" si="1"/>
        <v>-3.8748912534459124E-3</v>
      </c>
    </row>
    <row r="13" spans="1:11" ht="18.75">
      <c r="A13" s="2" t="s">
        <v>86</v>
      </c>
      <c r="C13" s="5" t="s">
        <v>87</v>
      </c>
      <c r="E13" s="4">
        <v>3626</v>
      </c>
      <c r="G13" s="27">
        <f t="shared" si="0"/>
        <v>8.7594802772788594E-4</v>
      </c>
      <c r="I13" s="4">
        <v>213806</v>
      </c>
      <c r="K13" s="7">
        <f t="shared" si="1"/>
        <v>7.144680474678581E-4</v>
      </c>
    </row>
    <row r="14" spans="1:11" ht="19.5" thickBot="1">
      <c r="E14" s="8">
        <f>SUM(E8:E13)</f>
        <v>4139515</v>
      </c>
      <c r="G14" s="28">
        <f>SUM(G8:G13)</f>
        <v>1</v>
      </c>
      <c r="I14" s="8">
        <f>SUM(I8:I13)</f>
        <v>299252011</v>
      </c>
      <c r="K14" s="9">
        <f>SUM(K8:K13)</f>
        <v>1</v>
      </c>
    </row>
    <row r="15" spans="1:11" ht="19.5" thickTop="1">
      <c r="E15" s="4"/>
      <c r="G15" s="11"/>
      <c r="K15" s="11"/>
    </row>
    <row r="16" spans="1:11">
      <c r="E16" s="10"/>
      <c r="G16" s="11"/>
      <c r="I16" s="10"/>
      <c r="K16" s="11"/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5"/>
  <sheetViews>
    <sheetView rightToLeft="1" workbookViewId="0">
      <selection activeCell="E13" sqref="E13"/>
    </sheetView>
  </sheetViews>
  <sheetFormatPr defaultRowHeight="15"/>
  <cols>
    <col min="1" max="1" width="34.140625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31" t="s">
        <v>0</v>
      </c>
      <c r="B2" s="31"/>
      <c r="C2" s="31"/>
      <c r="D2" s="31"/>
      <c r="E2" s="31"/>
    </row>
    <row r="3" spans="1:5" ht="23.25">
      <c r="A3" s="31" t="s">
        <v>91</v>
      </c>
      <c r="B3" s="31"/>
      <c r="C3" s="31"/>
      <c r="D3" s="31"/>
      <c r="E3" s="31"/>
    </row>
    <row r="4" spans="1:5" ht="23.25">
      <c r="A4" s="31" t="s">
        <v>2</v>
      </c>
      <c r="B4" s="31"/>
      <c r="C4" s="31"/>
      <c r="D4" s="31"/>
      <c r="E4" s="31"/>
    </row>
    <row r="6" spans="1:5" ht="30">
      <c r="A6" s="31" t="s">
        <v>137</v>
      </c>
      <c r="C6" s="34" t="s">
        <v>93</v>
      </c>
      <c r="E6" s="33" t="s">
        <v>6</v>
      </c>
    </row>
    <row r="7" spans="1:5" ht="23.25">
      <c r="A7" s="34" t="s">
        <v>137</v>
      </c>
      <c r="C7" s="34" t="s">
        <v>72</v>
      </c>
      <c r="E7" s="34" t="s">
        <v>72</v>
      </c>
    </row>
    <row r="8" spans="1:5" ht="18.75">
      <c r="A8" s="2" t="s">
        <v>137</v>
      </c>
      <c r="C8" s="4">
        <v>260324219</v>
      </c>
      <c r="D8" s="4"/>
      <c r="E8" s="4">
        <v>264661359</v>
      </c>
    </row>
    <row r="9" spans="1:5" ht="18.75">
      <c r="A9" s="2" t="s">
        <v>138</v>
      </c>
      <c r="C9" s="4">
        <v>0</v>
      </c>
      <c r="D9" s="4"/>
      <c r="E9" s="4">
        <v>0</v>
      </c>
    </row>
    <row r="10" spans="1:5" ht="18.75">
      <c r="A10" s="2" t="s">
        <v>139</v>
      </c>
      <c r="C10" s="4">
        <v>83925649</v>
      </c>
      <c r="D10" s="4"/>
      <c r="E10" s="4">
        <v>752543485</v>
      </c>
    </row>
    <row r="11" spans="1:5" ht="21">
      <c r="A11" s="18" t="s">
        <v>236</v>
      </c>
      <c r="C11" s="4">
        <v>1696905357</v>
      </c>
      <c r="D11" s="4"/>
      <c r="E11" s="4">
        <v>2998838385</v>
      </c>
    </row>
    <row r="12" spans="1:5" ht="19.5" thickBot="1">
      <c r="A12" s="2" t="s">
        <v>100</v>
      </c>
      <c r="C12" s="8">
        <f>SUM(C8:C11)</f>
        <v>2041155225</v>
      </c>
      <c r="D12" s="4"/>
      <c r="E12" s="8">
        <f>SUM(E8:E11)</f>
        <v>4016043229</v>
      </c>
    </row>
    <row r="13" spans="1:5" ht="15.75" thickTop="1"/>
    <row r="14" spans="1:5" ht="18.75">
      <c r="A14" s="5"/>
    </row>
    <row r="15" spans="1:5" ht="18.75">
      <c r="A15" s="5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 Falsafy</dc:creator>
  <cp:lastModifiedBy>Samin Falsafy</cp:lastModifiedBy>
  <dcterms:created xsi:type="dcterms:W3CDTF">2023-08-30T05:57:39Z</dcterms:created>
  <dcterms:modified xsi:type="dcterms:W3CDTF">2023-08-30T14:43:54Z</dcterms:modified>
</cp:coreProperties>
</file>