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صندوق سرمایه گذاری مشترک رشد سامان\افشای پرتفو\"/>
    </mc:Choice>
  </mc:AlternateContent>
  <xr:revisionPtr revIDLastSave="0" documentId="13_ncr:1_{83E775FD-F2C1-433D-8FB1-B7E0DA51CCB6}" xr6:coauthVersionLast="45" xr6:coauthVersionMax="45" xr10:uidLastSave="{00000000-0000-0000-0000-000000000000}"/>
  <bookViews>
    <workbookView xWindow="-120" yWindow="-120" windowWidth="29040" windowHeight="15840" activeTab="3" xr2:uid="{00000000-000D-0000-FFFF-FFFF00000000}"/>
  </bookViews>
  <sheets>
    <sheet name="0" sheetId="1" r:id="rId1"/>
    <sheet name="1" sheetId="2" r:id="rId2"/>
    <sheet name="2" sheetId="6" r:id="rId3"/>
    <sheet name="3" sheetId="8" r:id="rId4"/>
    <sheet name="4" sheetId="9" r:id="rId5"/>
    <sheet name="5" sheetId="10" r:id="rId6"/>
    <sheet name="6" sheetId="11" r:id="rId7"/>
    <sheet name="7" sheetId="12" r:id="rId8"/>
    <sheet name="8" sheetId="13" r:id="rId9"/>
    <sheet name="9" sheetId="14" r:id="rId10"/>
    <sheet name="10" sheetId="15" r:id="rId11"/>
    <sheet name="11" sheetId="16" r:id="rId12"/>
  </sheets>
  <definedNames>
    <definedName name="_xlnm._FilterDatabase" localSheetId="4" hidden="1">'4'!$A$8:$A$41</definedName>
    <definedName name="_xlnm._FilterDatabase" localSheetId="6" hidden="1">'6'!$A$8:$A$86</definedName>
    <definedName name="_xlnm.Print_Area" localSheetId="1">'1'!$A$1:$W$62</definedName>
    <definedName name="_xlnm.Print_Area" localSheetId="2">'2'!$A$1:$S$19</definedName>
    <definedName name="_xlnm.Print_Area" localSheetId="4">'4'!$A$1:$S$45</definedName>
    <definedName name="_xlnm.Print_Area" localSheetId="6">'6'!$A$1:$Q$93</definedName>
    <definedName name="_xlnm.Print_Area" localSheetId="8">'8'!$A$1:$U$105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6" l="1"/>
  <c r="I101" i="13"/>
  <c r="I104" i="13"/>
  <c r="C89" i="13"/>
  <c r="Q86" i="11" l="1"/>
  <c r="Q55" i="2"/>
  <c r="O25" i="11" l="1"/>
  <c r="O26" i="11"/>
  <c r="O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3" i="11"/>
  <c r="O54" i="11"/>
  <c r="O55" i="11"/>
  <c r="O56" i="11"/>
  <c r="O57" i="11"/>
  <c r="O58" i="11"/>
  <c r="O59" i="11"/>
  <c r="O60" i="11"/>
  <c r="O61" i="11"/>
  <c r="O62" i="11"/>
  <c r="O63" i="11"/>
  <c r="O64" i="11"/>
  <c r="O65" i="11"/>
  <c r="O66" i="11"/>
  <c r="O67" i="11"/>
  <c r="O68" i="11"/>
  <c r="O69" i="11"/>
  <c r="O70" i="11"/>
  <c r="O71" i="11"/>
  <c r="O72" i="11"/>
  <c r="O73" i="11"/>
  <c r="O74" i="11"/>
  <c r="O75" i="11"/>
  <c r="O76" i="11"/>
  <c r="O77" i="11"/>
  <c r="O78" i="11"/>
  <c r="O79" i="11"/>
  <c r="O80" i="11"/>
  <c r="O81" i="11"/>
  <c r="O82" i="11"/>
  <c r="O83" i="11"/>
  <c r="O84" i="11"/>
  <c r="O85" i="11"/>
  <c r="O9" i="11"/>
  <c r="K86" i="11"/>
  <c r="O55" i="2"/>
  <c r="U55" i="2"/>
  <c r="S55" i="2"/>
  <c r="O11" i="14" l="1"/>
  <c r="U104" i="13" l="1"/>
  <c r="Q11" i="14"/>
  <c r="O86" i="11"/>
  <c r="M86" i="11"/>
  <c r="G86" i="11"/>
  <c r="Q41" i="9" l="1"/>
  <c r="K41" i="9"/>
  <c r="I41" i="9"/>
  <c r="G12" i="8"/>
  <c r="K104" i="13" l="1"/>
  <c r="S103" i="13"/>
  <c r="S10" i="13"/>
  <c r="S11" i="13"/>
  <c r="S12" i="13"/>
  <c r="S13" i="13"/>
  <c r="S14" i="13"/>
  <c r="S15" i="13"/>
  <c r="S16" i="13"/>
  <c r="S17" i="13"/>
  <c r="S18" i="13"/>
  <c r="S19" i="13"/>
  <c r="S20" i="13"/>
  <c r="S21" i="13"/>
  <c r="S22" i="13"/>
  <c r="S23" i="13"/>
  <c r="S24" i="13"/>
  <c r="S25" i="13"/>
  <c r="S26" i="13"/>
  <c r="S27" i="13"/>
  <c r="S28" i="13"/>
  <c r="S29" i="13"/>
  <c r="S30" i="13"/>
  <c r="S31" i="13"/>
  <c r="S32" i="13"/>
  <c r="S33" i="13"/>
  <c r="S34" i="13"/>
  <c r="S35" i="13"/>
  <c r="S36" i="13"/>
  <c r="S37" i="13"/>
  <c r="S38" i="13"/>
  <c r="S39" i="13"/>
  <c r="S40" i="13"/>
  <c r="S41" i="13"/>
  <c r="S42" i="13"/>
  <c r="S43" i="13"/>
  <c r="S44" i="13"/>
  <c r="S45" i="13"/>
  <c r="S46" i="13"/>
  <c r="S47" i="13"/>
  <c r="S48" i="13"/>
  <c r="S49" i="13"/>
  <c r="S50" i="13"/>
  <c r="S51" i="13"/>
  <c r="S52" i="13"/>
  <c r="S53" i="13"/>
  <c r="S54" i="13"/>
  <c r="S55" i="13"/>
  <c r="S56" i="13"/>
  <c r="S57" i="13"/>
  <c r="S58" i="13"/>
  <c r="S59" i="13"/>
  <c r="S60" i="13"/>
  <c r="S61" i="13"/>
  <c r="S62" i="13"/>
  <c r="S63" i="13"/>
  <c r="S64" i="13"/>
  <c r="S65" i="13"/>
  <c r="S66" i="13"/>
  <c r="S67" i="13"/>
  <c r="S68" i="13"/>
  <c r="S69" i="13"/>
  <c r="S70" i="13"/>
  <c r="S71" i="13"/>
  <c r="S72" i="13"/>
  <c r="S73" i="13"/>
  <c r="S74" i="13"/>
  <c r="S75" i="13"/>
  <c r="S76" i="13"/>
  <c r="S77" i="13"/>
  <c r="S78" i="13"/>
  <c r="S79" i="13"/>
  <c r="S80" i="13"/>
  <c r="S81" i="13"/>
  <c r="S82" i="13"/>
  <c r="S83" i="13"/>
  <c r="S84" i="13"/>
  <c r="S85" i="13"/>
  <c r="S86" i="13"/>
  <c r="S87" i="13"/>
  <c r="S88" i="13"/>
  <c r="S89" i="13"/>
  <c r="S90" i="13"/>
  <c r="S91" i="13"/>
  <c r="S92" i="13"/>
  <c r="S93" i="13"/>
  <c r="S94" i="13"/>
  <c r="S95" i="13"/>
  <c r="S96" i="13"/>
  <c r="S97" i="13"/>
  <c r="S98" i="13"/>
  <c r="S99" i="13"/>
  <c r="S100" i="13"/>
  <c r="S101" i="13"/>
  <c r="S102" i="13"/>
  <c r="S9" i="13"/>
  <c r="S104" i="13" l="1"/>
  <c r="M26" i="9"/>
  <c r="M23" i="9"/>
  <c r="O40" i="9"/>
  <c r="S10" i="9"/>
  <c r="S11" i="9"/>
  <c r="S12" i="9"/>
  <c r="S13" i="9"/>
  <c r="S14" i="9"/>
  <c r="S15" i="9"/>
  <c r="S16" i="9"/>
  <c r="S17" i="9"/>
  <c r="S18" i="9"/>
  <c r="S19" i="9"/>
  <c r="S20" i="9"/>
  <c r="S21" i="9"/>
  <c r="S22" i="9"/>
  <c r="S23" i="9"/>
  <c r="S24" i="9"/>
  <c r="S25" i="9"/>
  <c r="S26" i="9"/>
  <c r="S27" i="9"/>
  <c r="S28" i="9"/>
  <c r="S29" i="9"/>
  <c r="S30" i="9"/>
  <c r="S31" i="9"/>
  <c r="S32" i="9"/>
  <c r="S33" i="9"/>
  <c r="S34" i="9"/>
  <c r="S35" i="9"/>
  <c r="S36" i="9"/>
  <c r="S37" i="9"/>
  <c r="S38" i="9"/>
  <c r="S39" i="9"/>
  <c r="S9" i="9"/>
  <c r="S40" i="9" l="1"/>
  <c r="O41" i="9"/>
  <c r="S41" i="9"/>
  <c r="M41" i="9"/>
  <c r="C14" i="16"/>
  <c r="I12" i="15"/>
  <c r="K11" i="15" s="1"/>
  <c r="G12" i="15"/>
  <c r="E12" i="15"/>
  <c r="M11" i="14"/>
  <c r="K11" i="14"/>
  <c r="I11" i="14"/>
  <c r="G11" i="14"/>
  <c r="E11" i="14"/>
  <c r="C11" i="14"/>
  <c r="Q104" i="13"/>
  <c r="O104" i="13"/>
  <c r="M104" i="13"/>
  <c r="G104" i="13"/>
  <c r="E104" i="13"/>
  <c r="C104" i="13"/>
  <c r="Q55" i="12"/>
  <c r="O55" i="12"/>
  <c r="M55" i="12"/>
  <c r="K55" i="12"/>
  <c r="I55" i="12"/>
  <c r="G55" i="12"/>
  <c r="E55" i="12"/>
  <c r="C55" i="12"/>
  <c r="I86" i="11"/>
  <c r="E86" i="11"/>
  <c r="C86" i="11"/>
  <c r="S12" i="10"/>
  <c r="Q12" i="10"/>
  <c r="O12" i="10"/>
  <c r="M12" i="10"/>
  <c r="K12" i="10"/>
  <c r="I12" i="10"/>
  <c r="S14" i="6"/>
  <c r="Q14" i="6"/>
  <c r="O14" i="6"/>
  <c r="M14" i="6"/>
  <c r="K14" i="6"/>
  <c r="W55" i="2"/>
  <c r="M55" i="2"/>
  <c r="L55" i="2"/>
  <c r="J55" i="2"/>
  <c r="I55" i="2"/>
  <c r="G55" i="2"/>
  <c r="E55" i="2"/>
  <c r="C55" i="2"/>
  <c r="I12" i="8" l="1"/>
  <c r="K9" i="15"/>
  <c r="K10" i="15"/>
  <c r="K12" i="15" l="1"/>
  <c r="E12" i="8"/>
</calcChain>
</file>

<file path=xl/sharedStrings.xml><?xml version="1.0" encoding="utf-8"?>
<sst xmlns="http://schemas.openxmlformats.org/spreadsheetml/2006/main" count="559" uniqueCount="237">
  <si>
    <t>‫صندوق سرمايه گذاري رشد سامان</t>
  </si>
  <si>
    <t>‫صورت وضعیت پورتفوی</t>
  </si>
  <si>
    <t>‫برای ماه منتهی به 1400/07/30</t>
  </si>
  <si>
    <t>‫1- سرمایه گذاری ها</t>
  </si>
  <si>
    <t>‫1-1- سرمایه گذاری در سهام و حق تقدم سهام</t>
  </si>
  <si>
    <t>‫1400/06/31</t>
  </si>
  <si>
    <t>‫تغییرات طی دوره</t>
  </si>
  <si>
    <t>‫1400/07/30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</si>
  <si>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</si>
  <si>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</si>
  <si>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</si>
  <si>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</si>
  <si>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</si>
  <si>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</si>
  <si>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</si>
  <si>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</si>
  <si>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</si>
  <si>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‫آريان كيميا تك</t>
  </si>
  <si>
    <t>‫اقتصاد نوين</t>
  </si>
  <si>
    <t>‫انرژي اميد تابان هور</t>
  </si>
  <si>
    <t>‫بانک سامان</t>
  </si>
  <si>
    <t>‫برق مپنا</t>
  </si>
  <si>
    <t>‫بيمه البرز</t>
  </si>
  <si>
    <t>‫تامين سرمايه بانك ملت</t>
  </si>
  <si>
    <t>‫توسعه سامانه ي نرم افزاري نگين</t>
  </si>
  <si>
    <t>‫توليد و توسعه سرب روي ايرانيان</t>
  </si>
  <si>
    <t>‫توليدات پتروشيمي قائد بصير</t>
  </si>
  <si>
    <t>‫تکادو</t>
  </si>
  <si>
    <t>‫حمل و نقل ريلي پارسيان</t>
  </si>
  <si>
    <t>‫ريل پرداز نو آفرين</t>
  </si>
  <si>
    <t>‫زامياد</t>
  </si>
  <si>
    <t>‫سرمايه گذاري غدير</t>
  </si>
  <si>
    <t>‫سرمايه گذاري كشاورزي كوثر</t>
  </si>
  <si>
    <t>‫سرمايه گذاري معادن و فلزات</t>
  </si>
  <si>
    <t>‫سرمايه گذاري ملي ايران</t>
  </si>
  <si>
    <t>‫سيمان مازندران</t>
  </si>
  <si>
    <t>‫سينا دارو</t>
  </si>
  <si>
    <t>‫شمال شرق شاهرود</t>
  </si>
  <si>
    <t>‫صنايع شيميايي كيمياگران امروز</t>
  </si>
  <si>
    <t>‫صنايع پتروشيمي خليج فارس</t>
  </si>
  <si>
    <t>‫صندوق بازنشستگي</t>
  </si>
  <si>
    <t>‫فولاد خوزستان</t>
  </si>
  <si>
    <t>‫فولاد مباركه</t>
  </si>
  <si>
    <t>‫كوير تاير</t>
  </si>
  <si>
    <t>‫كي بي سي</t>
  </si>
  <si>
    <t>‫كيميدارو</t>
  </si>
  <si>
    <t>‫مخابرات</t>
  </si>
  <si>
    <t>‫ملي مس</t>
  </si>
  <si>
    <t>‫نفت اصفهان</t>
  </si>
  <si>
    <t>‫نفت بهران</t>
  </si>
  <si>
    <t>‫نفت تبريز</t>
  </si>
  <si>
    <t>‫نفت تهران</t>
  </si>
  <si>
    <t>‫نفت و گاز پارسیان</t>
  </si>
  <si>
    <t>‫پارس فولاد سبزوار</t>
  </si>
  <si>
    <t>‫پتروشيمي غدير</t>
  </si>
  <si>
    <t>‫پتروشیمی تامین</t>
  </si>
  <si>
    <t>‫پتروشیمی مارون</t>
  </si>
  <si>
    <t>‫پديده شيمي قرن</t>
  </si>
  <si>
    <t>‫پرداخت الكترونيك سامان كيش</t>
  </si>
  <si>
    <t>‫چادرملو</t>
  </si>
  <si>
    <t>‫کارخانجات مخابراتی ایران</t>
  </si>
  <si>
    <t>‫گروه اقتصادي كرمان خودرو</t>
  </si>
  <si>
    <t>‫گروه توسعه ملي ايران</t>
  </si>
  <si>
    <t>‫جمع</t>
  </si>
  <si>
    <t>‫نام سهام</t>
  </si>
  <si>
    <t>‫تاریخ سررسید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</si>
  <si>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</si>
  <si>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</si>
  <si>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</si>
  <si>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</si>
  <si>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</si>
  <si>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</si>
  <si>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</si>
  <si>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</si>
  <si>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</si>
  <si>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</si>
  <si>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‫سپرده بانکی نزد بانک تجارت</t>
  </si>
  <si>
    <t>‫279928792</t>
  </si>
  <si>
    <t>‫کوتاه مدت</t>
  </si>
  <si>
    <t>‫1400/03/13</t>
  </si>
  <si>
    <t>‫سپرده بانکی نزد بانک سامان</t>
  </si>
  <si>
    <t>‫821-40-1792880-1</t>
  </si>
  <si>
    <t>‫جاري</t>
  </si>
  <si>
    <t>‫1392/12/25</t>
  </si>
  <si>
    <t>‫821-810-1792880-1</t>
  </si>
  <si>
    <t>‫1399/06/29</t>
  </si>
  <si>
    <t>‫821-819-1792880-1</t>
  </si>
  <si>
    <t>‫1392/11/24</t>
  </si>
  <si>
    <t>‫829-810-1792880-1</t>
  </si>
  <si>
    <t>‫1400/02/28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</si>
  <si>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</si>
  <si>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</si>
  <si>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</si>
  <si>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</si>
  <si>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</si>
  <si>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</si>
  <si>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</si>
  <si>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</si>
  <si>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</si>
  <si>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</si>
  <si>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</si>
  <si>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</si>
  <si>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</si>
  <si>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</si>
  <si>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</si>
  <si>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</si>
  <si>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</si>
  <si>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</si>
  <si>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</si>
  <si>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</si>
  <si>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</si>
  <si>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</si>
  <si>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</si>
  <si>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‫آلومينيوم ايران</t>
  </si>
  <si>
    <t>‫1400/04/31</t>
  </si>
  <si>
    <t>‫1399/12/20</t>
  </si>
  <si>
    <t>‫1400/04/28</t>
  </si>
  <si>
    <t>‫تامين سرمايه امين</t>
  </si>
  <si>
    <t>‫1399/10/30</t>
  </si>
  <si>
    <t>‫تامين ماسه</t>
  </si>
  <si>
    <t>‫1400/05/05</t>
  </si>
  <si>
    <t>‫تجهیز نیروی زنگان</t>
  </si>
  <si>
    <t>‫1400/02/30</t>
  </si>
  <si>
    <t>‫1400/04/06</t>
  </si>
  <si>
    <t>‫توليدي فولاد سپيد فراب كوير</t>
  </si>
  <si>
    <t>‫1400/04/29</t>
  </si>
  <si>
    <t>‫1399/12/25</t>
  </si>
  <si>
    <t>‫1400/04/08</t>
  </si>
  <si>
    <t>‫1400/04/14</t>
  </si>
  <si>
    <t>‫سپيد ماكيان</t>
  </si>
  <si>
    <t>‫1400/04/27</t>
  </si>
  <si>
    <t>‫شرکت سرمایه گذاری خوارزمی</t>
  </si>
  <si>
    <t>‫1399/07/29</t>
  </si>
  <si>
    <t>‫1400/07/25</t>
  </si>
  <si>
    <t>‫فرآوري معدني اپال كاني پارس</t>
  </si>
  <si>
    <t>‫1400/02/22</t>
  </si>
  <si>
    <t>‫1400/05/11</t>
  </si>
  <si>
    <t>‫فولاد هرمزگان</t>
  </si>
  <si>
    <t>‫1400/04/02</t>
  </si>
  <si>
    <t>‫ليزينگ كارآفرين</t>
  </si>
  <si>
    <t>‫1400/04/07</t>
  </si>
  <si>
    <t>‫نسوز آذر</t>
  </si>
  <si>
    <t>‫1400/02/26</t>
  </si>
  <si>
    <t>‫1400/03/31</t>
  </si>
  <si>
    <t>‫1400/05/31</t>
  </si>
  <si>
    <t>‫پخش هجرت</t>
  </si>
  <si>
    <t>‫1400/03/11</t>
  </si>
  <si>
    <t>‫1400/01/22</t>
  </si>
  <si>
    <t>‫پمپ ايران</t>
  </si>
  <si>
    <t>‫1400/04/24</t>
  </si>
  <si>
    <t>‫گسترش صنايع روي ايرانيان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</si>
  <si>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</si>
  <si>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</si>
  <si>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</si>
  <si>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</si>
  <si>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‫كوتاه مدت-1-1792880-810-821-سامان</t>
  </si>
  <si>
    <t>‫1400/07/01</t>
  </si>
  <si>
    <t>‫-</t>
  </si>
  <si>
    <t>‫كوتاه مدت-1-1792880-810-829-سامان</t>
  </si>
  <si>
    <t>‫كوتاه مدت-1-1792880-819-821-سامان</t>
  </si>
  <si>
    <t>‫1400/07/11</t>
  </si>
  <si>
    <t>‫سود(زیان) حاصل از فروش اوراق بهادار</t>
  </si>
  <si>
    <t>‫ارزش دفتری</t>
  </si>
  <si>
    <t>‫سود و زیان ناشی از فروش</t>
  </si>
  <si>
    <t>‫اسنادخزانه-م20بودجه98-020806</t>
  </si>
  <si>
    <t>‫اسنادخزانه-م21بودجه98-020906</t>
  </si>
  <si>
    <t>‫ايران خودرو</t>
  </si>
  <si>
    <t>‫ايران خودرو  ديزل</t>
  </si>
  <si>
    <t>‫ايران دارو</t>
  </si>
  <si>
    <t>‫بانك تجارت</t>
  </si>
  <si>
    <t>‫بانك كارآفرين</t>
  </si>
  <si>
    <t>‫بانک دی</t>
  </si>
  <si>
    <t>‫بهساز كاشانه تهران</t>
  </si>
  <si>
    <t>‫بیمه سامان</t>
  </si>
  <si>
    <t>‫تامين سرمايه لوتوس پارسيان</t>
  </si>
  <si>
    <t>‫توليد نيروي برق  آبادان</t>
  </si>
  <si>
    <t>‫ذوب آهن اصفهان</t>
  </si>
  <si>
    <t>‫س. و خدمات مديريت صند. ب كشوري</t>
  </si>
  <si>
    <t>‫سايپا</t>
  </si>
  <si>
    <t>‫سرمايه گذاري تامين اجتماعي</t>
  </si>
  <si>
    <t>‫سرمايه گذاري هامون صبا</t>
  </si>
  <si>
    <t>‫سرمايه گذاري پويا</t>
  </si>
  <si>
    <t>‫سيمان فارس و خوزستان</t>
  </si>
  <si>
    <t>‫سپيدار سيستم آسيا</t>
  </si>
  <si>
    <t>‫شركت اعتباري ملل</t>
  </si>
  <si>
    <t>‫شيشه همدان</t>
  </si>
  <si>
    <t>‫صنايع چوب خزر كاسپين</t>
  </si>
  <si>
    <t>‫صنعت غذايي كورش</t>
  </si>
  <si>
    <t>‫كشتيراني ايران</t>
  </si>
  <si>
    <t>‫لبنيات پاك</t>
  </si>
  <si>
    <t>‫ليزينگ پارسيان</t>
  </si>
  <si>
    <t>‫محصولات كاغذي لطيف</t>
  </si>
  <si>
    <t>‫مديريت سرمايه گذاري كوثربهمن</t>
  </si>
  <si>
    <t>‫مديريت صنعت شوينده ت.ص.بهشهر</t>
  </si>
  <si>
    <t>‫مگسال</t>
  </si>
  <si>
    <t>‫پتروشيمي بوعلي سينا</t>
  </si>
  <si>
    <t>‫پلي پروپيلن جم - جم پيلن</t>
  </si>
  <si>
    <t>‫پليمر آريا ساسول</t>
  </si>
  <si>
    <t>‫گ.مديريت ارزش سرمايه ص ب كشوري</t>
  </si>
  <si>
    <t>‫گل گهر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</si>
  <si>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</si>
  <si>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</si>
  <si>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</si>
  <si>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‫شيشه همدان (تقدم)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</si>
  <si>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</si>
  <si>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</si>
  <si>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</si>
  <si>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</si>
  <si>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</si>
  <si>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</si>
  <si>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‫بانك دي</t>
  </si>
  <si>
    <t>‫بانك سامان</t>
  </si>
  <si>
    <t>‫بيمه سامان</t>
  </si>
  <si>
    <t>‫تجهيز نيروي زنگان</t>
  </si>
  <si>
    <t>‫تكادو</t>
  </si>
  <si>
    <t>‫شركت سرمايه گذاري خوارزمي</t>
  </si>
  <si>
    <t>‫كارخانجات مخابراتي ايران</t>
  </si>
  <si>
    <t>‫نفت و گاز پارسيان</t>
  </si>
  <si>
    <t>‫نيرو سرمايه</t>
  </si>
  <si>
    <t>‫پتروشيمي تامين</t>
  </si>
  <si>
    <t>‫پتروشيمي خليج فارس</t>
  </si>
  <si>
    <t>‫پتروشيمي مارون</t>
  </si>
  <si>
    <t>‫2-2- درآمد حاصل از سرمایه گذاری در اوراق بهادار با درآمد ثابت:</t>
  </si>
  <si>
    <t>‫درآمد سود اوراق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</si>
  <si>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</si>
  <si>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</si>
  <si>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</si>
  <si>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</si>
  <si>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</si>
  <si>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کوتاه مدت - سامان</t>
  </si>
  <si>
    <t>‫4-2- سایر درآمدها:</t>
  </si>
  <si>
    <t>‫واحدهاي سرمايه گذاري</t>
  </si>
  <si>
    <t>سایر درآمدها</t>
  </si>
  <si>
    <t>‫ح.سرمايه گذاري معادن و فلزات</t>
  </si>
  <si>
    <t>ح.تامين سرمايه امين</t>
  </si>
  <si>
    <t>هزینه تنزیل سود سهام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</si>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</sst>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;\(#,##0\);\-\ ;"/>
  </numFmts>
  <fonts count="469">
    <font>
      <sz val="11"/>
      <color indexed="8"/>
      <name val="Calibri"/>
      <family val="2"/>
      <scheme val="minor"/>
    </font>
    <font>
      <sz val="12"/>
      <name val="B Nazanin"/>
    </font>
    <font>
      <b/>
      <u/>
      <sz val="18"/>
      <name val="B Nazanin"/>
    </font>
    <font>
      <b/>
      <u/>
      <sz val="18"/>
      <name val="B Nazanin"/>
    </font>
    <font>
      <b/>
      <u/>
      <sz val="18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1"/>
      <color rgb="FFFF0000"/>
      <name val="Calibri"/>
      <family val="2"/>
      <scheme val="minor"/>
    </font>
    <font>
      <sz val="13"/>
      <color rgb="FF000000"/>
      <name val="B Nazanin"/>
      <charset val="178"/>
    </font>
    <font>
      <sz val="12"/>
      <name val="B Nazanin"/>
      <charset val="178"/>
    </font>
    <font>
      <sz val="9"/>
      <color rgb="FF000000"/>
      <name val="Tahoma"/>
      <family val="2"/>
    </font>
    <font>
      <sz val="12"/>
      <name val="B Mitra"/>
      <charset val="178"/>
    </font>
    <font>
      <sz val="11"/>
      <color indexed="8"/>
      <name val="B Mitra"/>
      <charset val="178"/>
    </font>
    <font>
      <b/>
      <sz val="12"/>
      <name val="B Nazanin"/>
      <charset val="178"/>
    </font>
    <font>
      <sz val="11"/>
      <color indexed="8"/>
      <name val="B Nazanin"/>
      <charset val="178"/>
    </font>
  </fonts>
  <fills count="4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9">
    <xf numFmtId="0" fontId="0" fillId="0" borderId="0" xfId="0"/>
    <xf numFmtId="0" fontId="1" fillId="0" borderId="0" xfId="0" applyFont="1" applyAlignment="1">
      <alignment horizontal="center" vertical="center"/>
    </xf>
    <xf numFmtId="37" fontId="19" fillId="0" borderId="1" xfId="0" applyNumberFormat="1" applyFont="1" applyBorder="1" applyAlignment="1">
      <alignment horizontal="center" vertical="center"/>
    </xf>
    <xf numFmtId="37" fontId="20" fillId="0" borderId="1" xfId="0" applyNumberFormat="1" applyFont="1" applyBorder="1" applyAlignment="1">
      <alignment horizontal="center" vertical="center"/>
    </xf>
    <xf numFmtId="37" fontId="21" fillId="0" borderId="1" xfId="0" applyNumberFormat="1" applyFont="1" applyBorder="1" applyAlignment="1">
      <alignment horizontal="center" vertical="center"/>
    </xf>
    <xf numFmtId="37" fontId="22" fillId="0" borderId="1" xfId="0" applyNumberFormat="1" applyFont="1" applyBorder="1" applyAlignment="1">
      <alignment horizontal="center" vertical="center"/>
    </xf>
    <xf numFmtId="37" fontId="28" fillId="0" borderId="0" xfId="0" applyNumberFormat="1" applyFont="1" applyAlignment="1">
      <alignment horizontal="right" vertical="center" wrapText="1"/>
    </xf>
    <xf numFmtId="37" fontId="29" fillId="0" borderId="0" xfId="0" applyNumberFormat="1" applyFont="1" applyAlignment="1">
      <alignment horizontal="right" vertical="center" wrapText="1"/>
    </xf>
    <xf numFmtId="37" fontId="30" fillId="0" borderId="0" xfId="0" applyNumberFormat="1" applyFont="1" applyAlignment="1">
      <alignment horizontal="right" vertical="center" wrapText="1"/>
    </xf>
    <xf numFmtId="37" fontId="31" fillId="0" borderId="0" xfId="0" applyNumberFormat="1" applyFont="1" applyAlignment="1">
      <alignment horizontal="right" vertical="center" wrapText="1"/>
    </xf>
    <xf numFmtId="37" fontId="32" fillId="0" borderId="0" xfId="0" applyNumberFormat="1" applyFont="1" applyAlignment="1">
      <alignment horizontal="right" vertical="center" wrapText="1"/>
    </xf>
    <xf numFmtId="37" fontId="33" fillId="0" borderId="0" xfId="0" applyNumberFormat="1" applyFont="1" applyAlignment="1">
      <alignment horizontal="right" vertical="center" wrapText="1"/>
    </xf>
    <xf numFmtId="37" fontId="34" fillId="0" borderId="0" xfId="0" applyNumberFormat="1" applyFont="1" applyAlignment="1">
      <alignment horizontal="right" vertical="center" wrapText="1"/>
    </xf>
    <xf numFmtId="37" fontId="35" fillId="0" borderId="0" xfId="0" applyNumberFormat="1" applyFont="1" applyAlignment="1">
      <alignment horizontal="right" vertical="center" wrapText="1"/>
    </xf>
    <xf numFmtId="37" fontId="36" fillId="0" borderId="0" xfId="0" applyNumberFormat="1" applyFont="1" applyAlignment="1">
      <alignment horizontal="right" vertical="center" wrapText="1"/>
    </xf>
    <xf numFmtId="37" fontId="37" fillId="0" borderId="0" xfId="0" applyNumberFormat="1" applyFont="1" applyAlignment="1">
      <alignment horizontal="right" vertical="center" wrapText="1"/>
    </xf>
    <xf numFmtId="37" fontId="38" fillId="0" borderId="0" xfId="0" applyNumberFormat="1" applyFont="1" applyAlignment="1">
      <alignment horizontal="right" vertical="center" wrapText="1"/>
    </xf>
    <xf numFmtId="37" fontId="39" fillId="0" borderId="0" xfId="0" applyNumberFormat="1" applyFont="1" applyAlignment="1">
      <alignment horizontal="right" vertical="center" wrapText="1"/>
    </xf>
    <xf numFmtId="37" fontId="40" fillId="0" borderId="0" xfId="0" applyNumberFormat="1" applyFont="1" applyAlignment="1">
      <alignment horizontal="right" vertical="center" wrapText="1"/>
    </xf>
    <xf numFmtId="37" fontId="41" fillId="0" borderId="0" xfId="0" applyNumberFormat="1" applyFont="1" applyAlignment="1">
      <alignment horizontal="right" vertical="center" wrapText="1"/>
    </xf>
    <xf numFmtId="37" fontId="42" fillId="0" borderId="0" xfId="0" applyNumberFormat="1" applyFont="1" applyAlignment="1">
      <alignment horizontal="right" vertical="center" wrapText="1"/>
    </xf>
    <xf numFmtId="37" fontId="43" fillId="0" borderId="0" xfId="0" applyNumberFormat="1" applyFont="1" applyAlignment="1">
      <alignment horizontal="right" vertical="center" wrapText="1"/>
    </xf>
    <xf numFmtId="37" fontId="44" fillId="0" borderId="0" xfId="0" applyNumberFormat="1" applyFont="1" applyAlignment="1">
      <alignment horizontal="right" vertical="center" wrapText="1"/>
    </xf>
    <xf numFmtId="37" fontId="45" fillId="0" borderId="0" xfId="0" applyNumberFormat="1" applyFont="1" applyAlignment="1">
      <alignment horizontal="right" vertical="center" wrapText="1"/>
    </xf>
    <xf numFmtId="37" fontId="46" fillId="0" borderId="0" xfId="0" applyNumberFormat="1" applyFont="1" applyAlignment="1">
      <alignment horizontal="right" vertical="center" wrapText="1"/>
    </xf>
    <xf numFmtId="37" fontId="47" fillId="0" borderId="0" xfId="0" applyNumberFormat="1" applyFont="1" applyAlignment="1">
      <alignment horizontal="right" vertical="center" wrapText="1"/>
    </xf>
    <xf numFmtId="37" fontId="48" fillId="0" borderId="0" xfId="0" applyNumberFormat="1" applyFont="1" applyAlignment="1">
      <alignment horizontal="right" vertical="center" wrapText="1"/>
    </xf>
    <xf numFmtId="37" fontId="49" fillId="0" borderId="0" xfId="0" applyNumberFormat="1" applyFont="1" applyAlignment="1">
      <alignment horizontal="right" vertical="center" wrapText="1"/>
    </xf>
    <xf numFmtId="37" fontId="50" fillId="0" borderId="0" xfId="0" applyNumberFormat="1" applyFont="1" applyAlignment="1">
      <alignment horizontal="right" vertical="center" wrapText="1"/>
    </xf>
    <xf numFmtId="37" fontId="51" fillId="0" borderId="0" xfId="0" applyNumberFormat="1" applyFont="1" applyAlignment="1">
      <alignment horizontal="right" vertical="center" wrapText="1"/>
    </xf>
    <xf numFmtId="37" fontId="52" fillId="0" borderId="0" xfId="0" applyNumberFormat="1" applyFont="1" applyAlignment="1">
      <alignment horizontal="right" vertical="center" wrapText="1"/>
    </xf>
    <xf numFmtId="37" fontId="53" fillId="0" borderId="0" xfId="0" applyNumberFormat="1" applyFont="1" applyAlignment="1">
      <alignment horizontal="right" vertical="center" wrapText="1"/>
    </xf>
    <xf numFmtId="37" fontId="54" fillId="0" borderId="0" xfId="0" applyNumberFormat="1" applyFont="1" applyAlignment="1">
      <alignment horizontal="right" vertical="center" wrapText="1"/>
    </xf>
    <xf numFmtId="37" fontId="55" fillId="0" borderId="0" xfId="0" applyNumberFormat="1" applyFont="1" applyAlignment="1">
      <alignment horizontal="right" vertical="center" wrapText="1"/>
    </xf>
    <xf numFmtId="37" fontId="56" fillId="0" borderId="0" xfId="0" applyNumberFormat="1" applyFont="1" applyAlignment="1">
      <alignment horizontal="right" vertical="center" wrapText="1"/>
    </xf>
    <xf numFmtId="37" fontId="57" fillId="0" borderId="0" xfId="0" applyNumberFormat="1" applyFont="1" applyAlignment="1">
      <alignment horizontal="right" vertical="center" wrapText="1"/>
    </xf>
    <xf numFmtId="37" fontId="58" fillId="0" borderId="0" xfId="0" applyNumberFormat="1" applyFont="1" applyAlignment="1">
      <alignment horizontal="right" vertical="center" wrapText="1"/>
    </xf>
    <xf numFmtId="37" fontId="59" fillId="0" borderId="0" xfId="0" applyNumberFormat="1" applyFont="1" applyAlignment="1">
      <alignment horizontal="right" vertical="center" wrapText="1"/>
    </xf>
    <xf numFmtId="37" fontId="60" fillId="0" borderId="0" xfId="0" applyNumberFormat="1" applyFont="1" applyAlignment="1">
      <alignment horizontal="right" vertical="center" wrapText="1"/>
    </xf>
    <xf numFmtId="37" fontId="61" fillId="0" borderId="0" xfId="0" applyNumberFormat="1" applyFont="1" applyAlignment="1">
      <alignment horizontal="right" vertical="center" wrapText="1"/>
    </xf>
    <xf numFmtId="37" fontId="62" fillId="0" borderId="0" xfId="0" applyNumberFormat="1" applyFont="1" applyAlignment="1">
      <alignment horizontal="right" vertical="center" wrapText="1"/>
    </xf>
    <xf numFmtId="37" fontId="63" fillId="0" borderId="0" xfId="0" applyNumberFormat="1" applyFont="1" applyAlignment="1">
      <alignment horizontal="right" vertical="center" wrapText="1"/>
    </xf>
    <xf numFmtId="37" fontId="64" fillId="0" borderId="0" xfId="0" applyNumberFormat="1" applyFont="1" applyAlignment="1">
      <alignment horizontal="right" vertical="center" wrapText="1"/>
    </xf>
    <xf numFmtId="37" fontId="65" fillId="0" borderId="0" xfId="0" applyNumberFormat="1" applyFont="1" applyAlignment="1">
      <alignment horizontal="right" vertical="center" wrapText="1"/>
    </xf>
    <xf numFmtId="37" fontId="66" fillId="0" borderId="0" xfId="0" applyNumberFormat="1" applyFont="1" applyAlignment="1">
      <alignment horizontal="right" vertical="center" wrapText="1"/>
    </xf>
    <xf numFmtId="37" fontId="67" fillId="0" borderId="0" xfId="0" applyNumberFormat="1" applyFont="1" applyAlignment="1">
      <alignment horizontal="right" vertical="center" wrapText="1"/>
    </xf>
    <xf numFmtId="37" fontId="68" fillId="0" borderId="0" xfId="0" applyNumberFormat="1" applyFont="1" applyAlignment="1">
      <alignment horizontal="right" vertical="center" wrapText="1"/>
    </xf>
    <xf numFmtId="37" fontId="69" fillId="0" borderId="0" xfId="0" applyNumberFormat="1" applyFont="1" applyAlignment="1">
      <alignment horizontal="right" vertical="center" wrapText="1"/>
    </xf>
    <xf numFmtId="37" fontId="70" fillId="0" borderId="0" xfId="0" applyNumberFormat="1" applyFont="1" applyAlignment="1">
      <alignment horizontal="right" vertical="center" wrapText="1"/>
    </xf>
    <xf numFmtId="37" fontId="71" fillId="0" borderId="0" xfId="0" applyNumberFormat="1" applyFont="1" applyAlignment="1">
      <alignment horizontal="right" vertical="center" wrapText="1"/>
    </xf>
    <xf numFmtId="37" fontId="72" fillId="0" borderId="3" xfId="0" applyNumberFormat="1" applyFont="1" applyBorder="1" applyAlignment="1">
      <alignment horizontal="center" vertical="center"/>
    </xf>
    <xf numFmtId="37" fontId="77" fillId="0" borderId="4" xfId="0" applyNumberFormat="1" applyFont="1" applyBorder="1" applyAlignment="1">
      <alignment horizontal="center" vertical="center"/>
    </xf>
    <xf numFmtId="37" fontId="78" fillId="0" borderId="4" xfId="0" applyNumberFormat="1" applyFont="1" applyBorder="1" applyAlignment="1">
      <alignment horizontal="center" vertical="center"/>
    </xf>
    <xf numFmtId="37" fontId="79" fillId="0" borderId="4" xfId="0" applyNumberFormat="1" applyFont="1" applyBorder="1" applyAlignment="1">
      <alignment horizontal="center" vertical="center"/>
    </xf>
    <xf numFmtId="37" fontId="80" fillId="0" borderId="4" xfId="0" applyNumberFormat="1" applyFont="1" applyBorder="1" applyAlignment="1">
      <alignment horizontal="center" vertical="center"/>
    </xf>
    <xf numFmtId="37" fontId="82" fillId="0" borderId="4" xfId="0" applyNumberFormat="1" applyFont="1" applyBorder="1" applyAlignment="1">
      <alignment horizontal="center" vertical="center"/>
    </xf>
    <xf numFmtId="37" fontId="83" fillId="0" borderId="4" xfId="0" applyNumberFormat="1" applyFont="1" applyBorder="1" applyAlignment="1">
      <alignment horizontal="center" vertical="center"/>
    </xf>
    <xf numFmtId="37" fontId="84" fillId="0" borderId="4" xfId="0" applyNumberFormat="1" applyFont="1" applyBorder="1" applyAlignment="1">
      <alignment horizontal="center" vertical="center"/>
    </xf>
    <xf numFmtId="37" fontId="90" fillId="0" borderId="1" xfId="0" applyNumberFormat="1" applyFont="1" applyBorder="1" applyAlignment="1">
      <alignment horizontal="center" vertical="center"/>
    </xf>
    <xf numFmtId="37" fontId="93" fillId="0" borderId="1" xfId="0" applyNumberFormat="1" applyFont="1" applyBorder="1" applyAlignment="1">
      <alignment horizontal="center" vertical="center"/>
    </xf>
    <xf numFmtId="37" fontId="94" fillId="0" borderId="1" xfId="0" applyNumberFormat="1" applyFont="1" applyBorder="1" applyAlignment="1">
      <alignment horizontal="center" vertical="center"/>
    </xf>
    <xf numFmtId="37" fontId="95" fillId="0" borderId="1" xfId="0" applyNumberFormat="1" applyFont="1" applyBorder="1" applyAlignment="1">
      <alignment horizontal="center" vertical="center"/>
    </xf>
    <xf numFmtId="37" fontId="96" fillId="0" borderId="1" xfId="0" applyNumberFormat="1" applyFont="1" applyBorder="1" applyAlignment="1">
      <alignment horizontal="center" vertical="center" wrapText="1"/>
    </xf>
    <xf numFmtId="37" fontId="97" fillId="0" borderId="1" xfId="0" applyNumberFormat="1" applyFont="1" applyBorder="1" applyAlignment="1">
      <alignment horizontal="center" vertical="center" wrapText="1"/>
    </xf>
    <xf numFmtId="37" fontId="98" fillId="0" borderId="1" xfId="0" applyNumberFormat="1" applyFont="1" applyBorder="1" applyAlignment="1">
      <alignment horizontal="center" vertical="center"/>
    </xf>
    <xf numFmtId="37" fontId="99" fillId="0" borderId="1" xfId="0" applyNumberFormat="1" applyFont="1" applyBorder="1" applyAlignment="1">
      <alignment horizontal="center" vertical="center"/>
    </xf>
    <xf numFmtId="37" fontId="100" fillId="0" borderId="1" xfId="0" applyNumberFormat="1" applyFont="1" applyBorder="1" applyAlignment="1">
      <alignment horizontal="center" vertical="center"/>
    </xf>
    <xf numFmtId="37" fontId="101" fillId="0" borderId="1" xfId="0" applyNumberFormat="1" applyFont="1" applyBorder="1" applyAlignment="1">
      <alignment horizontal="center" vertical="center"/>
    </xf>
    <xf numFmtId="37" fontId="102" fillId="0" borderId="1" xfId="0" applyNumberFormat="1" applyFont="1" applyBorder="1" applyAlignment="1">
      <alignment horizontal="center" vertical="center" wrapText="1"/>
    </xf>
    <xf numFmtId="37" fontId="103" fillId="0" borderId="0" xfId="0" applyNumberFormat="1" applyFont="1" applyAlignment="1">
      <alignment horizontal="right" vertical="center" wrapText="1"/>
    </xf>
    <xf numFmtId="37" fontId="104" fillId="0" borderId="0" xfId="0" applyNumberFormat="1" applyFont="1" applyAlignment="1">
      <alignment horizontal="center" vertical="center" wrapText="1"/>
    </xf>
    <xf numFmtId="37" fontId="105" fillId="0" borderId="0" xfId="0" applyNumberFormat="1" applyFont="1" applyAlignment="1">
      <alignment horizontal="right" vertical="center" wrapText="1"/>
    </xf>
    <xf numFmtId="37" fontId="106" fillId="0" borderId="0" xfId="0" applyNumberFormat="1" applyFont="1" applyAlignment="1">
      <alignment horizontal="center" vertical="center" wrapText="1"/>
    </xf>
    <xf numFmtId="37" fontId="107" fillId="0" borderId="0" xfId="0" applyNumberFormat="1" applyFont="1" applyAlignment="1">
      <alignment horizontal="right" vertical="center" wrapText="1"/>
    </xf>
    <xf numFmtId="37" fontId="108" fillId="0" borderId="0" xfId="0" applyNumberFormat="1" applyFont="1" applyAlignment="1">
      <alignment horizontal="center" vertical="center" wrapText="1"/>
    </xf>
    <xf numFmtId="37" fontId="109" fillId="0" borderId="0" xfId="0" applyNumberFormat="1" applyFont="1" applyAlignment="1">
      <alignment horizontal="right" vertical="center" wrapText="1"/>
    </xf>
    <xf numFmtId="37" fontId="110" fillId="0" borderId="0" xfId="0" applyNumberFormat="1" applyFont="1" applyAlignment="1">
      <alignment horizontal="center" vertical="center" wrapText="1"/>
    </xf>
    <xf numFmtId="37" fontId="111" fillId="0" borderId="0" xfId="0" applyNumberFormat="1" applyFont="1" applyAlignment="1">
      <alignment horizontal="right" vertical="center" wrapText="1"/>
    </xf>
    <xf numFmtId="37" fontId="112" fillId="0" borderId="0" xfId="0" applyNumberFormat="1" applyFont="1" applyAlignment="1">
      <alignment horizontal="center" vertical="center" wrapText="1"/>
    </xf>
    <xf numFmtId="37" fontId="113" fillId="0" borderId="3" xfId="0" applyNumberFormat="1" applyFont="1" applyBorder="1" applyAlignment="1">
      <alignment horizontal="center" vertical="center"/>
    </xf>
    <xf numFmtId="37" fontId="114" fillId="0" borderId="4" xfId="0" applyNumberFormat="1" applyFont="1" applyBorder="1" applyAlignment="1">
      <alignment horizontal="center" vertical="center"/>
    </xf>
    <xf numFmtId="37" fontId="115" fillId="0" borderId="4" xfId="0" applyNumberFormat="1" applyFont="1" applyBorder="1" applyAlignment="1">
      <alignment horizontal="center" vertical="center"/>
    </xf>
    <xf numFmtId="37" fontId="116" fillId="0" borderId="4" xfId="0" applyNumberFormat="1" applyFont="1" applyBorder="1" applyAlignment="1">
      <alignment horizontal="center" vertical="center"/>
    </xf>
    <xf numFmtId="37" fontId="117" fillId="0" borderId="4" xfId="0" applyNumberFormat="1" applyFont="1" applyBorder="1" applyAlignment="1">
      <alignment horizontal="center" vertical="center"/>
    </xf>
    <xf numFmtId="37" fontId="122" fillId="0" borderId="1" xfId="0" applyNumberFormat="1" applyFont="1" applyBorder="1" applyAlignment="1">
      <alignment horizontal="center" vertical="center"/>
    </xf>
    <xf numFmtId="37" fontId="123" fillId="0" borderId="1" xfId="0" applyNumberFormat="1" applyFont="1" applyBorder="1" applyAlignment="1">
      <alignment horizontal="center" vertical="center"/>
    </xf>
    <xf numFmtId="37" fontId="124" fillId="0" borderId="1" xfId="0" applyNumberFormat="1" applyFont="1" applyBorder="1" applyAlignment="1">
      <alignment horizontal="center" vertical="center"/>
    </xf>
    <xf numFmtId="37" fontId="125" fillId="0" borderId="1" xfId="0" applyNumberFormat="1" applyFont="1" applyBorder="1" applyAlignment="1">
      <alignment horizontal="center" vertical="center" wrapText="1"/>
    </xf>
    <xf numFmtId="37" fontId="126" fillId="0" borderId="1" xfId="0" applyNumberFormat="1" applyFont="1" applyBorder="1" applyAlignment="1">
      <alignment horizontal="center" vertical="center" wrapText="1"/>
    </xf>
    <xf numFmtId="37" fontId="127" fillId="0" borderId="0" xfId="0" applyNumberFormat="1" applyFont="1" applyAlignment="1">
      <alignment horizontal="right" vertical="center"/>
    </xf>
    <xf numFmtId="37" fontId="129" fillId="0" borderId="0" xfId="0" applyNumberFormat="1" applyFont="1" applyAlignment="1">
      <alignment horizontal="right" vertical="center"/>
    </xf>
    <xf numFmtId="37" fontId="130" fillId="0" borderId="0" xfId="0" applyNumberFormat="1" applyFont="1" applyAlignment="1">
      <alignment horizontal="right" vertical="center"/>
    </xf>
    <xf numFmtId="37" fontId="131" fillId="0" borderId="0" xfId="0" applyNumberFormat="1" applyFont="1" applyAlignment="1">
      <alignment horizontal="right" vertical="center"/>
    </xf>
    <xf numFmtId="37" fontId="132" fillId="0" borderId="1" xfId="0" applyNumberFormat="1" applyFont="1" applyBorder="1" applyAlignment="1">
      <alignment horizontal="center" vertical="center"/>
    </xf>
    <xf numFmtId="37" fontId="133" fillId="0" borderId="4" xfId="0" applyNumberFormat="1" applyFont="1" applyBorder="1" applyAlignment="1">
      <alignment horizontal="center" vertical="center"/>
    </xf>
    <xf numFmtId="37" fontId="134" fillId="0" borderId="4" xfId="0" applyNumberFormat="1" applyFont="1" applyBorder="1" applyAlignment="1">
      <alignment horizontal="center" vertical="center"/>
    </xf>
    <xf numFmtId="37" fontId="135" fillId="0" borderId="4" xfId="0" applyNumberFormat="1" applyFont="1" applyBorder="1" applyAlignment="1">
      <alignment horizontal="center" vertical="center"/>
    </xf>
    <xf numFmtId="37" fontId="143" fillId="0" borderId="1" xfId="0" applyNumberFormat="1" applyFont="1" applyBorder="1" applyAlignment="1">
      <alignment horizontal="center" vertical="center"/>
    </xf>
    <xf numFmtId="37" fontId="144" fillId="0" borderId="1" xfId="0" applyNumberFormat="1" applyFont="1" applyBorder="1" applyAlignment="1">
      <alignment horizontal="center" vertical="center" wrapText="1"/>
    </xf>
    <xf numFmtId="37" fontId="145" fillId="0" borderId="1" xfId="0" applyNumberFormat="1" applyFont="1" applyBorder="1" applyAlignment="1">
      <alignment horizontal="center" vertical="center" wrapText="1"/>
    </xf>
    <xf numFmtId="37" fontId="146" fillId="0" borderId="1" xfId="0" applyNumberFormat="1" applyFont="1" applyBorder="1" applyAlignment="1">
      <alignment horizontal="center" vertical="center" wrapText="1"/>
    </xf>
    <xf numFmtId="37" fontId="147" fillId="0" borderId="1" xfId="0" applyNumberFormat="1" applyFont="1" applyBorder="1" applyAlignment="1">
      <alignment horizontal="center" vertical="center" wrapText="1"/>
    </xf>
    <xf numFmtId="37" fontId="148" fillId="0" borderId="1" xfId="0" applyNumberFormat="1" applyFont="1" applyBorder="1" applyAlignment="1">
      <alignment horizontal="center" vertical="center" wrapText="1"/>
    </xf>
    <xf numFmtId="37" fontId="149" fillId="0" borderId="1" xfId="0" applyNumberFormat="1" applyFont="1" applyBorder="1" applyAlignment="1">
      <alignment horizontal="center" vertical="center" wrapText="1"/>
    </xf>
    <xf numFmtId="37" fontId="150" fillId="0" borderId="1" xfId="0" applyNumberFormat="1" applyFont="1" applyBorder="1" applyAlignment="1">
      <alignment horizontal="center" vertical="center" wrapText="1"/>
    </xf>
    <xf numFmtId="37" fontId="151" fillId="0" borderId="1" xfId="0" applyNumberFormat="1" applyFont="1" applyBorder="1" applyAlignment="1">
      <alignment horizontal="center" vertical="center" wrapText="1"/>
    </xf>
    <xf numFmtId="37" fontId="152" fillId="0" borderId="1" xfId="0" applyNumberFormat="1" applyFont="1" applyBorder="1" applyAlignment="1">
      <alignment horizontal="center" vertical="center" wrapText="1"/>
    </xf>
    <xf numFmtId="37" fontId="155" fillId="0" borderId="4" xfId="0" applyNumberFormat="1" applyFont="1" applyBorder="1" applyAlignment="1">
      <alignment horizontal="center" vertical="center"/>
    </xf>
    <xf numFmtId="37" fontId="156" fillId="0" borderId="4" xfId="0" applyNumberFormat="1" applyFont="1" applyBorder="1" applyAlignment="1">
      <alignment horizontal="center" vertical="center"/>
    </xf>
    <xf numFmtId="37" fontId="157" fillId="0" borderId="4" xfId="0" applyNumberFormat="1" applyFont="1" applyBorder="1" applyAlignment="1">
      <alignment horizontal="center" vertical="center"/>
    </xf>
    <xf numFmtId="37" fontId="158" fillId="0" borderId="4" xfId="0" applyNumberFormat="1" applyFont="1" applyBorder="1" applyAlignment="1">
      <alignment horizontal="center" vertical="center"/>
    </xf>
    <xf numFmtId="37" fontId="159" fillId="0" borderId="4" xfId="0" applyNumberFormat="1" applyFont="1" applyBorder="1" applyAlignment="1">
      <alignment horizontal="center" vertical="center"/>
    </xf>
    <xf numFmtId="37" fontId="160" fillId="0" borderId="4" xfId="0" applyNumberFormat="1" applyFont="1" applyBorder="1" applyAlignment="1">
      <alignment horizontal="center" vertical="center"/>
    </xf>
    <xf numFmtId="37" fontId="171" fillId="0" borderId="1" xfId="0" applyNumberFormat="1" applyFont="1" applyBorder="1" applyAlignment="1">
      <alignment horizontal="center" vertical="center" wrapText="1"/>
    </xf>
    <xf numFmtId="37" fontId="172" fillId="0" borderId="1" xfId="0" applyNumberFormat="1" applyFont="1" applyBorder="1" applyAlignment="1">
      <alignment horizontal="center" vertical="center" wrapText="1"/>
    </xf>
    <xf numFmtId="37" fontId="173" fillId="0" borderId="1" xfId="0" applyNumberFormat="1" applyFont="1" applyBorder="1" applyAlignment="1">
      <alignment horizontal="center" vertical="center" wrapText="1"/>
    </xf>
    <xf numFmtId="37" fontId="174" fillId="0" borderId="1" xfId="0" applyNumberFormat="1" applyFont="1" applyBorder="1" applyAlignment="1">
      <alignment horizontal="center" vertical="center" wrapText="1"/>
    </xf>
    <xf numFmtId="37" fontId="175" fillId="0" borderId="1" xfId="0" applyNumberFormat="1" applyFont="1" applyBorder="1" applyAlignment="1">
      <alignment horizontal="center" vertical="center" wrapText="1"/>
    </xf>
    <xf numFmtId="37" fontId="176" fillId="0" borderId="1" xfId="0" applyNumberFormat="1" applyFont="1" applyBorder="1" applyAlignment="1">
      <alignment horizontal="center" vertical="center" wrapText="1"/>
    </xf>
    <xf numFmtId="37" fontId="177" fillId="0" borderId="0" xfId="0" applyNumberFormat="1" applyFont="1" applyAlignment="1">
      <alignment horizontal="center" vertical="center" wrapText="1"/>
    </xf>
    <xf numFmtId="37" fontId="178" fillId="0" borderId="0" xfId="0" applyNumberFormat="1" applyFont="1" applyAlignment="1">
      <alignment horizontal="center" vertical="center" wrapText="1"/>
    </xf>
    <xf numFmtId="37" fontId="179" fillId="0" borderId="0" xfId="0" applyNumberFormat="1" applyFont="1" applyAlignment="1">
      <alignment horizontal="center" vertical="center" wrapText="1"/>
    </xf>
    <xf numFmtId="37" fontId="180" fillId="0" borderId="3" xfId="0" applyNumberFormat="1" applyFont="1" applyBorder="1" applyAlignment="1">
      <alignment horizontal="center" vertical="center"/>
    </xf>
    <xf numFmtId="37" fontId="182" fillId="0" borderId="4" xfId="0" applyNumberFormat="1" applyFont="1" applyBorder="1" applyAlignment="1">
      <alignment horizontal="center" vertical="center"/>
    </xf>
    <xf numFmtId="37" fontId="183" fillId="0" borderId="4" xfId="0" applyNumberFormat="1" applyFont="1" applyBorder="1" applyAlignment="1">
      <alignment horizontal="center" vertical="center"/>
    </xf>
    <xf numFmtId="37" fontId="184" fillId="0" borderId="4" xfId="0" applyNumberFormat="1" applyFont="1" applyBorder="1" applyAlignment="1">
      <alignment horizontal="center" vertical="center"/>
    </xf>
    <xf numFmtId="37" fontId="185" fillId="0" borderId="4" xfId="0" applyNumberFormat="1" applyFont="1" applyBorder="1" applyAlignment="1">
      <alignment horizontal="center" vertical="center"/>
    </xf>
    <xf numFmtId="37" fontId="186" fillId="0" borderId="4" xfId="0" applyNumberFormat="1" applyFont="1" applyBorder="1" applyAlignment="1">
      <alignment horizontal="center" vertical="center"/>
    </xf>
    <xf numFmtId="37" fontId="187" fillId="0" borderId="4" xfId="0" applyNumberFormat="1" applyFont="1" applyBorder="1" applyAlignment="1">
      <alignment horizontal="center" vertical="center"/>
    </xf>
    <xf numFmtId="37" fontId="219" fillId="0" borderId="1" xfId="0" applyNumberFormat="1" applyFont="1" applyBorder="1" applyAlignment="1">
      <alignment horizontal="center" vertical="center" wrapText="1"/>
    </xf>
    <xf numFmtId="37" fontId="220" fillId="0" borderId="1" xfId="0" applyNumberFormat="1" applyFont="1" applyBorder="1" applyAlignment="1">
      <alignment horizontal="center" vertical="center" wrapText="1"/>
    </xf>
    <xf numFmtId="37" fontId="221" fillId="0" borderId="1" xfId="0" applyNumberFormat="1" applyFont="1" applyBorder="1" applyAlignment="1">
      <alignment horizontal="center" vertical="center" wrapText="1"/>
    </xf>
    <xf numFmtId="37" fontId="222" fillId="0" borderId="1" xfId="0" applyNumberFormat="1" applyFont="1" applyBorder="1" applyAlignment="1">
      <alignment horizontal="center" vertical="center" wrapText="1"/>
    </xf>
    <xf numFmtId="37" fontId="223" fillId="0" borderId="1" xfId="0" applyNumberFormat="1" applyFont="1" applyBorder="1" applyAlignment="1">
      <alignment horizontal="center" vertical="center" wrapText="1"/>
    </xf>
    <xf numFmtId="37" fontId="224" fillId="0" borderId="1" xfId="0" applyNumberFormat="1" applyFont="1" applyBorder="1" applyAlignment="1">
      <alignment horizontal="center" vertical="center" wrapText="1"/>
    </xf>
    <xf numFmtId="37" fontId="225" fillId="0" borderId="1" xfId="0" applyNumberFormat="1" applyFont="1" applyBorder="1" applyAlignment="1">
      <alignment horizontal="center" vertical="center" wrapText="1"/>
    </xf>
    <xf numFmtId="37" fontId="226" fillId="0" borderId="1" xfId="0" applyNumberFormat="1" applyFont="1" applyBorder="1" applyAlignment="1">
      <alignment horizontal="center" vertical="center" wrapText="1"/>
    </xf>
    <xf numFmtId="37" fontId="227" fillId="0" borderId="0" xfId="0" applyNumberFormat="1" applyFont="1" applyAlignment="1">
      <alignment horizontal="center" vertical="center" wrapText="1"/>
    </xf>
    <xf numFmtId="37" fontId="228" fillId="0" borderId="0" xfId="0" applyNumberFormat="1" applyFont="1" applyAlignment="1">
      <alignment horizontal="center" vertical="center" wrapText="1"/>
    </xf>
    <xf numFmtId="37" fontId="229" fillId="0" borderId="0" xfId="0" applyNumberFormat="1" applyFont="1" applyAlignment="1">
      <alignment horizontal="center" vertical="center" wrapText="1"/>
    </xf>
    <xf numFmtId="37" fontId="230" fillId="0" borderId="0" xfId="0" applyNumberFormat="1" applyFont="1" applyAlignment="1">
      <alignment horizontal="center" vertical="center" wrapText="1"/>
    </xf>
    <xf numFmtId="37" fontId="231" fillId="0" borderId="0" xfId="0" applyNumberFormat="1" applyFont="1" applyAlignment="1">
      <alignment horizontal="center" vertical="center" wrapText="1"/>
    </xf>
    <xf numFmtId="37" fontId="232" fillId="0" borderId="0" xfId="0" applyNumberFormat="1" applyFont="1" applyAlignment="1">
      <alignment horizontal="center" vertical="center" wrapText="1"/>
    </xf>
    <xf numFmtId="37" fontId="233" fillId="0" borderId="0" xfId="0" applyNumberFormat="1" applyFont="1" applyAlignment="1">
      <alignment horizontal="center" vertical="center" wrapText="1"/>
    </xf>
    <xf numFmtId="37" fontId="234" fillId="0" borderId="0" xfId="0" applyNumberFormat="1" applyFont="1" applyAlignment="1">
      <alignment horizontal="center" vertical="center" wrapText="1"/>
    </xf>
    <xf numFmtId="37" fontId="235" fillId="0" borderId="0" xfId="0" applyNumberFormat="1" applyFont="1" applyAlignment="1">
      <alignment horizontal="center" vertical="center" wrapText="1"/>
    </xf>
    <xf numFmtId="37" fontId="236" fillId="0" borderId="0" xfId="0" applyNumberFormat="1" applyFont="1" applyAlignment="1">
      <alignment horizontal="center" vertical="center" wrapText="1"/>
    </xf>
    <xf numFmtId="37" fontId="237" fillId="0" borderId="0" xfId="0" applyNumberFormat="1" applyFont="1" applyAlignment="1">
      <alignment horizontal="center" vertical="center" wrapText="1"/>
    </xf>
    <xf numFmtId="37" fontId="238" fillId="0" borderId="0" xfId="0" applyNumberFormat="1" applyFont="1" applyAlignment="1">
      <alignment horizontal="center" vertical="center" wrapText="1"/>
    </xf>
    <xf numFmtId="37" fontId="239" fillId="0" borderId="0" xfId="0" applyNumberFormat="1" applyFont="1" applyAlignment="1">
      <alignment horizontal="center" vertical="center" wrapText="1"/>
    </xf>
    <xf numFmtId="37" fontId="240" fillId="0" borderId="0" xfId="0" applyNumberFormat="1" applyFont="1" applyAlignment="1">
      <alignment horizontal="center" vertical="center" wrapText="1"/>
    </xf>
    <xf numFmtId="37" fontId="241" fillId="0" borderId="0" xfId="0" applyNumberFormat="1" applyFont="1" applyAlignment="1">
      <alignment horizontal="center" vertical="center" wrapText="1"/>
    </xf>
    <xf numFmtId="37" fontId="242" fillId="0" borderId="0" xfId="0" applyNumberFormat="1" applyFont="1" applyAlignment="1">
      <alignment horizontal="center" vertical="center" wrapText="1"/>
    </xf>
    <xf numFmtId="37" fontId="243" fillId="0" borderId="0" xfId="0" applyNumberFormat="1" applyFont="1" applyAlignment="1">
      <alignment horizontal="center" vertical="center" wrapText="1"/>
    </xf>
    <xf numFmtId="37" fontId="244" fillId="0" borderId="0" xfId="0" applyNumberFormat="1" applyFont="1" applyAlignment="1">
      <alignment horizontal="center" vertical="center" wrapText="1"/>
    </xf>
    <xf numFmtId="37" fontId="245" fillId="0" borderId="0" xfId="0" applyNumberFormat="1" applyFont="1" applyAlignment="1">
      <alignment horizontal="center" vertical="center" wrapText="1"/>
    </xf>
    <xf numFmtId="37" fontId="246" fillId="0" borderId="0" xfId="0" applyNumberFormat="1" applyFont="1" applyAlignment="1">
      <alignment horizontal="center" vertical="center" wrapText="1"/>
    </xf>
    <xf numFmtId="37" fontId="247" fillId="0" borderId="0" xfId="0" applyNumberFormat="1" applyFont="1" applyAlignment="1">
      <alignment horizontal="center" vertical="center" wrapText="1"/>
    </xf>
    <xf numFmtId="37" fontId="248" fillId="0" borderId="0" xfId="0" applyNumberFormat="1" applyFont="1" applyAlignment="1">
      <alignment horizontal="center" vertical="center" wrapText="1"/>
    </xf>
    <xf numFmtId="37" fontId="249" fillId="0" borderId="0" xfId="0" applyNumberFormat="1" applyFont="1" applyAlignment="1">
      <alignment horizontal="center" vertical="center" wrapText="1"/>
    </xf>
    <xf numFmtId="37" fontId="250" fillId="0" borderId="0" xfId="0" applyNumberFormat="1" applyFont="1" applyAlignment="1">
      <alignment horizontal="center" vertical="center" wrapText="1"/>
    </xf>
    <xf numFmtId="37" fontId="251" fillId="0" borderId="0" xfId="0" applyNumberFormat="1" applyFont="1" applyAlignment="1">
      <alignment horizontal="center" vertical="center" wrapText="1"/>
    </xf>
    <xf numFmtId="37" fontId="252" fillId="0" borderId="0" xfId="0" applyNumberFormat="1" applyFont="1" applyAlignment="1">
      <alignment horizontal="center" vertical="center" wrapText="1"/>
    </xf>
    <xf numFmtId="37" fontId="253" fillId="0" borderId="0" xfId="0" applyNumberFormat="1" applyFont="1" applyAlignment="1">
      <alignment horizontal="center" vertical="center" wrapText="1"/>
    </xf>
    <xf numFmtId="37" fontId="254" fillId="0" borderId="0" xfId="0" applyNumberFormat="1" applyFont="1" applyAlignment="1">
      <alignment horizontal="center" vertical="center" wrapText="1"/>
    </xf>
    <xf numFmtId="37" fontId="255" fillId="0" borderId="0" xfId="0" applyNumberFormat="1" applyFont="1" applyAlignment="1">
      <alignment horizontal="center" vertical="center" wrapText="1"/>
    </xf>
    <xf numFmtId="37" fontId="256" fillId="0" borderId="0" xfId="0" applyNumberFormat="1" applyFont="1" applyAlignment="1">
      <alignment horizontal="center" vertical="center" wrapText="1"/>
    </xf>
    <xf numFmtId="37" fontId="257" fillId="0" borderId="0" xfId="0" applyNumberFormat="1" applyFont="1" applyAlignment="1">
      <alignment horizontal="center" vertical="center" wrapText="1"/>
    </xf>
    <xf numFmtId="37" fontId="258" fillId="0" borderId="0" xfId="0" applyNumberFormat="1" applyFont="1" applyAlignment="1">
      <alignment horizontal="center" vertical="center" wrapText="1"/>
    </xf>
    <xf numFmtId="37" fontId="259" fillId="0" borderId="0" xfId="0" applyNumberFormat="1" applyFont="1" applyAlignment="1">
      <alignment horizontal="center" vertical="center" wrapText="1"/>
    </xf>
    <xf numFmtId="37" fontId="260" fillId="0" borderId="0" xfId="0" applyNumberFormat="1" applyFont="1" applyAlignment="1">
      <alignment horizontal="center" vertical="center" wrapText="1"/>
    </xf>
    <xf numFmtId="37" fontId="261" fillId="0" borderId="0" xfId="0" applyNumberFormat="1" applyFont="1" applyAlignment="1">
      <alignment horizontal="center" vertical="center" wrapText="1"/>
    </xf>
    <xf numFmtId="37" fontId="262" fillId="0" borderId="0" xfId="0" applyNumberFormat="1" applyFont="1" applyAlignment="1">
      <alignment horizontal="center" vertical="center" wrapText="1"/>
    </xf>
    <xf numFmtId="37" fontId="263" fillId="0" borderId="0" xfId="0" applyNumberFormat="1" applyFont="1" applyAlignment="1">
      <alignment horizontal="center" vertical="center" wrapText="1"/>
    </xf>
    <xf numFmtId="37" fontId="264" fillId="0" borderId="0" xfId="0" applyNumberFormat="1" applyFont="1" applyAlignment="1">
      <alignment horizontal="center" vertical="center" wrapText="1"/>
    </xf>
    <xf numFmtId="37" fontId="265" fillId="0" borderId="0" xfId="0" applyNumberFormat="1" applyFont="1" applyAlignment="1">
      <alignment horizontal="center" vertical="center" wrapText="1"/>
    </xf>
    <xf numFmtId="37" fontId="266" fillId="0" borderId="0" xfId="0" applyNumberFormat="1" applyFont="1" applyAlignment="1">
      <alignment horizontal="center" vertical="center" wrapText="1"/>
    </xf>
    <xf numFmtId="37" fontId="267" fillId="0" borderId="0" xfId="0" applyNumberFormat="1" applyFont="1" applyAlignment="1">
      <alignment horizontal="center" vertical="center" wrapText="1"/>
    </xf>
    <xf numFmtId="37" fontId="268" fillId="0" borderId="0" xfId="0" applyNumberFormat="1" applyFont="1" applyAlignment="1">
      <alignment horizontal="center" vertical="center" wrapText="1"/>
    </xf>
    <xf numFmtId="37" fontId="269" fillId="0" borderId="0" xfId="0" applyNumberFormat="1" applyFont="1" applyAlignment="1">
      <alignment horizontal="center" vertical="center" wrapText="1"/>
    </xf>
    <xf numFmtId="37" fontId="270" fillId="0" borderId="0" xfId="0" applyNumberFormat="1" applyFont="1" applyAlignment="1">
      <alignment horizontal="center" vertical="center" wrapText="1"/>
    </xf>
    <xf numFmtId="37" fontId="271" fillId="0" borderId="0" xfId="0" applyNumberFormat="1" applyFont="1" applyAlignment="1">
      <alignment horizontal="center" vertical="center" wrapText="1"/>
    </xf>
    <xf numFmtId="37" fontId="272" fillId="0" borderId="0" xfId="0" applyNumberFormat="1" applyFont="1" applyAlignment="1">
      <alignment horizontal="center" vertical="center" wrapText="1"/>
    </xf>
    <xf numFmtId="37" fontId="273" fillId="0" borderId="3" xfId="0" applyNumberFormat="1" applyFont="1" applyBorder="1" applyAlignment="1">
      <alignment horizontal="center" vertical="center"/>
    </xf>
    <xf numFmtId="37" fontId="274" fillId="0" borderId="4" xfId="0" applyNumberFormat="1" applyFont="1" applyBorder="1" applyAlignment="1">
      <alignment horizontal="center" vertical="center"/>
    </xf>
    <xf numFmtId="37" fontId="275" fillId="0" borderId="4" xfId="0" applyNumberFormat="1" applyFont="1" applyBorder="1" applyAlignment="1">
      <alignment horizontal="center" vertical="center"/>
    </xf>
    <xf numFmtId="37" fontId="276" fillId="0" borderId="4" xfId="0" applyNumberFormat="1" applyFont="1" applyBorder="1" applyAlignment="1">
      <alignment horizontal="center" vertical="center"/>
    </xf>
    <xf numFmtId="37" fontId="277" fillId="0" borderId="4" xfId="0" applyNumberFormat="1" applyFont="1" applyBorder="1" applyAlignment="1">
      <alignment horizontal="center" vertical="center"/>
    </xf>
    <xf numFmtId="37" fontId="278" fillId="0" borderId="4" xfId="0" applyNumberFormat="1" applyFont="1" applyBorder="1" applyAlignment="1">
      <alignment horizontal="center" vertical="center"/>
    </xf>
    <xf numFmtId="37" fontId="279" fillId="0" borderId="4" xfId="0" applyNumberFormat="1" applyFont="1" applyBorder="1" applyAlignment="1">
      <alignment horizontal="center" vertical="center"/>
    </xf>
    <xf numFmtId="37" fontId="280" fillId="0" borderId="4" xfId="0" applyNumberFormat="1" applyFont="1" applyBorder="1" applyAlignment="1">
      <alignment horizontal="center" vertical="center"/>
    </xf>
    <xf numFmtId="37" fontId="281" fillId="0" borderId="4" xfId="0" applyNumberFormat="1" applyFont="1" applyBorder="1" applyAlignment="1">
      <alignment horizontal="center" vertical="center"/>
    </xf>
    <xf numFmtId="37" fontId="289" fillId="0" borderId="1" xfId="0" applyNumberFormat="1" applyFont="1" applyBorder="1" applyAlignment="1">
      <alignment horizontal="center" vertical="center"/>
    </xf>
    <xf numFmtId="37" fontId="290" fillId="0" borderId="1" xfId="0" applyNumberFormat="1" applyFont="1" applyBorder="1" applyAlignment="1">
      <alignment horizontal="center" vertical="center" wrapText="1"/>
    </xf>
    <xf numFmtId="37" fontId="291" fillId="0" borderId="1" xfId="0" applyNumberFormat="1" applyFont="1" applyBorder="1" applyAlignment="1">
      <alignment horizontal="center" vertical="center" wrapText="1"/>
    </xf>
    <xf numFmtId="37" fontId="292" fillId="0" borderId="1" xfId="0" applyNumberFormat="1" applyFont="1" applyBorder="1" applyAlignment="1">
      <alignment horizontal="center" vertical="center" wrapText="1"/>
    </xf>
    <xf numFmtId="37" fontId="293" fillId="0" borderId="1" xfId="0" applyNumberFormat="1" applyFont="1" applyBorder="1" applyAlignment="1">
      <alignment horizontal="center" vertical="center" wrapText="1"/>
    </xf>
    <xf numFmtId="37" fontId="294" fillId="0" borderId="1" xfId="0" applyNumberFormat="1" applyFont="1" applyBorder="1" applyAlignment="1">
      <alignment horizontal="center" vertical="center" wrapText="1"/>
    </xf>
    <xf numFmtId="37" fontId="295" fillId="0" borderId="1" xfId="0" applyNumberFormat="1" applyFont="1" applyBorder="1" applyAlignment="1">
      <alignment horizontal="center" vertical="center" wrapText="1"/>
    </xf>
    <xf numFmtId="37" fontId="296" fillId="0" borderId="1" xfId="0" applyNumberFormat="1" applyFont="1" applyBorder="1" applyAlignment="1">
      <alignment horizontal="center" vertical="center" wrapText="1"/>
    </xf>
    <xf numFmtId="37" fontId="297" fillId="0" borderId="1" xfId="0" applyNumberFormat="1" applyFont="1" applyBorder="1" applyAlignment="1">
      <alignment horizontal="center" vertical="center" wrapText="1"/>
    </xf>
    <xf numFmtId="37" fontId="298" fillId="0" borderId="1" xfId="0" applyNumberFormat="1" applyFont="1" applyBorder="1" applyAlignment="1">
      <alignment horizontal="center" vertical="center" wrapText="1"/>
    </xf>
    <xf numFmtId="37" fontId="299" fillId="0" borderId="1" xfId="0" applyNumberFormat="1" applyFont="1" applyBorder="1" applyAlignment="1">
      <alignment horizontal="center" vertical="center" wrapText="1"/>
    </xf>
    <xf numFmtId="37" fontId="300" fillId="0" borderId="0" xfId="0" applyNumberFormat="1" applyFont="1" applyAlignment="1">
      <alignment horizontal="center" vertical="center" wrapText="1"/>
    </xf>
    <xf numFmtId="37" fontId="301" fillId="0" borderId="0" xfId="0" applyNumberFormat="1" applyFont="1" applyAlignment="1">
      <alignment horizontal="center" vertical="center" wrapText="1"/>
    </xf>
    <xf numFmtId="37" fontId="302" fillId="0" borderId="0" xfId="0" applyNumberFormat="1" applyFont="1" applyAlignment="1">
      <alignment horizontal="center" vertical="center" wrapText="1"/>
    </xf>
    <xf numFmtId="37" fontId="303" fillId="0" borderId="0" xfId="0" applyNumberFormat="1" applyFont="1" applyAlignment="1">
      <alignment horizontal="center" vertical="center" wrapText="1"/>
    </xf>
    <xf numFmtId="37" fontId="304" fillId="0" borderId="0" xfId="0" applyNumberFormat="1" applyFont="1" applyAlignment="1">
      <alignment horizontal="center" vertical="center" wrapText="1"/>
    </xf>
    <xf numFmtId="37" fontId="305" fillId="0" borderId="0" xfId="0" applyNumberFormat="1" applyFont="1" applyAlignment="1">
      <alignment horizontal="center" vertical="center" wrapText="1"/>
    </xf>
    <xf numFmtId="37" fontId="306" fillId="0" borderId="0" xfId="0" applyNumberFormat="1" applyFont="1" applyAlignment="1">
      <alignment horizontal="center" vertical="center" wrapText="1"/>
    </xf>
    <xf numFmtId="37" fontId="307" fillId="0" borderId="0" xfId="0" applyNumberFormat="1" applyFont="1" applyAlignment="1">
      <alignment horizontal="center" vertical="center" wrapText="1"/>
    </xf>
    <xf numFmtId="37" fontId="308" fillId="0" borderId="0" xfId="0" applyNumberFormat="1" applyFont="1" applyAlignment="1">
      <alignment horizontal="center" vertical="center" wrapText="1"/>
    </xf>
    <xf numFmtId="37" fontId="309" fillId="0" borderId="0" xfId="0" applyNumberFormat="1" applyFont="1" applyAlignment="1">
      <alignment horizontal="center" vertical="center" wrapText="1"/>
    </xf>
    <xf numFmtId="37" fontId="310" fillId="0" borderId="0" xfId="0" applyNumberFormat="1" applyFont="1" applyAlignment="1">
      <alignment horizontal="center" vertical="center" wrapText="1"/>
    </xf>
    <xf numFmtId="37" fontId="311" fillId="0" borderId="0" xfId="0" applyNumberFormat="1" applyFont="1" applyAlignment="1">
      <alignment horizontal="center" vertical="center" wrapText="1"/>
    </xf>
    <xf numFmtId="37" fontId="312" fillId="0" borderId="0" xfId="0" applyNumberFormat="1" applyFont="1" applyAlignment="1">
      <alignment horizontal="center" vertical="center" wrapText="1"/>
    </xf>
    <xf numFmtId="37" fontId="313" fillId="0" borderId="0" xfId="0" applyNumberFormat="1" applyFont="1" applyAlignment="1">
      <alignment horizontal="center" vertical="center" wrapText="1"/>
    </xf>
    <xf numFmtId="37" fontId="314" fillId="0" borderId="0" xfId="0" applyNumberFormat="1" applyFont="1" applyAlignment="1">
      <alignment horizontal="center" vertical="center" wrapText="1"/>
    </xf>
    <xf numFmtId="37" fontId="315" fillId="0" borderId="0" xfId="0" applyNumberFormat="1" applyFont="1" applyAlignment="1">
      <alignment horizontal="center" vertical="center" wrapText="1"/>
    </xf>
    <xf numFmtId="37" fontId="316" fillId="0" borderId="0" xfId="0" applyNumberFormat="1" applyFont="1" applyAlignment="1">
      <alignment horizontal="center" vertical="center" wrapText="1"/>
    </xf>
    <xf numFmtId="37" fontId="317" fillId="0" borderId="0" xfId="0" applyNumberFormat="1" applyFont="1" applyAlignment="1">
      <alignment horizontal="center" vertical="center" wrapText="1"/>
    </xf>
    <xf numFmtId="37" fontId="318" fillId="0" borderId="0" xfId="0" applyNumberFormat="1" applyFont="1" applyAlignment="1">
      <alignment horizontal="center" vertical="center" wrapText="1"/>
    </xf>
    <xf numFmtId="37" fontId="319" fillId="0" borderId="0" xfId="0" applyNumberFormat="1" applyFont="1" applyAlignment="1">
      <alignment horizontal="center" vertical="center" wrapText="1"/>
    </xf>
    <xf numFmtId="37" fontId="320" fillId="0" borderId="0" xfId="0" applyNumberFormat="1" applyFont="1" applyAlignment="1">
      <alignment horizontal="center" vertical="center" wrapText="1"/>
    </xf>
    <xf numFmtId="37" fontId="321" fillId="0" borderId="0" xfId="0" applyNumberFormat="1" applyFont="1" applyAlignment="1">
      <alignment horizontal="center" vertical="center" wrapText="1"/>
    </xf>
    <xf numFmtId="37" fontId="322" fillId="0" borderId="0" xfId="0" applyNumberFormat="1" applyFont="1" applyAlignment="1">
      <alignment horizontal="center" vertical="center" wrapText="1"/>
    </xf>
    <xf numFmtId="37" fontId="323" fillId="0" borderId="0" xfId="0" applyNumberFormat="1" applyFont="1" applyAlignment="1">
      <alignment horizontal="center" vertical="center" wrapText="1"/>
    </xf>
    <xf numFmtId="37" fontId="324" fillId="0" borderId="0" xfId="0" applyNumberFormat="1" applyFont="1" applyAlignment="1">
      <alignment horizontal="center" vertical="center" wrapText="1"/>
    </xf>
    <xf numFmtId="37" fontId="325" fillId="0" borderId="0" xfId="0" applyNumberFormat="1" applyFont="1" applyAlignment="1">
      <alignment horizontal="center" vertical="center" wrapText="1"/>
    </xf>
    <xf numFmtId="37" fontId="326" fillId="0" borderId="0" xfId="0" applyNumberFormat="1" applyFont="1" applyAlignment="1">
      <alignment horizontal="center" vertical="center" wrapText="1"/>
    </xf>
    <xf numFmtId="37" fontId="327" fillId="0" borderId="0" xfId="0" applyNumberFormat="1" applyFont="1" applyAlignment="1">
      <alignment horizontal="center" vertical="center" wrapText="1"/>
    </xf>
    <xf numFmtId="37" fontId="328" fillId="0" borderId="0" xfId="0" applyNumberFormat="1" applyFont="1" applyAlignment="1">
      <alignment horizontal="center" vertical="center" wrapText="1"/>
    </xf>
    <xf numFmtId="37" fontId="329" fillId="0" borderId="0" xfId="0" applyNumberFormat="1" applyFont="1" applyAlignment="1">
      <alignment horizontal="center" vertical="center" wrapText="1"/>
    </xf>
    <xf numFmtId="37" fontId="330" fillId="0" borderId="0" xfId="0" applyNumberFormat="1" applyFont="1" applyAlignment="1">
      <alignment horizontal="center" vertical="center" wrapText="1"/>
    </xf>
    <xf numFmtId="37" fontId="331" fillId="0" borderId="0" xfId="0" applyNumberFormat="1" applyFont="1" applyAlignment="1">
      <alignment horizontal="center" vertical="center" wrapText="1"/>
    </xf>
    <xf numFmtId="37" fontId="332" fillId="0" borderId="0" xfId="0" applyNumberFormat="1" applyFont="1" applyAlignment="1">
      <alignment horizontal="center" vertical="center" wrapText="1"/>
    </xf>
    <xf numFmtId="37" fontId="333" fillId="0" borderId="0" xfId="0" applyNumberFormat="1" applyFont="1" applyAlignment="1">
      <alignment horizontal="center" vertical="center" wrapText="1"/>
    </xf>
    <xf numFmtId="37" fontId="334" fillId="0" borderId="0" xfId="0" applyNumberFormat="1" applyFont="1" applyAlignment="1">
      <alignment horizontal="center" vertical="center" wrapText="1"/>
    </xf>
    <xf numFmtId="37" fontId="335" fillId="0" borderId="0" xfId="0" applyNumberFormat="1" applyFont="1" applyAlignment="1">
      <alignment horizontal="center" vertical="center" wrapText="1"/>
    </xf>
    <xf numFmtId="37" fontId="336" fillId="0" borderId="0" xfId="0" applyNumberFormat="1" applyFont="1" applyAlignment="1">
      <alignment horizontal="center" vertical="center" wrapText="1"/>
    </xf>
    <xf numFmtId="37" fontId="337" fillId="0" borderId="0" xfId="0" applyNumberFormat="1" applyFont="1" applyAlignment="1">
      <alignment horizontal="center" vertical="center" wrapText="1"/>
    </xf>
    <xf numFmtId="37" fontId="338" fillId="0" borderId="0" xfId="0" applyNumberFormat="1" applyFont="1" applyAlignment="1">
      <alignment horizontal="center" vertical="center" wrapText="1"/>
    </xf>
    <xf numFmtId="37" fontId="339" fillId="0" borderId="0" xfId="0" applyNumberFormat="1" applyFont="1" applyAlignment="1">
      <alignment horizontal="center" vertical="center" wrapText="1"/>
    </xf>
    <xf numFmtId="37" fontId="340" fillId="0" borderId="0" xfId="0" applyNumberFormat="1" applyFont="1" applyAlignment="1">
      <alignment horizontal="center" vertical="center" wrapText="1"/>
    </xf>
    <xf numFmtId="37" fontId="341" fillId="0" borderId="0" xfId="0" applyNumberFormat="1" applyFont="1" applyAlignment="1">
      <alignment horizontal="center" vertical="center" wrapText="1"/>
    </xf>
    <xf numFmtId="37" fontId="342" fillId="0" borderId="0" xfId="0" applyNumberFormat="1" applyFont="1" applyAlignment="1">
      <alignment horizontal="center" vertical="center" wrapText="1"/>
    </xf>
    <xf numFmtId="37" fontId="343" fillId="0" borderId="0" xfId="0" applyNumberFormat="1" applyFont="1" applyAlignment="1">
      <alignment horizontal="center" vertical="center" wrapText="1"/>
    </xf>
    <xf numFmtId="37" fontId="344" fillId="0" borderId="0" xfId="0" applyNumberFormat="1" applyFont="1" applyAlignment="1">
      <alignment horizontal="center" vertical="center" wrapText="1"/>
    </xf>
    <xf numFmtId="37" fontId="345" fillId="0" borderId="0" xfId="0" applyNumberFormat="1" applyFont="1" applyAlignment="1">
      <alignment horizontal="center" vertical="center" wrapText="1"/>
    </xf>
    <xf numFmtId="37" fontId="346" fillId="0" borderId="0" xfId="0" applyNumberFormat="1" applyFont="1" applyAlignment="1">
      <alignment horizontal="center" vertical="center" wrapText="1"/>
    </xf>
    <xf numFmtId="37" fontId="347" fillId="0" borderId="0" xfId="0" applyNumberFormat="1" applyFont="1" applyAlignment="1">
      <alignment horizontal="center" vertical="center" wrapText="1"/>
    </xf>
    <xf numFmtId="37" fontId="348" fillId="0" borderId="0" xfId="0" applyNumberFormat="1" applyFont="1" applyAlignment="1">
      <alignment horizontal="center" vertical="center" wrapText="1"/>
    </xf>
    <xf numFmtId="37" fontId="349" fillId="0" borderId="0" xfId="0" applyNumberFormat="1" applyFont="1" applyAlignment="1">
      <alignment horizontal="center" vertical="center" wrapText="1"/>
    </xf>
    <xf numFmtId="37" fontId="350" fillId="0" borderId="0" xfId="0" applyNumberFormat="1" applyFont="1" applyAlignment="1">
      <alignment horizontal="center" vertical="center" wrapText="1"/>
    </xf>
    <xf numFmtId="37" fontId="351" fillId="0" borderId="0" xfId="0" applyNumberFormat="1" applyFont="1" applyAlignment="1">
      <alignment horizontal="center" vertical="center" wrapText="1"/>
    </xf>
    <xf numFmtId="37" fontId="352" fillId="0" borderId="0" xfId="0" applyNumberFormat="1" applyFont="1" applyAlignment="1">
      <alignment horizontal="center" vertical="center" wrapText="1"/>
    </xf>
    <xf numFmtId="37" fontId="353" fillId="0" borderId="0" xfId="0" applyNumberFormat="1" applyFont="1" applyAlignment="1">
      <alignment horizontal="center" vertical="center" wrapText="1"/>
    </xf>
    <xf numFmtId="37" fontId="354" fillId="0" borderId="0" xfId="0" applyNumberFormat="1" applyFont="1" applyAlignment="1">
      <alignment horizontal="center" vertical="center" wrapText="1"/>
    </xf>
    <xf numFmtId="37" fontId="355" fillId="0" borderId="0" xfId="0" applyNumberFormat="1" applyFont="1" applyAlignment="1">
      <alignment horizontal="center" vertical="center" wrapText="1"/>
    </xf>
    <xf numFmtId="37" fontId="356" fillId="0" borderId="0" xfId="0" applyNumberFormat="1" applyFont="1" applyAlignment="1">
      <alignment horizontal="center" vertical="center" wrapText="1"/>
    </xf>
    <xf numFmtId="37" fontId="357" fillId="0" borderId="0" xfId="0" applyNumberFormat="1" applyFont="1" applyAlignment="1">
      <alignment horizontal="center" vertical="center" wrapText="1"/>
    </xf>
    <xf numFmtId="37" fontId="358" fillId="0" borderId="0" xfId="0" applyNumberFormat="1" applyFont="1" applyAlignment="1">
      <alignment horizontal="center" vertical="center" wrapText="1"/>
    </xf>
    <xf numFmtId="37" fontId="359" fillId="0" borderId="0" xfId="0" applyNumberFormat="1" applyFont="1" applyAlignment="1">
      <alignment horizontal="center" vertical="center" wrapText="1"/>
    </xf>
    <xf numFmtId="37" fontId="360" fillId="0" borderId="0" xfId="0" applyNumberFormat="1" applyFont="1" applyAlignment="1">
      <alignment horizontal="center" vertical="center" wrapText="1"/>
    </xf>
    <xf numFmtId="37" fontId="361" fillId="0" borderId="0" xfId="0" applyNumberFormat="1" applyFont="1" applyAlignment="1">
      <alignment horizontal="center" vertical="center" wrapText="1"/>
    </xf>
    <xf numFmtId="37" fontId="362" fillId="0" borderId="0" xfId="0" applyNumberFormat="1" applyFont="1" applyAlignment="1">
      <alignment horizontal="center" vertical="center" wrapText="1"/>
    </xf>
    <xf numFmtId="37" fontId="363" fillId="0" borderId="0" xfId="0" applyNumberFormat="1" applyFont="1" applyAlignment="1">
      <alignment horizontal="center" vertical="center" wrapText="1"/>
    </xf>
    <xf numFmtId="37" fontId="364" fillId="0" borderId="0" xfId="0" applyNumberFormat="1" applyFont="1" applyAlignment="1">
      <alignment horizontal="center" vertical="center" wrapText="1"/>
    </xf>
    <xf numFmtId="37" fontId="365" fillId="0" borderId="0" xfId="0" applyNumberFormat="1" applyFont="1" applyAlignment="1">
      <alignment horizontal="center" vertical="center" wrapText="1"/>
    </xf>
    <xf numFmtId="37" fontId="366" fillId="0" borderId="0" xfId="0" applyNumberFormat="1" applyFont="1" applyAlignment="1">
      <alignment horizontal="center" vertical="center" wrapText="1"/>
    </xf>
    <xf numFmtId="37" fontId="367" fillId="0" borderId="0" xfId="0" applyNumberFormat="1" applyFont="1" applyAlignment="1">
      <alignment horizontal="center" vertical="center" wrapText="1"/>
    </xf>
    <xf numFmtId="37" fontId="368" fillId="0" borderId="0" xfId="0" applyNumberFormat="1" applyFont="1" applyAlignment="1">
      <alignment horizontal="center" vertical="center" wrapText="1"/>
    </xf>
    <xf numFmtId="37" fontId="369" fillId="0" borderId="0" xfId="0" applyNumberFormat="1" applyFont="1" applyAlignment="1">
      <alignment horizontal="center" vertical="center" wrapText="1"/>
    </xf>
    <xf numFmtId="37" fontId="370" fillId="0" borderId="0" xfId="0" applyNumberFormat="1" applyFont="1" applyAlignment="1">
      <alignment horizontal="center" vertical="center" wrapText="1"/>
    </xf>
    <xf numFmtId="37" fontId="371" fillId="0" borderId="0" xfId="0" applyNumberFormat="1" applyFont="1" applyAlignment="1">
      <alignment horizontal="center" vertical="center" wrapText="1"/>
    </xf>
    <xf numFmtId="37" fontId="372" fillId="0" borderId="0" xfId="0" applyNumberFormat="1" applyFont="1" applyAlignment="1">
      <alignment horizontal="center" vertical="center" wrapText="1"/>
    </xf>
    <xf numFmtId="37" fontId="373" fillId="0" borderId="0" xfId="0" applyNumberFormat="1" applyFont="1" applyAlignment="1">
      <alignment horizontal="center" vertical="center" wrapText="1"/>
    </xf>
    <xf numFmtId="37" fontId="374" fillId="0" borderId="0" xfId="0" applyNumberFormat="1" applyFont="1" applyAlignment="1">
      <alignment horizontal="center" vertical="center" wrapText="1"/>
    </xf>
    <xf numFmtId="37" fontId="375" fillId="0" borderId="0" xfId="0" applyNumberFormat="1" applyFont="1" applyAlignment="1">
      <alignment horizontal="center" vertical="center" wrapText="1"/>
    </xf>
    <xf numFmtId="37" fontId="376" fillId="0" borderId="0" xfId="0" applyNumberFormat="1" applyFont="1" applyAlignment="1">
      <alignment horizontal="center" vertical="center" wrapText="1"/>
    </xf>
    <xf numFmtId="37" fontId="377" fillId="0" borderId="0" xfId="0" applyNumberFormat="1" applyFont="1" applyAlignment="1">
      <alignment horizontal="center" vertical="center" wrapText="1"/>
    </xf>
    <xf numFmtId="37" fontId="378" fillId="0" borderId="0" xfId="0" applyNumberFormat="1" applyFont="1" applyAlignment="1">
      <alignment horizontal="center" vertical="center" wrapText="1"/>
    </xf>
    <xf numFmtId="37" fontId="379" fillId="0" borderId="0" xfId="0" applyNumberFormat="1" applyFont="1" applyAlignment="1">
      <alignment horizontal="center" vertical="center" wrapText="1"/>
    </xf>
    <xf numFmtId="37" fontId="380" fillId="0" borderId="0" xfId="0" applyNumberFormat="1" applyFont="1" applyAlignment="1">
      <alignment horizontal="center" vertical="center" wrapText="1"/>
    </xf>
    <xf numFmtId="37" fontId="381" fillId="0" borderId="0" xfId="0" applyNumberFormat="1" applyFont="1" applyAlignment="1">
      <alignment horizontal="center" vertical="center" wrapText="1"/>
    </xf>
    <xf numFmtId="37" fontId="382" fillId="0" borderId="0" xfId="0" applyNumberFormat="1" applyFont="1" applyAlignment="1">
      <alignment horizontal="center" vertical="center" wrapText="1"/>
    </xf>
    <xf numFmtId="37" fontId="383" fillId="0" borderId="0" xfId="0" applyNumberFormat="1" applyFont="1" applyAlignment="1">
      <alignment horizontal="center" vertical="center" wrapText="1"/>
    </xf>
    <xf numFmtId="37" fontId="384" fillId="0" borderId="0" xfId="0" applyNumberFormat="1" applyFont="1" applyAlignment="1">
      <alignment horizontal="center" vertical="center" wrapText="1"/>
    </xf>
    <xf numFmtId="37" fontId="385" fillId="0" borderId="0" xfId="0" applyNumberFormat="1" applyFont="1" applyAlignment="1">
      <alignment horizontal="center" vertical="center" wrapText="1"/>
    </xf>
    <xf numFmtId="37" fontId="386" fillId="0" borderId="0" xfId="0" applyNumberFormat="1" applyFont="1" applyAlignment="1">
      <alignment horizontal="center" vertical="center" wrapText="1"/>
    </xf>
    <xf numFmtId="37" fontId="387" fillId="0" borderId="0" xfId="0" applyNumberFormat="1" applyFont="1" applyAlignment="1">
      <alignment horizontal="center" vertical="center" wrapText="1"/>
    </xf>
    <xf numFmtId="37" fontId="388" fillId="0" borderId="0" xfId="0" applyNumberFormat="1" applyFont="1" applyAlignment="1">
      <alignment horizontal="center" vertical="center" wrapText="1"/>
    </xf>
    <xf numFmtId="37" fontId="389" fillId="0" borderId="0" xfId="0" applyNumberFormat="1" applyFont="1" applyAlignment="1">
      <alignment horizontal="center" vertical="center" wrapText="1"/>
    </xf>
    <xf numFmtId="37" fontId="390" fillId="0" borderId="0" xfId="0" applyNumberFormat="1" applyFont="1" applyAlignment="1">
      <alignment horizontal="center" vertical="center" wrapText="1"/>
    </xf>
    <xf numFmtId="37" fontId="391" fillId="0" borderId="0" xfId="0" applyNumberFormat="1" applyFont="1" applyAlignment="1">
      <alignment horizontal="center" vertical="center" wrapText="1"/>
    </xf>
    <xf numFmtId="37" fontId="392" fillId="0" borderId="0" xfId="0" applyNumberFormat="1" applyFont="1" applyAlignment="1">
      <alignment horizontal="center" vertical="center" wrapText="1"/>
    </xf>
    <xf numFmtId="37" fontId="393" fillId="0" borderId="0" xfId="0" applyNumberFormat="1" applyFont="1" applyAlignment="1">
      <alignment horizontal="center" vertical="center" wrapText="1"/>
    </xf>
    <xf numFmtId="37" fontId="394" fillId="0" borderId="0" xfId="0" applyNumberFormat="1" applyFont="1" applyAlignment="1">
      <alignment horizontal="center" vertical="center" wrapText="1"/>
    </xf>
    <xf numFmtId="37" fontId="395" fillId="0" borderId="3" xfId="0" applyNumberFormat="1" applyFont="1" applyBorder="1" applyAlignment="1">
      <alignment horizontal="center" vertical="center"/>
    </xf>
    <xf numFmtId="37" fontId="396" fillId="0" borderId="4" xfId="0" applyNumberFormat="1" applyFont="1" applyBorder="1" applyAlignment="1">
      <alignment horizontal="center" vertical="center"/>
    </xf>
    <xf numFmtId="37" fontId="397" fillId="0" borderId="4" xfId="0" applyNumberFormat="1" applyFont="1" applyBorder="1" applyAlignment="1">
      <alignment horizontal="center" vertical="center"/>
    </xf>
    <xf numFmtId="37" fontId="398" fillId="0" borderId="4" xfId="0" applyNumberFormat="1" applyFont="1" applyBorder="1" applyAlignment="1">
      <alignment horizontal="center" vertical="center"/>
    </xf>
    <xf numFmtId="37" fontId="399" fillId="0" borderId="4" xfId="0" applyNumberFormat="1" applyFont="1" applyBorder="1" applyAlignment="1">
      <alignment horizontal="center" vertical="center"/>
    </xf>
    <xf numFmtId="37" fontId="400" fillId="0" borderId="4" xfId="0" applyNumberFormat="1" applyFont="1" applyBorder="1" applyAlignment="1">
      <alignment horizontal="center" vertical="center"/>
    </xf>
    <xf numFmtId="37" fontId="401" fillId="0" borderId="4" xfId="0" applyNumberFormat="1" applyFont="1" applyBorder="1" applyAlignment="1">
      <alignment horizontal="center" vertical="center"/>
    </xf>
    <xf numFmtId="37" fontId="402" fillId="0" borderId="4" xfId="0" applyNumberFormat="1" applyFont="1" applyBorder="1" applyAlignment="1">
      <alignment horizontal="center" vertical="center"/>
    </xf>
    <xf numFmtId="37" fontId="403" fillId="0" borderId="4" xfId="0" applyNumberFormat="1" applyFont="1" applyBorder="1" applyAlignment="1">
      <alignment horizontal="center" vertical="center"/>
    </xf>
    <xf numFmtId="37" fontId="404" fillId="0" borderId="4" xfId="0" applyNumberFormat="1" applyFont="1" applyBorder="1" applyAlignment="1">
      <alignment horizontal="center" vertical="center"/>
    </xf>
    <xf numFmtId="37" fontId="411" fillId="0" borderId="1" xfId="0" applyNumberFormat="1" applyFont="1" applyBorder="1" applyAlignment="1">
      <alignment horizontal="center" vertical="center" wrapText="1"/>
    </xf>
    <xf numFmtId="37" fontId="412" fillId="0" borderId="1" xfId="0" applyNumberFormat="1" applyFont="1" applyBorder="1" applyAlignment="1">
      <alignment horizontal="center" vertical="center" wrapText="1"/>
    </xf>
    <xf numFmtId="37" fontId="413" fillId="0" borderId="1" xfId="0" applyNumberFormat="1" applyFont="1" applyBorder="1" applyAlignment="1">
      <alignment horizontal="center" vertical="center" wrapText="1"/>
    </xf>
    <xf numFmtId="37" fontId="414" fillId="0" borderId="1" xfId="0" applyNumberFormat="1" applyFont="1" applyBorder="1" applyAlignment="1">
      <alignment horizontal="center" vertical="center" wrapText="1"/>
    </xf>
    <xf numFmtId="37" fontId="415" fillId="0" borderId="1" xfId="0" applyNumberFormat="1" applyFont="1" applyBorder="1" applyAlignment="1">
      <alignment horizontal="center" vertical="center" wrapText="1"/>
    </xf>
    <xf numFmtId="37" fontId="416" fillId="0" borderId="1" xfId="0" applyNumberFormat="1" applyFont="1" applyBorder="1" applyAlignment="1">
      <alignment horizontal="center" vertical="center" wrapText="1"/>
    </xf>
    <xf numFmtId="37" fontId="417" fillId="0" borderId="1" xfId="0" applyNumberFormat="1" applyFont="1" applyBorder="1" applyAlignment="1">
      <alignment horizontal="center" vertical="center" wrapText="1"/>
    </xf>
    <xf numFmtId="37" fontId="418" fillId="0" borderId="1" xfId="0" applyNumberFormat="1" applyFont="1" applyBorder="1" applyAlignment="1">
      <alignment horizontal="center" vertical="center" wrapText="1"/>
    </xf>
    <xf numFmtId="37" fontId="419" fillId="0" borderId="0" xfId="0" applyNumberFormat="1" applyFont="1" applyAlignment="1">
      <alignment horizontal="center" vertical="center" wrapText="1"/>
    </xf>
    <xf numFmtId="37" fontId="420" fillId="0" borderId="0" xfId="0" applyNumberFormat="1" applyFont="1" applyAlignment="1">
      <alignment horizontal="center" vertical="center" wrapText="1"/>
    </xf>
    <xf numFmtId="37" fontId="421" fillId="0" borderId="3" xfId="0" applyNumberFormat="1" applyFont="1" applyBorder="1" applyAlignment="1">
      <alignment horizontal="center" vertical="center"/>
    </xf>
    <xf numFmtId="37" fontId="422" fillId="0" borderId="4" xfId="0" applyNumberFormat="1" applyFont="1" applyBorder="1" applyAlignment="1">
      <alignment horizontal="center" vertical="center"/>
    </xf>
    <xf numFmtId="37" fontId="423" fillId="0" borderId="4" xfId="0" applyNumberFormat="1" applyFont="1" applyBorder="1" applyAlignment="1">
      <alignment horizontal="center" vertical="center"/>
    </xf>
    <xf numFmtId="37" fontId="424" fillId="0" borderId="4" xfId="0" applyNumberFormat="1" applyFont="1" applyBorder="1" applyAlignment="1">
      <alignment horizontal="center" vertical="center"/>
    </xf>
    <xf numFmtId="37" fontId="425" fillId="0" borderId="4" xfId="0" applyNumberFormat="1" applyFont="1" applyBorder="1" applyAlignment="1">
      <alignment horizontal="center" vertical="center"/>
    </xf>
    <xf numFmtId="37" fontId="426" fillId="0" borderId="4" xfId="0" applyNumberFormat="1" applyFont="1" applyBorder="1" applyAlignment="1">
      <alignment horizontal="center" vertical="center"/>
    </xf>
    <xf numFmtId="37" fontId="427" fillId="0" borderId="4" xfId="0" applyNumberFormat="1" applyFont="1" applyBorder="1" applyAlignment="1">
      <alignment horizontal="center" vertical="center"/>
    </xf>
    <xf numFmtId="37" fontId="428" fillId="0" borderId="4" xfId="0" applyNumberFormat="1" applyFont="1" applyBorder="1" applyAlignment="1">
      <alignment horizontal="center" vertical="center"/>
    </xf>
    <xf numFmtId="37" fontId="429" fillId="0" borderId="4" xfId="0" applyNumberFormat="1" applyFont="1" applyBorder="1" applyAlignment="1">
      <alignment horizontal="center" vertical="center"/>
    </xf>
    <xf numFmtId="37" fontId="437" fillId="0" borderId="1" xfId="0" applyNumberFormat="1" applyFont="1" applyBorder="1" applyAlignment="1">
      <alignment horizontal="center" vertical="center" wrapText="1"/>
    </xf>
    <xf numFmtId="37" fontId="438" fillId="0" borderId="1" xfId="0" applyNumberFormat="1" applyFont="1" applyBorder="1" applyAlignment="1">
      <alignment horizontal="center" vertical="center" wrapText="1"/>
    </xf>
    <xf numFmtId="37" fontId="439" fillId="0" borderId="1" xfId="0" applyNumberFormat="1" applyFont="1" applyBorder="1" applyAlignment="1">
      <alignment horizontal="center" vertical="center" wrapText="1"/>
    </xf>
    <xf numFmtId="37" fontId="440" fillId="0" borderId="0" xfId="0" applyNumberFormat="1" applyFont="1" applyAlignment="1">
      <alignment horizontal="center" vertical="center" wrapText="1"/>
    </xf>
    <xf numFmtId="37" fontId="441" fillId="0" borderId="0" xfId="0" applyNumberFormat="1" applyFont="1" applyAlignment="1">
      <alignment horizontal="center" vertical="center" wrapText="1"/>
    </xf>
    <xf numFmtId="37" fontId="442" fillId="0" borderId="0" xfId="0" applyNumberFormat="1" applyFont="1" applyAlignment="1">
      <alignment horizontal="center" vertical="center" wrapText="1"/>
    </xf>
    <xf numFmtId="37" fontId="443" fillId="0" borderId="3" xfId="0" applyNumberFormat="1" applyFont="1" applyBorder="1" applyAlignment="1">
      <alignment horizontal="center" vertical="center"/>
    </xf>
    <xf numFmtId="37" fontId="445" fillId="0" borderId="4" xfId="0" applyNumberFormat="1" applyFont="1" applyBorder="1" applyAlignment="1">
      <alignment horizontal="center" vertical="center"/>
    </xf>
    <xf numFmtId="37" fontId="450" fillId="0" borderId="1" xfId="0" applyNumberFormat="1" applyFont="1" applyBorder="1" applyAlignment="1">
      <alignment horizontal="center" vertical="center"/>
    </xf>
    <xf numFmtId="37" fontId="451" fillId="0" borderId="1" xfId="0" applyNumberFormat="1" applyFont="1" applyBorder="1" applyAlignment="1">
      <alignment horizontal="center" vertical="center"/>
    </xf>
    <xf numFmtId="37" fontId="452" fillId="0" borderId="1" xfId="0" applyNumberFormat="1" applyFont="1" applyBorder="1" applyAlignment="1">
      <alignment horizontal="center" vertical="center" wrapText="1"/>
    </xf>
    <xf numFmtId="37" fontId="453" fillId="0" borderId="1" xfId="0" applyNumberFormat="1" applyFont="1" applyBorder="1" applyAlignment="1">
      <alignment horizontal="center" vertical="center" wrapText="1"/>
    </xf>
    <xf numFmtId="37" fontId="454" fillId="0" borderId="1" xfId="0" applyNumberFormat="1" applyFont="1" applyBorder="1" applyAlignment="1">
      <alignment horizontal="center" vertical="center" wrapText="1"/>
    </xf>
    <xf numFmtId="37" fontId="455" fillId="0" borderId="0" xfId="0" applyNumberFormat="1" applyFont="1" applyAlignment="1">
      <alignment horizontal="center" vertical="center" wrapText="1"/>
    </xf>
    <xf numFmtId="37" fontId="456" fillId="0" borderId="0" xfId="0" applyNumberFormat="1" applyFont="1" applyAlignment="1">
      <alignment horizontal="center" vertical="center" wrapText="1"/>
    </xf>
    <xf numFmtId="37" fontId="457" fillId="0" borderId="0" xfId="0" applyNumberFormat="1" applyFont="1" applyAlignment="1">
      <alignment horizontal="center" vertical="center" wrapText="1"/>
    </xf>
    <xf numFmtId="37" fontId="458" fillId="0" borderId="3" xfId="0" applyNumberFormat="1" applyFont="1" applyBorder="1" applyAlignment="1">
      <alignment horizontal="center" vertical="center"/>
    </xf>
    <xf numFmtId="37" fontId="459" fillId="0" borderId="4" xfId="0" applyNumberFormat="1" applyFont="1" applyBorder="1" applyAlignment="1">
      <alignment horizontal="center" vertical="center"/>
    </xf>
    <xf numFmtId="37" fontId="460" fillId="0" borderId="4" xfId="0" applyNumberFormat="1" applyFont="1" applyBorder="1" applyAlignment="1">
      <alignment horizontal="center" vertical="center"/>
    </xf>
    <xf numFmtId="0" fontId="0" fillId="0" borderId="0" xfId="0"/>
    <xf numFmtId="3" fontId="0" fillId="0" borderId="0" xfId="0" applyNumberFormat="1"/>
    <xf numFmtId="3" fontId="461" fillId="0" borderId="0" xfId="0" applyNumberFormat="1" applyFont="1"/>
    <xf numFmtId="0" fontId="461" fillId="0" borderId="0" xfId="0" applyFont="1"/>
    <xf numFmtId="10" fontId="0" fillId="0" borderId="0" xfId="0" applyNumberFormat="1"/>
    <xf numFmtId="37" fontId="0" fillId="0" borderId="0" xfId="0" applyNumberFormat="1"/>
    <xf numFmtId="37" fontId="0" fillId="0" borderId="0" xfId="0" applyNumberFormat="1" applyFill="1"/>
    <xf numFmtId="37" fontId="154" fillId="0" borderId="0" xfId="0" applyNumberFormat="1" applyFont="1" applyFill="1" applyBorder="1" applyAlignment="1">
      <alignment horizontal="center" vertical="center"/>
    </xf>
    <xf numFmtId="37" fontId="0" fillId="0" borderId="0" xfId="0" applyNumberFormat="1" applyFill="1" applyBorder="1"/>
    <xf numFmtId="0" fontId="0" fillId="0" borderId="0" xfId="0" applyFill="1"/>
    <xf numFmtId="37" fontId="194" fillId="0" borderId="0" xfId="0" applyNumberFormat="1" applyFont="1" applyFill="1" applyAlignment="1">
      <alignment horizontal="center" vertical="center"/>
    </xf>
    <xf numFmtId="37" fontId="195" fillId="0" borderId="1" xfId="0" applyNumberFormat="1" applyFont="1" applyFill="1" applyBorder="1" applyAlignment="1">
      <alignment horizontal="center" vertical="center" wrapText="1"/>
    </xf>
    <xf numFmtId="37" fontId="196" fillId="0" borderId="1" xfId="0" applyNumberFormat="1" applyFont="1" applyFill="1" applyBorder="1" applyAlignment="1">
      <alignment horizontal="center" vertical="center" wrapText="1"/>
    </xf>
    <xf numFmtId="37" fontId="197" fillId="0" borderId="1" xfId="0" applyNumberFormat="1" applyFont="1" applyFill="1" applyBorder="1" applyAlignment="1">
      <alignment horizontal="center" vertical="center" wrapText="1"/>
    </xf>
    <xf numFmtId="37" fontId="198" fillId="0" borderId="1" xfId="0" applyNumberFormat="1" applyFont="1" applyFill="1" applyBorder="1" applyAlignment="1">
      <alignment horizontal="center" vertical="center" wrapText="1"/>
    </xf>
    <xf numFmtId="37" fontId="199" fillId="0" borderId="1" xfId="0" applyNumberFormat="1" applyFont="1" applyFill="1" applyBorder="1" applyAlignment="1">
      <alignment horizontal="center" vertical="center" wrapText="1"/>
    </xf>
    <xf numFmtId="37" fontId="200" fillId="0" borderId="1" xfId="0" applyNumberFormat="1" applyFont="1" applyFill="1" applyBorder="1" applyAlignment="1">
      <alignment horizontal="center" vertical="center" wrapText="1"/>
    </xf>
    <xf numFmtId="37" fontId="201" fillId="0" borderId="1" xfId="0" applyNumberFormat="1" applyFont="1" applyFill="1" applyBorder="1" applyAlignment="1">
      <alignment horizontal="center" vertical="center" wrapText="1"/>
    </xf>
    <xf numFmtId="37" fontId="202" fillId="0" borderId="1" xfId="0" applyNumberFormat="1" applyFont="1" applyFill="1" applyBorder="1" applyAlignment="1">
      <alignment horizontal="center" vertical="center" wrapText="1"/>
    </xf>
    <xf numFmtId="3" fontId="0" fillId="0" borderId="0" xfId="0" applyNumberFormat="1" applyFill="1"/>
    <xf numFmtId="37" fontId="203" fillId="0" borderId="4" xfId="0" applyNumberFormat="1" applyFont="1" applyFill="1" applyBorder="1" applyAlignment="1">
      <alignment horizontal="center" vertical="center"/>
    </xf>
    <xf numFmtId="37" fontId="204" fillId="0" borderId="4" xfId="0" applyNumberFormat="1" applyFont="1" applyFill="1" applyBorder="1" applyAlignment="1">
      <alignment horizontal="center" vertical="center"/>
    </xf>
    <xf numFmtId="37" fontId="205" fillId="0" borderId="4" xfId="0" applyNumberFormat="1" applyFont="1" applyFill="1" applyBorder="1" applyAlignment="1">
      <alignment horizontal="center" vertical="center"/>
    </xf>
    <xf numFmtId="37" fontId="206" fillId="0" borderId="4" xfId="0" applyNumberFormat="1" applyFont="1" applyFill="1" applyBorder="1" applyAlignment="1">
      <alignment horizontal="center" vertical="center"/>
    </xf>
    <xf numFmtId="37" fontId="207" fillId="0" borderId="4" xfId="0" applyNumberFormat="1" applyFont="1" applyFill="1" applyBorder="1" applyAlignment="1">
      <alignment horizontal="center" vertical="center"/>
    </xf>
    <xf numFmtId="37" fontId="208" fillId="0" borderId="4" xfId="0" applyNumberFormat="1" applyFont="1" applyFill="1" applyBorder="1" applyAlignment="1">
      <alignment horizontal="center" vertical="center"/>
    </xf>
    <xf numFmtId="37" fontId="209" fillId="0" borderId="4" xfId="0" applyNumberFormat="1" applyFont="1" applyFill="1" applyBorder="1" applyAlignment="1">
      <alignment horizontal="center" vertical="center"/>
    </xf>
    <xf numFmtId="37" fontId="210" fillId="0" borderId="4" xfId="0" applyNumberFormat="1" applyFont="1" applyFill="1" applyBorder="1" applyAlignment="1">
      <alignment horizontal="center" vertical="center"/>
    </xf>
    <xf numFmtId="37" fontId="0" fillId="0" borderId="0" xfId="0" applyNumberFormat="1" applyFont="1" applyAlignment="1">
      <alignment horizontal="center" vertical="center" wrapText="1"/>
    </xf>
    <xf numFmtId="0" fontId="0" fillId="0" borderId="0" xfId="0" applyFill="1"/>
    <xf numFmtId="0" fontId="0" fillId="0" borderId="0" xfId="0" applyFill="1"/>
    <xf numFmtId="164" fontId="462" fillId="0" borderId="0" xfId="0" applyNumberFormat="1" applyFont="1" applyAlignment="1">
      <alignment horizontal="center" vertical="center" wrapText="1"/>
    </xf>
    <xf numFmtId="37" fontId="73" fillId="0" borderId="0" xfId="0" applyNumberFormat="1" applyFont="1" applyBorder="1" applyAlignment="1">
      <alignment horizontal="center" vertical="center"/>
    </xf>
    <xf numFmtId="37" fontId="74" fillId="0" borderId="0" xfId="0" applyNumberFormat="1" applyFont="1" applyBorder="1" applyAlignment="1">
      <alignment horizontal="center" vertical="center"/>
    </xf>
    <xf numFmtId="37" fontId="75" fillId="0" borderId="0" xfId="0" applyNumberFormat="1" applyFont="1" applyBorder="1" applyAlignment="1">
      <alignment horizontal="center" vertical="center"/>
    </xf>
    <xf numFmtId="37" fontId="76" fillId="0" borderId="0" xfId="0" applyNumberFormat="1" applyFont="1" applyBorder="1" applyAlignment="1">
      <alignment horizontal="center" vertical="center"/>
    </xf>
    <xf numFmtId="164" fontId="462" fillId="0" borderId="8" xfId="0" applyNumberFormat="1" applyFont="1" applyBorder="1" applyAlignment="1">
      <alignment horizontal="center" vertical="center" wrapText="1"/>
    </xf>
    <xf numFmtId="164" fontId="462" fillId="0" borderId="0" xfId="0" applyNumberFormat="1" applyFont="1" applyBorder="1" applyAlignment="1">
      <alignment horizontal="center" vertical="center" wrapText="1"/>
    </xf>
    <xf numFmtId="10" fontId="128" fillId="0" borderId="0" xfId="0" applyNumberFormat="1" applyFont="1" applyAlignment="1">
      <alignment horizontal="center" vertical="center"/>
    </xf>
    <xf numFmtId="37" fontId="0" fillId="0" borderId="0" xfId="0" applyNumberFormat="1" applyBorder="1"/>
    <xf numFmtId="37" fontId="181" fillId="0" borderId="0" xfId="0" applyNumberFormat="1" applyFont="1" applyBorder="1" applyAlignment="1">
      <alignment horizontal="center" vertical="center"/>
    </xf>
    <xf numFmtId="3" fontId="461" fillId="0" borderId="0" xfId="0" applyNumberFormat="1" applyFont="1" applyFill="1"/>
    <xf numFmtId="0" fontId="461" fillId="0" borderId="0" xfId="0" applyFont="1" applyFill="1"/>
    <xf numFmtId="0" fontId="0" fillId="0" borderId="0" xfId="0" applyFill="1" applyAlignment="1">
      <alignment horizontal="center" vertical="center"/>
    </xf>
    <xf numFmtId="0" fontId="0" fillId="0" borderId="0" xfId="0" applyNumberFormat="1" applyFill="1"/>
    <xf numFmtId="0" fontId="0" fillId="0" borderId="0" xfId="0"/>
    <xf numFmtId="164" fontId="0" fillId="0" borderId="0" xfId="0" applyNumberFormat="1" applyFill="1"/>
    <xf numFmtId="37" fontId="396" fillId="0" borderId="0" xfId="0" applyNumberFormat="1" applyFont="1" applyBorder="1" applyAlignment="1">
      <alignment horizontal="center" vertical="center"/>
    </xf>
    <xf numFmtId="0" fontId="0" fillId="0" borderId="0" xfId="0" applyBorder="1"/>
    <xf numFmtId="164" fontId="0" fillId="0" borderId="0" xfId="0" applyNumberFormat="1"/>
    <xf numFmtId="164" fontId="462" fillId="0" borderId="0" xfId="0" applyNumberFormat="1" applyFont="1" applyFill="1" applyAlignment="1">
      <alignment horizontal="center" vertical="center" wrapText="1"/>
    </xf>
    <xf numFmtId="37" fontId="444" fillId="0" borderId="0" xfId="0" applyNumberFormat="1" applyFont="1" applyBorder="1" applyAlignment="1">
      <alignment horizontal="center" vertical="center"/>
    </xf>
    <xf numFmtId="0" fontId="0" fillId="0" borderId="0" xfId="0" applyFill="1"/>
    <xf numFmtId="37" fontId="1" fillId="0" borderId="0" xfId="0" applyNumberFormat="1" applyFont="1" applyAlignment="1">
      <alignment horizontal="center" vertical="center" wrapText="1"/>
    </xf>
    <xf numFmtId="37" fontId="1" fillId="0" borderId="3" xfId="0" applyNumberFormat="1" applyFont="1" applyBorder="1" applyAlignment="1">
      <alignment horizontal="center" vertical="center"/>
    </xf>
    <xf numFmtId="37" fontId="153" fillId="0" borderId="0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 applyFill="1"/>
    <xf numFmtId="164" fontId="462" fillId="0" borderId="8" xfId="0" applyNumberFormat="1" applyFont="1" applyFill="1" applyBorder="1" applyAlignment="1">
      <alignment horizontal="center" vertical="center" wrapText="1"/>
    </xf>
    <xf numFmtId="0" fontId="0" fillId="0" borderId="0" xfId="0" applyFill="1"/>
    <xf numFmtId="10" fontId="463" fillId="0" borderId="0" xfId="0" applyNumberFormat="1" applyFont="1" applyAlignment="1">
      <alignment horizontal="center" vertical="center"/>
    </xf>
    <xf numFmtId="37" fontId="81" fillId="0" borderId="0" xfId="0" applyNumberFormat="1" applyFont="1" applyBorder="1" applyAlignment="1">
      <alignment horizontal="center" vertical="center"/>
    </xf>
    <xf numFmtId="10" fontId="463" fillId="0" borderId="8" xfId="0" applyNumberFormat="1" applyFont="1" applyBorder="1" applyAlignment="1">
      <alignment horizontal="center" vertical="center"/>
    </xf>
    <xf numFmtId="3" fontId="464" fillId="0" borderId="0" xfId="0" applyNumberFormat="1" applyFont="1"/>
    <xf numFmtId="10" fontId="465" fillId="0" borderId="0" xfId="0" applyNumberFormat="1" applyFont="1" applyAlignment="1">
      <alignment horizontal="center" vertical="center"/>
    </xf>
    <xf numFmtId="10" fontId="465" fillId="0" borderId="3" xfId="0" applyNumberFormat="1" applyFont="1" applyFill="1" applyBorder="1" applyAlignment="1">
      <alignment horizontal="center" vertical="center"/>
    </xf>
    <xf numFmtId="37" fontId="465" fillId="0" borderId="4" xfId="0" applyNumberFormat="1" applyFont="1" applyBorder="1" applyAlignment="1">
      <alignment horizontal="center" vertical="center"/>
    </xf>
    <xf numFmtId="0" fontId="466" fillId="0" borderId="0" xfId="0" applyFont="1"/>
    <xf numFmtId="10" fontId="465" fillId="0" borderId="3" xfId="0" applyNumberFormat="1" applyFont="1" applyBorder="1" applyAlignment="1">
      <alignment horizontal="center" vertical="center"/>
    </xf>
    <xf numFmtId="0" fontId="468" fillId="0" borderId="0" xfId="0" applyFont="1"/>
    <xf numFmtId="37" fontId="467" fillId="0" borderId="1" xfId="0" applyNumberFormat="1" applyFont="1" applyFill="1" applyBorder="1" applyAlignment="1">
      <alignment horizontal="center" vertical="center" wrapText="1"/>
    </xf>
    <xf numFmtId="0" fontId="468" fillId="0" borderId="0" xfId="0" applyFont="1" applyFill="1"/>
    <xf numFmtId="0" fontId="463" fillId="0" borderId="0" xfId="0" applyFont="1" applyFill="1" applyAlignment="1">
      <alignment horizontal="center" vertical="center"/>
    </xf>
    <xf numFmtId="10" fontId="463" fillId="0" borderId="0" xfId="0" applyNumberFormat="1" applyFont="1" applyFill="1" applyAlignment="1">
      <alignment horizontal="center" vertical="center"/>
    </xf>
    <xf numFmtId="10" fontId="463" fillId="0" borderId="8" xfId="0" applyNumberFormat="1" applyFont="1" applyFill="1" applyBorder="1" applyAlignment="1">
      <alignment horizontal="center" vertical="center"/>
    </xf>
    <xf numFmtId="37" fontId="463" fillId="0" borderId="4" xfId="0" applyNumberFormat="1" applyFont="1" applyFill="1" applyBorder="1" applyAlignment="1">
      <alignment horizontal="center" vertical="center"/>
    </xf>
    <xf numFmtId="10" fontId="463" fillId="0" borderId="3" xfId="0" applyNumberFormat="1" applyFont="1" applyBorder="1" applyAlignment="1">
      <alignment horizontal="center" vertical="center"/>
    </xf>
    <xf numFmtId="0" fontId="0" fillId="0" borderId="0" xfId="0" applyFill="1"/>
    <xf numFmtId="37" fontId="168" fillId="0" borderId="9" xfId="0" applyNumberFormat="1" applyFont="1" applyBorder="1" applyAlignment="1">
      <alignment horizontal="center" vertical="center" wrapText="1"/>
    </xf>
    <xf numFmtId="37" fontId="169" fillId="0" borderId="9" xfId="0" applyNumberFormat="1" applyFont="1" applyBorder="1" applyAlignment="1">
      <alignment horizontal="center" vertical="center" wrapText="1"/>
    </xf>
    <xf numFmtId="37" fontId="170" fillId="0" borderId="9" xfId="0" applyNumberFormat="1" applyFont="1" applyBorder="1" applyAlignment="1">
      <alignment horizontal="center" vertical="center" wrapText="1"/>
    </xf>
    <xf numFmtId="37" fontId="167" fillId="0" borderId="9" xfId="0" applyNumberFormat="1" applyFont="1" applyBorder="1" applyAlignment="1">
      <alignment horizontal="center" vertical="center"/>
    </xf>
    <xf numFmtId="0" fontId="0" fillId="3" borderId="0" xfId="0" applyFill="1"/>
    <xf numFmtId="3" fontId="0" fillId="3" borderId="0" xfId="0" applyNumberFormat="1" applyFill="1"/>
    <xf numFmtId="37" fontId="0" fillId="3" borderId="0" xfId="0" applyNumberFormat="1" applyFill="1"/>
    <xf numFmtId="37" fontId="1" fillId="0" borderId="0" xfId="0" applyNumberFormat="1" applyFont="1" applyFill="1" applyAlignment="1">
      <alignment horizontal="center" vertical="center" wrapText="1"/>
    </xf>
    <xf numFmtId="37" fontId="463" fillId="0" borderId="0" xfId="0" applyNumberFormat="1" applyFont="1" applyFill="1" applyAlignment="1">
      <alignment horizontal="center" vertical="center" wrapText="1"/>
    </xf>
    <xf numFmtId="164" fontId="0" fillId="0" borderId="0" xfId="0" applyNumberFormat="1" applyBorder="1"/>
    <xf numFmtId="37" fontId="218" fillId="0" borderId="11" xfId="0" applyNumberFormat="1" applyFont="1" applyBorder="1" applyAlignment="1">
      <alignment horizontal="center" vertical="center"/>
    </xf>
    <xf numFmtId="37" fontId="2" fillId="0" borderId="0" xfId="0" applyNumberFormat="1" applyFont="1" applyAlignment="1">
      <alignment horizontal="center" vertical="center"/>
    </xf>
    <xf numFmtId="0" fontId="0" fillId="0" borderId="0" xfId="0"/>
    <xf numFmtId="37" fontId="3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37" fontId="6" fillId="0" borderId="0" xfId="0" applyNumberFormat="1" applyFont="1" applyAlignment="1">
      <alignment horizontal="center" vertical="center"/>
    </xf>
    <xf numFmtId="37" fontId="7" fillId="0" borderId="0" xfId="0" applyNumberFormat="1" applyFont="1" applyAlignment="1">
      <alignment horizontal="center" vertical="center"/>
    </xf>
    <xf numFmtId="37" fontId="8" fillId="0" borderId="0" xfId="0" applyNumberFormat="1" applyFont="1" applyAlignment="1">
      <alignment horizontal="right" vertical="center"/>
    </xf>
    <xf numFmtId="37" fontId="9" fillId="0" borderId="0" xfId="0" applyNumberFormat="1" applyFont="1" applyAlignment="1">
      <alignment horizontal="right" vertical="center"/>
    </xf>
    <xf numFmtId="37" fontId="10" fillId="0" borderId="3" xfId="0" applyNumberFormat="1" applyFont="1" applyBorder="1" applyAlignment="1">
      <alignment horizontal="center" vertical="center"/>
    </xf>
    <xf numFmtId="37" fontId="11" fillId="0" borderId="9" xfId="0" applyNumberFormat="1" applyFont="1" applyBorder="1" applyAlignment="1">
      <alignment horizontal="center" vertical="center"/>
    </xf>
    <xf numFmtId="0" fontId="0" fillId="2" borderId="10" xfId="0" applyNumberFormat="1" applyFont="1" applyFill="1" applyBorder="1"/>
    <xf numFmtId="37" fontId="12" fillId="0" borderId="9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37" fontId="15" fillId="0" borderId="1" xfId="0" applyNumberFormat="1" applyFont="1" applyBorder="1" applyAlignment="1">
      <alignment horizontal="center" vertical="center"/>
    </xf>
    <xf numFmtId="37" fontId="16" fillId="0" borderId="1" xfId="0" applyNumberFormat="1" applyFont="1" applyBorder="1" applyAlignment="1">
      <alignment horizontal="center" vertical="center"/>
    </xf>
    <xf numFmtId="37" fontId="17" fillId="0" borderId="1" xfId="0" applyNumberFormat="1" applyFont="1" applyBorder="1" applyAlignment="1">
      <alignment horizontal="center" vertical="center"/>
    </xf>
    <xf numFmtId="37" fontId="18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7" fontId="23" fillId="0" borderId="1" xfId="0" applyNumberFormat="1" applyFont="1" applyBorder="1" applyAlignment="1">
      <alignment horizontal="center" vertical="center"/>
    </xf>
    <xf numFmtId="37" fontId="13" fillId="0" borderId="0" xfId="0" applyNumberFormat="1" applyFont="1" applyAlignment="1">
      <alignment horizontal="center" vertical="center" wrapText="1"/>
    </xf>
    <xf numFmtId="37" fontId="24" fillId="0" borderId="1" xfId="0" applyNumberFormat="1" applyFont="1" applyBorder="1" applyAlignment="1">
      <alignment horizontal="center" vertical="center"/>
    </xf>
    <xf numFmtId="37" fontId="25" fillId="0" borderId="1" xfId="0" applyNumberFormat="1" applyFont="1" applyBorder="1" applyAlignment="1">
      <alignment horizontal="center" vertical="center"/>
    </xf>
    <xf numFmtId="37" fontId="26" fillId="0" borderId="1" xfId="0" applyNumberFormat="1" applyFont="1" applyBorder="1" applyAlignment="1">
      <alignment horizontal="center" vertical="center"/>
    </xf>
    <xf numFmtId="37" fontId="14" fillId="0" borderId="0" xfId="0" applyNumberFormat="1" applyFont="1" applyAlignment="1">
      <alignment horizontal="center" vertical="center" wrapText="1"/>
    </xf>
    <xf numFmtId="37" fontId="27" fillId="0" borderId="1" xfId="0" applyNumberFormat="1" applyFont="1" applyBorder="1" applyAlignment="1">
      <alignment horizontal="center" vertical="center"/>
    </xf>
    <xf numFmtId="37" fontId="85" fillId="0" borderId="0" xfId="0" applyNumberFormat="1" applyFont="1" applyAlignment="1">
      <alignment horizontal="center" vertical="center"/>
    </xf>
    <xf numFmtId="37" fontId="86" fillId="0" borderId="0" xfId="0" applyNumberFormat="1" applyFont="1" applyAlignment="1">
      <alignment horizontal="center" vertical="center"/>
    </xf>
    <xf numFmtId="37" fontId="87" fillId="0" borderId="0" xfId="0" applyNumberFormat="1" applyFont="1" applyAlignment="1">
      <alignment horizontal="center" vertical="center"/>
    </xf>
    <xf numFmtId="37" fontId="88" fillId="0" borderId="0" xfId="0" applyNumberFormat="1" applyFont="1" applyAlignment="1">
      <alignment horizontal="right" vertical="center"/>
    </xf>
    <xf numFmtId="37" fontId="89" fillId="0" borderId="1" xfId="0" applyNumberFormat="1" applyFont="1" applyBorder="1" applyAlignment="1">
      <alignment horizontal="center" vertical="center"/>
    </xf>
    <xf numFmtId="0" fontId="0" fillId="2" borderId="2" xfId="0" applyNumberFormat="1" applyFont="1" applyFill="1" applyBorder="1"/>
    <xf numFmtId="37" fontId="91" fillId="0" borderId="1" xfId="0" applyNumberFormat="1" applyFont="1" applyBorder="1" applyAlignment="1">
      <alignment horizontal="center" vertical="center"/>
    </xf>
    <xf numFmtId="37" fontId="92" fillId="0" borderId="1" xfId="0" applyNumberFormat="1" applyFont="1" applyBorder="1" applyAlignment="1">
      <alignment horizontal="center" vertical="center"/>
    </xf>
    <xf numFmtId="37" fontId="118" fillId="0" borderId="0" xfId="0" applyNumberFormat="1" applyFont="1" applyAlignment="1">
      <alignment horizontal="center" vertical="center"/>
    </xf>
    <xf numFmtId="37" fontId="119" fillId="0" borderId="0" xfId="0" applyNumberFormat="1" applyFont="1" applyAlignment="1">
      <alignment horizontal="center" vertical="center"/>
    </xf>
    <xf numFmtId="37" fontId="120" fillId="0" borderId="0" xfId="0" applyNumberFormat="1" applyFont="1" applyAlignment="1">
      <alignment horizontal="center" vertical="center"/>
    </xf>
    <xf numFmtId="37" fontId="121" fillId="0" borderId="0" xfId="0" applyNumberFormat="1" applyFont="1" applyAlignment="1">
      <alignment horizontal="right" vertical="center"/>
    </xf>
    <xf numFmtId="37" fontId="136" fillId="0" borderId="0" xfId="0" applyNumberFormat="1" applyFont="1" applyAlignment="1">
      <alignment horizontal="center" vertical="center"/>
    </xf>
    <xf numFmtId="37" fontId="137" fillId="0" borderId="0" xfId="0" applyNumberFormat="1" applyFont="1" applyAlignment="1">
      <alignment horizontal="center" vertical="center"/>
    </xf>
    <xf numFmtId="37" fontId="138" fillId="0" borderId="0" xfId="0" applyNumberFormat="1" applyFont="1" applyAlignment="1">
      <alignment horizontal="center" vertical="center"/>
    </xf>
    <xf numFmtId="37" fontId="139" fillId="0" borderId="0" xfId="0" applyNumberFormat="1" applyFont="1" applyAlignment="1">
      <alignment horizontal="right" vertical="center"/>
    </xf>
    <xf numFmtId="37" fontId="140" fillId="0" borderId="1" xfId="0" applyNumberFormat="1" applyFont="1" applyBorder="1" applyAlignment="1">
      <alignment horizontal="center" vertical="center"/>
    </xf>
    <xf numFmtId="37" fontId="141" fillId="0" borderId="1" xfId="0" applyNumberFormat="1" applyFont="1" applyBorder="1" applyAlignment="1">
      <alignment horizontal="center" vertical="center"/>
    </xf>
    <xf numFmtId="37" fontId="142" fillId="0" borderId="1" xfId="0" applyNumberFormat="1" applyFont="1" applyBorder="1" applyAlignment="1">
      <alignment horizontal="center" vertical="center"/>
    </xf>
    <xf numFmtId="37" fontId="161" fillId="0" borderId="0" xfId="0" applyNumberFormat="1" applyFont="1" applyAlignment="1">
      <alignment horizontal="center" vertical="center"/>
    </xf>
    <xf numFmtId="37" fontId="162" fillId="0" borderId="0" xfId="0" applyNumberFormat="1" applyFont="1" applyAlignment="1">
      <alignment horizontal="center" vertical="center"/>
    </xf>
    <xf numFmtId="37" fontId="163" fillId="0" borderId="0" xfId="0" applyNumberFormat="1" applyFont="1" applyAlignment="1">
      <alignment horizontal="center" vertical="center"/>
    </xf>
    <xf numFmtId="37" fontId="164" fillId="0" borderId="0" xfId="0" applyNumberFormat="1" applyFont="1" applyAlignment="1">
      <alignment horizontal="right" vertical="center"/>
    </xf>
    <xf numFmtId="37" fontId="165" fillId="0" borderId="1" xfId="0" applyNumberFormat="1" applyFont="1" applyBorder="1" applyAlignment="1">
      <alignment horizontal="center" vertical="center"/>
    </xf>
    <xf numFmtId="37" fontId="166" fillId="0" borderId="1" xfId="0" applyNumberFormat="1" applyFont="1" applyBorder="1" applyAlignment="1">
      <alignment horizontal="center" vertical="center"/>
    </xf>
    <xf numFmtId="37" fontId="211" fillId="0" borderId="5" xfId="0" applyNumberFormat="1" applyFont="1" applyFill="1" applyBorder="1" applyAlignment="1">
      <alignment horizontal="center" vertical="center"/>
    </xf>
    <xf numFmtId="0" fontId="0" fillId="0" borderId="6" xfId="0" applyNumberFormat="1" applyFont="1" applyFill="1" applyBorder="1"/>
    <xf numFmtId="0" fontId="0" fillId="0" borderId="7" xfId="0" applyNumberFormat="1" applyFont="1" applyFill="1" applyBorder="1"/>
    <xf numFmtId="37" fontId="188" fillId="0" borderId="0" xfId="0" applyNumberFormat="1" applyFont="1" applyFill="1" applyAlignment="1">
      <alignment horizontal="center" vertical="center"/>
    </xf>
    <xf numFmtId="0" fontId="0" fillId="0" borderId="0" xfId="0" applyFill="1"/>
    <xf numFmtId="37" fontId="189" fillId="0" borderId="0" xfId="0" applyNumberFormat="1" applyFont="1" applyFill="1" applyAlignment="1">
      <alignment horizontal="center" vertical="center"/>
    </xf>
    <xf numFmtId="37" fontId="190" fillId="0" borderId="0" xfId="0" applyNumberFormat="1" applyFont="1" applyFill="1" applyAlignment="1">
      <alignment horizontal="center" vertical="center"/>
    </xf>
    <xf numFmtId="37" fontId="191" fillId="0" borderId="0" xfId="0" applyNumberFormat="1" applyFont="1" applyFill="1" applyAlignment="1">
      <alignment horizontal="right" vertical="center"/>
    </xf>
    <xf numFmtId="37" fontId="192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/>
    <xf numFmtId="37" fontId="193" fillId="0" borderId="1" xfId="0" applyNumberFormat="1" applyFont="1" applyFill="1" applyBorder="1" applyAlignment="1">
      <alignment horizontal="center" vertical="center"/>
    </xf>
    <xf numFmtId="37" fontId="282" fillId="0" borderId="5" xfId="0" applyNumberFormat="1" applyFont="1" applyBorder="1" applyAlignment="1">
      <alignment horizontal="center" vertical="center"/>
    </xf>
    <xf numFmtId="0" fontId="0" fillId="2" borderId="6" xfId="0" applyNumberFormat="1" applyFont="1" applyFill="1" applyBorder="1"/>
    <xf numFmtId="0" fontId="0" fillId="2" borderId="7" xfId="0" applyNumberFormat="1" applyFont="1" applyFill="1" applyBorder="1"/>
    <xf numFmtId="37" fontId="212" fillId="0" borderId="0" xfId="0" applyNumberFormat="1" applyFont="1" applyAlignment="1">
      <alignment horizontal="center" vertical="center"/>
    </xf>
    <xf numFmtId="37" fontId="213" fillId="0" borderId="0" xfId="0" applyNumberFormat="1" applyFont="1" applyAlignment="1">
      <alignment horizontal="center" vertical="center"/>
    </xf>
    <xf numFmtId="37" fontId="214" fillId="0" borderId="0" xfId="0" applyNumberFormat="1" applyFont="1" applyAlignment="1">
      <alignment horizontal="center" vertical="center"/>
    </xf>
    <xf numFmtId="37" fontId="215" fillId="0" borderId="0" xfId="0" applyNumberFormat="1" applyFont="1" applyAlignment="1">
      <alignment horizontal="right" vertical="center"/>
    </xf>
    <xf numFmtId="37" fontId="216" fillId="0" borderId="1" xfId="0" applyNumberFormat="1" applyFont="1" applyBorder="1" applyAlignment="1">
      <alignment horizontal="center" vertical="center"/>
    </xf>
    <xf numFmtId="37" fontId="217" fillId="0" borderId="1" xfId="0" applyNumberFormat="1" applyFont="1" applyBorder="1" applyAlignment="1">
      <alignment horizontal="center" vertical="center"/>
    </xf>
    <xf numFmtId="37" fontId="283" fillId="0" borderId="0" xfId="0" applyNumberFormat="1" applyFont="1" applyAlignment="1">
      <alignment horizontal="center" vertical="center"/>
    </xf>
    <xf numFmtId="37" fontId="284" fillId="0" borderId="0" xfId="0" applyNumberFormat="1" applyFont="1" applyAlignment="1">
      <alignment horizontal="center" vertical="center"/>
    </xf>
    <xf numFmtId="37" fontId="285" fillId="0" borderId="0" xfId="0" applyNumberFormat="1" applyFont="1" applyAlignment="1">
      <alignment horizontal="center" vertical="center"/>
    </xf>
    <xf numFmtId="37" fontId="286" fillId="0" borderId="0" xfId="0" applyNumberFormat="1" applyFont="1" applyAlignment="1">
      <alignment horizontal="right" vertical="center"/>
    </xf>
    <xf numFmtId="37" fontId="287" fillId="0" borderId="1" xfId="0" applyNumberFormat="1" applyFont="1" applyBorder="1" applyAlignment="1">
      <alignment horizontal="center" vertical="center"/>
    </xf>
    <xf numFmtId="37" fontId="288" fillId="0" borderId="1" xfId="0" applyNumberFormat="1" applyFont="1" applyBorder="1" applyAlignment="1">
      <alignment horizontal="center" vertical="center"/>
    </xf>
    <xf numFmtId="37" fontId="405" fillId="0" borderId="0" xfId="0" applyNumberFormat="1" applyFont="1" applyAlignment="1">
      <alignment horizontal="center" vertical="center"/>
    </xf>
    <xf numFmtId="37" fontId="406" fillId="0" borderId="0" xfId="0" applyNumberFormat="1" applyFont="1" applyAlignment="1">
      <alignment horizontal="center" vertical="center"/>
    </xf>
    <xf numFmtId="37" fontId="407" fillId="0" borderId="0" xfId="0" applyNumberFormat="1" applyFont="1" applyAlignment="1">
      <alignment horizontal="center" vertical="center"/>
    </xf>
    <xf numFmtId="37" fontId="408" fillId="0" borderId="0" xfId="0" applyNumberFormat="1" applyFont="1" applyAlignment="1">
      <alignment horizontal="right" vertical="center"/>
    </xf>
    <xf numFmtId="37" fontId="409" fillId="0" borderId="1" xfId="0" applyNumberFormat="1" applyFont="1" applyBorder="1" applyAlignment="1">
      <alignment horizontal="center" vertical="center"/>
    </xf>
    <xf numFmtId="37" fontId="410" fillId="0" borderId="1" xfId="0" applyNumberFormat="1" applyFont="1" applyBorder="1" applyAlignment="1">
      <alignment horizontal="center" vertical="center"/>
    </xf>
    <xf numFmtId="37" fontId="430" fillId="0" borderId="0" xfId="0" applyNumberFormat="1" applyFont="1" applyAlignment="1">
      <alignment horizontal="center" vertical="center"/>
    </xf>
    <xf numFmtId="37" fontId="431" fillId="0" borderId="0" xfId="0" applyNumberFormat="1" applyFont="1" applyAlignment="1">
      <alignment horizontal="center" vertical="center"/>
    </xf>
    <xf numFmtId="37" fontId="432" fillId="0" borderId="0" xfId="0" applyNumberFormat="1" applyFont="1" applyAlignment="1">
      <alignment horizontal="center" vertical="center"/>
    </xf>
    <xf numFmtId="37" fontId="433" fillId="0" borderId="0" xfId="0" applyNumberFormat="1" applyFont="1" applyAlignment="1">
      <alignment horizontal="right" vertical="center"/>
    </xf>
    <xf numFmtId="37" fontId="434" fillId="0" borderId="1" xfId="0" applyNumberFormat="1" applyFont="1" applyBorder="1" applyAlignment="1">
      <alignment horizontal="center" vertical="center"/>
    </xf>
    <xf numFmtId="37" fontId="435" fillId="0" borderId="1" xfId="0" applyNumberFormat="1" applyFont="1" applyBorder="1" applyAlignment="1">
      <alignment horizontal="center" vertical="center"/>
    </xf>
    <xf numFmtId="37" fontId="436" fillId="0" borderId="1" xfId="0" applyNumberFormat="1" applyFont="1" applyBorder="1" applyAlignment="1">
      <alignment horizontal="center" vertical="center"/>
    </xf>
    <xf numFmtId="37" fontId="446" fillId="0" borderId="0" xfId="0" applyNumberFormat="1" applyFont="1" applyAlignment="1">
      <alignment horizontal="center" vertical="center"/>
    </xf>
    <xf numFmtId="37" fontId="447" fillId="0" borderId="0" xfId="0" applyNumberFormat="1" applyFont="1" applyAlignment="1">
      <alignment horizontal="center" vertical="center"/>
    </xf>
    <xf numFmtId="37" fontId="448" fillId="0" borderId="0" xfId="0" applyNumberFormat="1" applyFont="1" applyAlignment="1">
      <alignment horizontal="center" vertical="center"/>
    </xf>
    <xf numFmtId="37" fontId="449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5</xdr:col>
      <xdr:colOff>590550</xdr:colOff>
      <xdr:row>16</xdr:row>
      <xdr:rowOff>1368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0150" cy="11443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bsf3.irbroker.com/detailLedgerReport.do?method=detailLedgerList&amp;activity=detail-ledger-report&amp;dll.fund-id=1&amp;dll.start-dl-number=7000248&amp;dll.end-dl-number=7000248&amp;dll.start-voucher-number=&amp;dll.end-voucher-number=&amp;dll.start-voucher-temp-number=&amp;dll.end-voucher-temp-number=&amp;dll.start-date=1399/08/01&amp;dll.end-date=1400/07/30&amp;dll.start-sl-number=4060&amp;dll.end-sl-number=4060&amp;dll.without-final-deals=0&amp;dll.by-opening-quotes=0&amp;dll.by-closing-function=0&amp;dll.by-closing-quotes=0&amp;dll.by-definitive-documents=0&amp;dll.branch-id=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2:J24"/>
  <sheetViews>
    <sheetView rightToLeft="1" topLeftCell="A16" workbookViewId="0"/>
  </sheetViews>
  <sheetFormatPr defaultRowHeight="15"/>
  <sheetData>
    <row r="22" spans="1:10" ht="39.950000000000003" customHeight="1">
      <c r="A22" s="435" t="s">
        <v>0</v>
      </c>
      <c r="B22" s="436"/>
      <c r="C22" s="436"/>
      <c r="D22" s="436"/>
      <c r="E22" s="436"/>
      <c r="F22" s="436"/>
      <c r="G22" s="436"/>
      <c r="H22" s="436"/>
      <c r="I22" s="436"/>
      <c r="J22" s="436"/>
    </row>
    <row r="23" spans="1:10" ht="39.950000000000003" customHeight="1">
      <c r="A23" s="437" t="s">
        <v>1</v>
      </c>
      <c r="B23" s="436"/>
      <c r="C23" s="436"/>
      <c r="D23" s="436"/>
      <c r="E23" s="436"/>
      <c r="F23" s="436"/>
      <c r="G23" s="436"/>
      <c r="H23" s="436"/>
      <c r="I23" s="436"/>
      <c r="J23" s="436"/>
    </row>
    <row r="24" spans="1:10" ht="39.950000000000003" customHeight="1">
      <c r="A24" s="438" t="s">
        <v>2</v>
      </c>
      <c r="B24" s="436"/>
      <c r="C24" s="436"/>
      <c r="D24" s="436"/>
      <c r="E24" s="436"/>
      <c r="F24" s="436"/>
      <c r="G24" s="436"/>
      <c r="H24" s="436"/>
      <c r="I24" s="436"/>
      <c r="J24" s="436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fitToHeight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S16"/>
  <sheetViews>
    <sheetView rightToLeft="1" view="pageBreakPreview" zoomScaleNormal="100" zoomScaleSheetLayoutView="100" workbookViewId="0">
      <selection activeCell="U13" sqref="U13"/>
    </sheetView>
  </sheetViews>
  <sheetFormatPr defaultRowHeight="15"/>
  <cols>
    <col min="1" max="1" width="21.28515625" customWidth="1"/>
    <col min="2" max="2" width="1.42578125" customWidth="1"/>
    <col min="3" max="3" width="17" customWidth="1"/>
    <col min="4" max="4" width="1.42578125" customWidth="1"/>
    <col min="5" max="5" width="17" customWidth="1"/>
    <col min="6" max="6" width="1.42578125" customWidth="1"/>
    <col min="7" max="7" width="17" customWidth="1"/>
    <col min="8" max="8" width="1.42578125" customWidth="1"/>
    <col min="9" max="9" width="17" customWidth="1"/>
    <col min="10" max="10" width="1.42578125" customWidth="1"/>
    <col min="11" max="11" width="17" customWidth="1"/>
    <col min="12" max="12" width="1.42578125" customWidth="1"/>
    <col min="13" max="13" width="17" customWidth="1"/>
    <col min="14" max="14" width="1.42578125" customWidth="1"/>
    <col min="15" max="15" width="17" customWidth="1"/>
    <col min="16" max="16" width="1.42578125" customWidth="1"/>
    <col min="17" max="17" width="17" customWidth="1"/>
    <col min="18" max="18" width="12.7109375" bestFit="1" customWidth="1"/>
    <col min="19" max="19" width="13.5703125" bestFit="1" customWidth="1"/>
  </cols>
  <sheetData>
    <row r="1" spans="1:19" ht="20.100000000000001" customHeight="1">
      <c r="A1" s="512" t="s">
        <v>0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  <c r="L1" s="436"/>
      <c r="M1" s="436"/>
      <c r="N1" s="436"/>
      <c r="O1" s="436"/>
      <c r="P1" s="436"/>
      <c r="Q1" s="436"/>
    </row>
    <row r="2" spans="1:19" ht="20.100000000000001" customHeight="1">
      <c r="A2" s="513" t="s">
        <v>90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  <c r="M2" s="436"/>
      <c r="N2" s="436"/>
      <c r="O2" s="436"/>
      <c r="P2" s="436"/>
      <c r="Q2" s="436"/>
    </row>
    <row r="3" spans="1:19" ht="20.100000000000001" customHeight="1">
      <c r="A3" s="514" t="s">
        <v>2</v>
      </c>
      <c r="B3" s="436"/>
      <c r="C3" s="436"/>
      <c r="D3" s="436"/>
      <c r="E3" s="436"/>
      <c r="F3" s="436"/>
      <c r="G3" s="436"/>
      <c r="H3" s="436"/>
      <c r="I3" s="436"/>
      <c r="J3" s="436"/>
      <c r="K3" s="436"/>
      <c r="L3" s="436"/>
      <c r="M3" s="436"/>
      <c r="N3" s="436"/>
      <c r="O3" s="436"/>
      <c r="P3" s="436"/>
      <c r="Q3" s="436"/>
    </row>
    <row r="5" spans="1:19" ht="15.75">
      <c r="A5" s="515" t="s">
        <v>222</v>
      </c>
      <c r="B5" s="436"/>
      <c r="C5" s="436"/>
      <c r="D5" s="436"/>
      <c r="E5" s="436"/>
      <c r="F5" s="436"/>
      <c r="G5" s="436"/>
      <c r="H5" s="436"/>
      <c r="I5" s="436"/>
      <c r="J5" s="436"/>
      <c r="K5" s="436"/>
      <c r="L5" s="436"/>
      <c r="M5" s="436"/>
      <c r="N5" s="436"/>
      <c r="O5" s="436"/>
      <c r="P5" s="436"/>
      <c r="Q5" s="436"/>
    </row>
    <row r="7" spans="1:19" ht="15.75">
      <c r="C7" s="516" t="s">
        <v>106</v>
      </c>
      <c r="D7" s="466"/>
      <c r="E7" s="466"/>
      <c r="F7" s="466"/>
      <c r="G7" s="466"/>
      <c r="H7" s="466"/>
      <c r="I7" s="466"/>
      <c r="J7" s="466"/>
      <c r="K7" s="466"/>
      <c r="M7" s="517" t="s">
        <v>7</v>
      </c>
      <c r="N7" s="466"/>
      <c r="O7" s="466"/>
      <c r="P7" s="466"/>
      <c r="Q7" s="466"/>
    </row>
    <row r="8" spans="1:19" ht="15.75">
      <c r="C8" s="308" t="s">
        <v>223</v>
      </c>
      <c r="E8" s="309" t="s">
        <v>206</v>
      </c>
      <c r="G8" s="310" t="s">
        <v>207</v>
      </c>
      <c r="I8" s="311" t="s">
        <v>63</v>
      </c>
      <c r="K8" s="312" t="s">
        <v>223</v>
      </c>
      <c r="M8" s="313" t="s">
        <v>206</v>
      </c>
      <c r="O8" s="314" t="s">
        <v>207</v>
      </c>
      <c r="Q8" s="315" t="s">
        <v>63</v>
      </c>
    </row>
    <row r="9" spans="1:19" ht="30">
      <c r="A9" s="316" t="s">
        <v>164</v>
      </c>
      <c r="C9" s="377">
        <v>0</v>
      </c>
      <c r="D9" s="377"/>
      <c r="E9" s="377">
        <v>0</v>
      </c>
      <c r="F9" s="377"/>
      <c r="G9" s="377">
        <v>0</v>
      </c>
      <c r="H9" s="377"/>
      <c r="I9" s="377">
        <v>0</v>
      </c>
      <c r="J9" s="377"/>
      <c r="K9" s="377">
        <v>0</v>
      </c>
      <c r="L9" s="377"/>
      <c r="M9" s="377">
        <v>0</v>
      </c>
      <c r="N9" s="377"/>
      <c r="O9" s="377">
        <v>1490118458</v>
      </c>
      <c r="P9" s="377"/>
      <c r="Q9" s="377">
        <v>1490118458</v>
      </c>
      <c r="R9" s="347"/>
      <c r="S9" s="351"/>
    </row>
    <row r="10" spans="1:19" ht="30">
      <c r="A10" s="317" t="s">
        <v>165</v>
      </c>
      <c r="C10" s="377">
        <v>0</v>
      </c>
      <c r="D10" s="377"/>
      <c r="E10" s="377">
        <v>0</v>
      </c>
      <c r="F10" s="377"/>
      <c r="G10" s="377">
        <v>0</v>
      </c>
      <c r="H10" s="377"/>
      <c r="I10" s="377">
        <v>0</v>
      </c>
      <c r="J10" s="377"/>
      <c r="K10" s="377">
        <v>0</v>
      </c>
      <c r="L10" s="377"/>
      <c r="M10" s="377">
        <v>0</v>
      </c>
      <c r="N10" s="377"/>
      <c r="O10" s="377">
        <v>-80879215</v>
      </c>
      <c r="P10" s="377"/>
      <c r="Q10" s="377">
        <v>-80879215</v>
      </c>
      <c r="R10" s="347"/>
      <c r="S10" s="351"/>
    </row>
    <row r="11" spans="1:19" ht="21" thickBot="1">
      <c r="A11" s="318" t="s">
        <v>63</v>
      </c>
      <c r="C11" s="382">
        <f>SUM(C9:$C$10)</f>
        <v>0</v>
      </c>
      <c r="D11" s="383"/>
      <c r="E11" s="382">
        <f>SUM(E9:$E$10)</f>
        <v>0</v>
      </c>
      <c r="F11" s="383"/>
      <c r="G11" s="382">
        <f>SUM(G9:$G$10)</f>
        <v>0</v>
      </c>
      <c r="H11" s="383"/>
      <c r="I11" s="382">
        <f>SUM(I9:$I$10)</f>
        <v>0</v>
      </c>
      <c r="J11" s="383"/>
      <c r="K11" s="382">
        <f>SUM(K9:$K$10)</f>
        <v>0</v>
      </c>
      <c r="L11" s="383"/>
      <c r="M11" s="382">
        <f>SUM(M9:$M$10)</f>
        <v>0</v>
      </c>
      <c r="O11" s="382">
        <f>SUM(O9:$O$10)</f>
        <v>1409239243</v>
      </c>
      <c r="P11" s="377"/>
      <c r="Q11" s="382">
        <f>SUM(Q9:$Q$10)</f>
        <v>1409239243</v>
      </c>
    </row>
    <row r="12" spans="1:19" ht="15.75" thickTop="1">
      <c r="C12" s="319"/>
      <c r="E12" s="320"/>
      <c r="G12" s="321"/>
      <c r="I12" s="322"/>
      <c r="K12" s="323"/>
      <c r="M12" s="324"/>
      <c r="O12" s="325"/>
      <c r="Q12" s="326"/>
    </row>
    <row r="16" spans="1:19">
      <c r="M16" s="395"/>
    </row>
  </sheetData>
  <mergeCells count="6">
    <mergeCell ref="A1:Q1"/>
    <mergeCell ref="A2:Q2"/>
    <mergeCell ref="A3:Q3"/>
    <mergeCell ref="A5:Q5"/>
    <mergeCell ref="C7:K7"/>
    <mergeCell ref="M7:Q7"/>
  </mergeCells>
  <pageMargins left="0.7" right="0.7" top="0.75" bottom="0.75" header="0.3" footer="0.3"/>
  <pageSetup paperSize="9" scale="77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14"/>
  <sheetViews>
    <sheetView rightToLeft="1" view="pageBreakPreview" zoomScale="110" zoomScaleNormal="100" zoomScaleSheetLayoutView="110" workbookViewId="0">
      <selection activeCell="K9" sqref="K9"/>
    </sheetView>
  </sheetViews>
  <sheetFormatPr defaultRowHeight="15"/>
  <cols>
    <col min="1" max="1" width="25.5703125" customWidth="1"/>
    <col min="2" max="2" width="1.42578125" customWidth="1"/>
    <col min="3" max="3" width="17" customWidth="1"/>
    <col min="4" max="4" width="1.42578125" customWidth="1"/>
    <col min="5" max="5" width="17" customWidth="1"/>
    <col min="6" max="6" width="1.42578125" customWidth="1"/>
    <col min="7" max="7" width="14.140625" customWidth="1"/>
    <col min="8" max="8" width="1.42578125" customWidth="1"/>
    <col min="9" max="9" width="17" customWidth="1"/>
    <col min="10" max="10" width="1.42578125" customWidth="1"/>
    <col min="11" max="11" width="14.140625" customWidth="1"/>
  </cols>
  <sheetData>
    <row r="1" spans="1:11" ht="20.100000000000001" customHeight="1">
      <c r="A1" s="518" t="s">
        <v>0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</row>
    <row r="2" spans="1:11" ht="20.100000000000001" customHeight="1">
      <c r="A2" s="519" t="s">
        <v>90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</row>
    <row r="3" spans="1:11" ht="20.100000000000001" customHeight="1">
      <c r="A3" s="520" t="s">
        <v>2</v>
      </c>
      <c r="B3" s="436"/>
      <c r="C3" s="436"/>
      <c r="D3" s="436"/>
      <c r="E3" s="436"/>
      <c r="F3" s="436"/>
      <c r="G3" s="436"/>
      <c r="H3" s="436"/>
      <c r="I3" s="436"/>
      <c r="J3" s="436"/>
      <c r="K3" s="436"/>
    </row>
    <row r="5" spans="1:11" ht="15.75">
      <c r="A5" s="521" t="s">
        <v>224</v>
      </c>
      <c r="B5" s="436"/>
      <c r="C5" s="436"/>
      <c r="D5" s="436"/>
      <c r="E5" s="436"/>
      <c r="F5" s="436"/>
      <c r="G5" s="436"/>
      <c r="H5" s="436"/>
      <c r="I5" s="436"/>
      <c r="J5" s="436"/>
      <c r="K5" s="436"/>
    </row>
    <row r="7" spans="1:11" ht="15.75">
      <c r="A7" s="522" t="s">
        <v>225</v>
      </c>
      <c r="B7" s="466"/>
      <c r="C7" s="466"/>
      <c r="E7" s="523" t="s">
        <v>106</v>
      </c>
      <c r="F7" s="466"/>
      <c r="G7" s="466"/>
      <c r="I7" s="524" t="s">
        <v>7</v>
      </c>
      <c r="J7" s="466"/>
      <c r="K7" s="466"/>
    </row>
    <row r="8" spans="1:11" ht="42">
      <c r="A8" s="327" t="s">
        <v>226</v>
      </c>
      <c r="C8" s="328" t="s">
        <v>69</v>
      </c>
      <c r="E8" s="329" t="s">
        <v>227</v>
      </c>
      <c r="G8" s="416" t="s">
        <v>228</v>
      </c>
      <c r="H8" s="417"/>
      <c r="I8" s="416" t="s">
        <v>227</v>
      </c>
      <c r="J8" s="417"/>
      <c r="K8" s="416" t="s">
        <v>228</v>
      </c>
    </row>
    <row r="9" spans="1:11" ht="20.25">
      <c r="A9" s="330" t="s">
        <v>229</v>
      </c>
      <c r="C9" s="1" t="s">
        <v>84</v>
      </c>
      <c r="E9" s="377">
        <v>0</v>
      </c>
      <c r="G9" s="396">
        <v>0</v>
      </c>
      <c r="H9" s="418"/>
      <c r="I9" s="396">
        <v>831215</v>
      </c>
      <c r="J9" s="417"/>
      <c r="K9" s="419">
        <f>I9/I12</f>
        <v>1.7016030113080453E-2</v>
      </c>
    </row>
    <row r="10" spans="1:11" ht="20.25">
      <c r="A10" s="331" t="s">
        <v>229</v>
      </c>
      <c r="C10" s="1" t="s">
        <v>86</v>
      </c>
      <c r="E10" s="377">
        <v>0</v>
      </c>
      <c r="G10" s="396">
        <v>0</v>
      </c>
      <c r="H10" s="418"/>
      <c r="I10" s="396">
        <v>47319044</v>
      </c>
      <c r="J10" s="417"/>
      <c r="K10" s="419">
        <f>I10/I12</f>
        <v>0.96868112055987787</v>
      </c>
    </row>
    <row r="11" spans="1:11" ht="20.25">
      <c r="A11" s="332" t="s">
        <v>229</v>
      </c>
      <c r="C11" s="1" t="s">
        <v>88</v>
      </c>
      <c r="E11" s="377">
        <v>0</v>
      </c>
      <c r="G11" s="396">
        <v>0</v>
      </c>
      <c r="H11" s="418"/>
      <c r="I11" s="396">
        <v>698679</v>
      </c>
      <c r="J11" s="417"/>
      <c r="K11" s="419">
        <f>I11/I12</f>
        <v>1.4302849327041664E-2</v>
      </c>
    </row>
    <row r="12" spans="1:11" ht="21" thickBot="1">
      <c r="A12" s="333" t="s">
        <v>63</v>
      </c>
      <c r="E12" s="382">
        <f>SUM(E9:$E$11)</f>
        <v>0</v>
      </c>
      <c r="G12" s="420">
        <f>SUM(G9:$G$11)</f>
        <v>0</v>
      </c>
      <c r="H12" s="417"/>
      <c r="I12" s="404">
        <f>SUM(I9:$I$11)</f>
        <v>48848938</v>
      </c>
      <c r="J12" s="417"/>
      <c r="K12" s="420">
        <f>SUM(K9:$K$11)</f>
        <v>1</v>
      </c>
    </row>
    <row r="13" spans="1:11" ht="19.5" thickTop="1">
      <c r="E13" s="334"/>
      <c r="G13" s="421"/>
      <c r="H13" s="417"/>
      <c r="I13" s="421"/>
      <c r="J13" s="417"/>
      <c r="K13" s="421"/>
    </row>
    <row r="14" spans="1:11">
      <c r="I14" s="397"/>
    </row>
  </sheetData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scale="78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E23"/>
  <sheetViews>
    <sheetView rightToLeft="1" view="pageBreakPreview" zoomScaleNormal="100" zoomScaleSheetLayoutView="100" workbookViewId="0">
      <selection activeCell="E14" sqref="E14"/>
    </sheetView>
  </sheetViews>
  <sheetFormatPr defaultRowHeight="15"/>
  <cols>
    <col min="1" max="1" width="25.5703125" customWidth="1"/>
    <col min="2" max="2" width="1.42578125" customWidth="1"/>
    <col min="3" max="3" width="18.42578125" customWidth="1"/>
    <col min="4" max="4" width="1.42578125" customWidth="1"/>
    <col min="5" max="5" width="18.42578125" customWidth="1"/>
  </cols>
  <sheetData>
    <row r="1" spans="1:5" ht="20.100000000000001" customHeight="1">
      <c r="A1" s="525" t="s">
        <v>0</v>
      </c>
      <c r="B1" s="436"/>
      <c r="C1" s="436"/>
      <c r="D1" s="436"/>
      <c r="E1" s="436"/>
    </row>
    <row r="2" spans="1:5" ht="20.100000000000001" customHeight="1">
      <c r="A2" s="526" t="s">
        <v>90</v>
      </c>
      <c r="B2" s="436"/>
      <c r="C2" s="436"/>
      <c r="D2" s="436"/>
      <c r="E2" s="436"/>
    </row>
    <row r="3" spans="1:5" ht="20.100000000000001" customHeight="1">
      <c r="A3" s="527" t="s">
        <v>2</v>
      </c>
      <c r="B3" s="436"/>
      <c r="C3" s="436"/>
      <c r="D3" s="436"/>
      <c r="E3" s="436"/>
    </row>
    <row r="5" spans="1:5" ht="15.75">
      <c r="A5" s="528" t="s">
        <v>230</v>
      </c>
      <c r="B5" s="436"/>
      <c r="C5" s="436"/>
      <c r="D5" s="436"/>
      <c r="E5" s="436"/>
    </row>
    <row r="7" spans="1:5" ht="15.75">
      <c r="C7" s="335" t="s">
        <v>106</v>
      </c>
      <c r="E7" s="336" t="s">
        <v>7</v>
      </c>
    </row>
    <row r="8" spans="1:5" ht="15.75">
      <c r="A8" s="337" t="s">
        <v>102</v>
      </c>
      <c r="C8" s="338" t="s">
        <v>73</v>
      </c>
      <c r="E8" s="339" t="s">
        <v>73</v>
      </c>
    </row>
    <row r="9" spans="1:5" ht="20.25">
      <c r="A9" s="340" t="s">
        <v>211</v>
      </c>
      <c r="C9" s="377">
        <v>0</v>
      </c>
      <c r="D9" s="377"/>
      <c r="E9" s="377">
        <v>2932512920</v>
      </c>
    </row>
    <row r="10" spans="1:5" ht="20.25">
      <c r="A10" s="341" t="s">
        <v>169</v>
      </c>
      <c r="C10" s="377">
        <v>0</v>
      </c>
      <c r="D10" s="377"/>
      <c r="E10" s="377">
        <v>106328274</v>
      </c>
    </row>
    <row r="11" spans="1:5" s="402" customFormat="1" ht="20.25">
      <c r="A11" s="374" t="s">
        <v>232</v>
      </c>
      <c r="C11" s="377">
        <v>0</v>
      </c>
      <c r="D11" s="377">
        <v>0</v>
      </c>
      <c r="E11" s="377">
        <v>14867</v>
      </c>
    </row>
    <row r="12" spans="1:5" s="346" customFormat="1" ht="20.25">
      <c r="A12" s="374" t="s">
        <v>235</v>
      </c>
      <c r="C12" s="377">
        <v>1385741626</v>
      </c>
      <c r="D12" s="377"/>
      <c r="E12" s="377">
        <v>2125342671</v>
      </c>
    </row>
    <row r="13" spans="1:5" ht="20.25">
      <c r="A13" s="342" t="s">
        <v>231</v>
      </c>
      <c r="C13" s="377">
        <v>17689622</v>
      </c>
      <c r="D13" s="377"/>
      <c r="E13" s="377">
        <v>376057483</v>
      </c>
    </row>
    <row r="14" spans="1:5" ht="21" thickBot="1">
      <c r="A14" s="343" t="s">
        <v>63</v>
      </c>
      <c r="C14" s="382">
        <f>SUM(C9:$C$13)</f>
        <v>1403431248</v>
      </c>
      <c r="D14" s="377"/>
      <c r="E14" s="382">
        <f>SUM(E9:$E$13)</f>
        <v>5540256215</v>
      </c>
    </row>
    <row r="15" spans="1:5" ht="15.75" thickTop="1">
      <c r="C15" s="344"/>
      <c r="E15" s="345"/>
    </row>
    <row r="16" spans="1:5">
      <c r="C16" s="365"/>
      <c r="D16" s="376"/>
      <c r="E16" s="365"/>
    </row>
    <row r="17" spans="1:5">
      <c r="C17" s="365"/>
      <c r="D17" s="376"/>
      <c r="E17" s="365"/>
    </row>
    <row r="18" spans="1:5">
      <c r="A18" t="s">
        <v>236</v>
      </c>
      <c r="C18" s="349"/>
      <c r="E18" s="348"/>
    </row>
    <row r="19" spans="1:5">
      <c r="E19" s="349"/>
    </row>
    <row r="20" spans="1:5">
      <c r="C20" s="348"/>
      <c r="E20" s="349"/>
    </row>
    <row r="21" spans="1:5">
      <c r="A21" s="391"/>
      <c r="C21" s="349"/>
      <c r="E21" s="349"/>
    </row>
    <row r="23" spans="1:5">
      <c r="A23" s="398"/>
      <c r="B23" s="398"/>
      <c r="C23" s="388"/>
      <c r="D23" s="398"/>
      <c r="E23" s="387"/>
    </row>
  </sheetData>
  <mergeCells count="4">
    <mergeCell ref="A1:E1"/>
    <mergeCell ref="A2:E2"/>
    <mergeCell ref="A3:E3"/>
    <mergeCell ref="A5:E5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62"/>
  <sheetViews>
    <sheetView rightToLeft="1" view="pageBreakPreview" zoomScale="80" zoomScaleNormal="100" zoomScaleSheetLayoutView="80" workbookViewId="0">
      <selection activeCell="C55" sqref="C55"/>
    </sheetView>
  </sheetViews>
  <sheetFormatPr defaultRowHeight="15"/>
  <cols>
    <col min="1" max="1" width="17.85546875" bestFit="1" customWidth="1"/>
    <col min="2" max="2" width="1.42578125" customWidth="1"/>
    <col min="3" max="3" width="14.85546875" bestFit="1" customWidth="1"/>
    <col min="4" max="4" width="1.42578125" customWidth="1"/>
    <col min="5" max="5" width="21.28515625" bestFit="1" customWidth="1"/>
    <col min="6" max="6" width="1.42578125" customWidth="1"/>
    <col min="7" max="7" width="21.28515625" bestFit="1" customWidth="1"/>
    <col min="8" max="8" width="1.42578125" customWidth="1"/>
    <col min="9" max="9" width="12.140625" bestFit="1" customWidth="1"/>
    <col min="10" max="10" width="18.140625" bestFit="1" customWidth="1"/>
    <col min="11" max="11" width="1.42578125" customWidth="1"/>
    <col min="12" max="12" width="13.5703125" bestFit="1" customWidth="1"/>
    <col min="13" max="13" width="19.28515625" bestFit="1" customWidth="1"/>
    <col min="14" max="14" width="1.42578125" customWidth="1"/>
    <col min="15" max="15" width="14.85546875" bestFit="1" customWidth="1"/>
    <col min="16" max="16" width="1.42578125" customWidth="1"/>
    <col min="17" max="17" width="14" bestFit="1" customWidth="1"/>
    <col min="18" max="18" width="1.42578125" customWidth="1"/>
    <col min="19" max="19" width="21.28515625" bestFit="1" customWidth="1"/>
    <col min="20" max="20" width="1.42578125" customWidth="1"/>
    <col min="21" max="21" width="21.28515625" bestFit="1" customWidth="1"/>
    <col min="22" max="22" width="1.42578125" customWidth="1"/>
    <col min="23" max="23" width="15.7109375" bestFit="1" customWidth="1"/>
    <col min="24" max="24" width="17.5703125" bestFit="1" customWidth="1"/>
    <col min="25" max="25" width="13.5703125" bestFit="1" customWidth="1"/>
  </cols>
  <sheetData>
    <row r="1" spans="1:25" ht="20.25">
      <c r="A1" s="439" t="s">
        <v>0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  <c r="L1" s="436"/>
      <c r="M1" s="436"/>
      <c r="N1" s="436"/>
      <c r="O1" s="436"/>
      <c r="P1" s="436"/>
      <c r="Q1" s="436"/>
      <c r="R1" s="436"/>
      <c r="S1" s="436"/>
      <c r="T1" s="436"/>
      <c r="U1" s="436"/>
      <c r="V1" s="436"/>
      <c r="W1" s="436"/>
    </row>
    <row r="2" spans="1:25" ht="20.25">
      <c r="A2" s="440" t="s">
        <v>1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  <c r="M2" s="436"/>
      <c r="N2" s="436"/>
      <c r="O2" s="436"/>
      <c r="P2" s="436"/>
      <c r="Q2" s="436"/>
      <c r="R2" s="436"/>
      <c r="S2" s="436"/>
      <c r="T2" s="436"/>
      <c r="U2" s="436"/>
      <c r="V2" s="436"/>
      <c r="W2" s="436"/>
    </row>
    <row r="3" spans="1:25" ht="20.25">
      <c r="A3" s="441" t="s">
        <v>2</v>
      </c>
      <c r="B3" s="436"/>
      <c r="C3" s="436"/>
      <c r="D3" s="436"/>
      <c r="E3" s="436"/>
      <c r="F3" s="436"/>
      <c r="G3" s="436"/>
      <c r="H3" s="436"/>
      <c r="I3" s="436"/>
      <c r="J3" s="436"/>
      <c r="K3" s="436"/>
      <c r="L3" s="436"/>
      <c r="M3" s="436"/>
      <c r="N3" s="436"/>
      <c r="O3" s="436"/>
      <c r="P3" s="436"/>
      <c r="Q3" s="436"/>
      <c r="R3" s="436"/>
      <c r="S3" s="436"/>
      <c r="T3" s="436"/>
      <c r="U3" s="436"/>
      <c r="V3" s="436"/>
      <c r="W3" s="436"/>
    </row>
    <row r="5" spans="1:25" ht="15.75">
      <c r="A5" s="442" t="s">
        <v>3</v>
      </c>
      <c r="B5" s="436"/>
      <c r="C5" s="436"/>
      <c r="D5" s="436"/>
      <c r="E5" s="436"/>
      <c r="F5" s="436"/>
      <c r="G5" s="436"/>
      <c r="H5" s="436"/>
      <c r="I5" s="436"/>
      <c r="J5" s="436"/>
      <c r="K5" s="436"/>
      <c r="L5" s="436"/>
      <c r="M5" s="436"/>
      <c r="N5" s="436"/>
      <c r="O5" s="436"/>
      <c r="P5" s="436"/>
      <c r="Q5" s="436"/>
      <c r="R5" s="436"/>
      <c r="S5" s="436"/>
      <c r="T5" s="436"/>
      <c r="U5" s="436"/>
      <c r="V5" s="436"/>
      <c r="W5" s="436"/>
    </row>
    <row r="6" spans="1:25" ht="15.75">
      <c r="A6" s="443" t="s">
        <v>4</v>
      </c>
      <c r="B6" s="436"/>
      <c r="C6" s="436"/>
      <c r="D6" s="436"/>
      <c r="E6" s="436"/>
      <c r="F6" s="436"/>
      <c r="G6" s="436"/>
      <c r="H6" s="436"/>
      <c r="I6" s="436"/>
      <c r="J6" s="436"/>
      <c r="K6" s="436"/>
      <c r="L6" s="436"/>
      <c r="M6" s="436"/>
      <c r="N6" s="436"/>
      <c r="O6" s="436"/>
      <c r="P6" s="436"/>
      <c r="Q6" s="436"/>
      <c r="R6" s="436"/>
      <c r="S6" s="436"/>
      <c r="T6" s="436"/>
      <c r="U6" s="436"/>
      <c r="V6" s="436"/>
      <c r="W6" s="436"/>
    </row>
    <row r="8" spans="1:25" ht="15.75">
      <c r="C8" s="444" t="s">
        <v>5</v>
      </c>
      <c r="D8" s="444"/>
      <c r="E8" s="444"/>
      <c r="F8" s="444"/>
      <c r="G8" s="444"/>
      <c r="I8" s="445" t="s">
        <v>6</v>
      </c>
      <c r="J8" s="446"/>
      <c r="K8" s="446"/>
      <c r="L8" s="446"/>
      <c r="M8" s="446"/>
      <c r="O8" s="447" t="s">
        <v>7</v>
      </c>
      <c r="P8" s="446"/>
      <c r="Q8" s="446"/>
      <c r="R8" s="446"/>
      <c r="S8" s="446"/>
      <c r="T8" s="446"/>
      <c r="U8" s="446"/>
      <c r="V8" s="446"/>
      <c r="W8" s="446"/>
    </row>
    <row r="9" spans="1:25">
      <c r="A9" s="448" t="s">
        <v>8</v>
      </c>
      <c r="C9" s="448" t="s">
        <v>9</v>
      </c>
      <c r="E9" s="448" t="s">
        <v>10</v>
      </c>
      <c r="G9" s="448" t="s">
        <v>11</v>
      </c>
      <c r="I9" s="453" t="s">
        <v>12</v>
      </c>
      <c r="J9" s="436"/>
      <c r="L9" s="453" t="s">
        <v>13</v>
      </c>
      <c r="M9" s="436"/>
      <c r="O9" s="453" t="s">
        <v>9</v>
      </c>
      <c r="Q9" s="455" t="s">
        <v>14</v>
      </c>
      <c r="S9" s="453" t="s">
        <v>10</v>
      </c>
      <c r="U9" s="453" t="s">
        <v>11</v>
      </c>
      <c r="W9" s="459" t="s">
        <v>15</v>
      </c>
    </row>
    <row r="10" spans="1:25">
      <c r="A10" s="449"/>
      <c r="C10" s="450"/>
      <c r="E10" s="451"/>
      <c r="G10" s="452"/>
      <c r="I10" s="2" t="s">
        <v>9</v>
      </c>
      <c r="J10" s="3" t="s">
        <v>10</v>
      </c>
      <c r="L10" s="4" t="s">
        <v>9</v>
      </c>
      <c r="M10" s="5" t="s">
        <v>16</v>
      </c>
      <c r="O10" s="454"/>
      <c r="Q10" s="456"/>
      <c r="S10" s="457"/>
      <c r="U10" s="458"/>
      <c r="W10" s="460"/>
    </row>
    <row r="11" spans="1:25" ht="20.25">
      <c r="A11" s="6" t="s">
        <v>17</v>
      </c>
      <c r="C11" s="377">
        <v>290773</v>
      </c>
      <c r="D11" s="377"/>
      <c r="E11" s="377">
        <v>6693985253</v>
      </c>
      <c r="F11" s="377"/>
      <c r="G11" s="377">
        <v>10295708121</v>
      </c>
      <c r="H11" s="377"/>
      <c r="I11" s="377">
        <v>0</v>
      </c>
      <c r="J11" s="377">
        <v>0</v>
      </c>
      <c r="K11" s="377"/>
      <c r="L11" s="377">
        <v>290773</v>
      </c>
      <c r="M11" s="377">
        <v>9798554367</v>
      </c>
      <c r="N11" s="377"/>
      <c r="O11" s="377">
        <v>0</v>
      </c>
      <c r="P11" s="377"/>
      <c r="Q11" s="377">
        <v>0</v>
      </c>
      <c r="R11" s="377"/>
      <c r="S11" s="377">
        <v>0</v>
      </c>
      <c r="T11" s="377"/>
      <c r="U11" s="377">
        <v>0</v>
      </c>
      <c r="W11" s="377">
        <v>0</v>
      </c>
    </row>
    <row r="12" spans="1:25" ht="20.25">
      <c r="A12" s="7" t="s">
        <v>19</v>
      </c>
      <c r="C12" s="377">
        <v>94300000</v>
      </c>
      <c r="D12" s="377"/>
      <c r="E12" s="377">
        <v>250793744988</v>
      </c>
      <c r="F12" s="377"/>
      <c r="G12" s="377">
        <v>148669919190</v>
      </c>
      <c r="H12" s="377"/>
      <c r="I12" s="377">
        <v>0</v>
      </c>
      <c r="J12" s="377">
        <v>0</v>
      </c>
      <c r="K12" s="377"/>
      <c r="L12" s="377">
        <v>30300000</v>
      </c>
      <c r="M12" s="377">
        <v>47029640624</v>
      </c>
      <c r="N12" s="377"/>
      <c r="O12" s="377">
        <v>64000000</v>
      </c>
      <c r="P12" s="377"/>
      <c r="Q12" s="377">
        <v>1393</v>
      </c>
      <c r="R12" s="377"/>
      <c r="S12" s="377">
        <v>170209964784</v>
      </c>
      <c r="T12" s="377"/>
      <c r="U12" s="377">
        <v>88621545600</v>
      </c>
      <c r="W12" s="406">
        <v>2.2737904186140214E-2</v>
      </c>
      <c r="Y12" s="350"/>
    </row>
    <row r="13" spans="1:25" ht="20.25">
      <c r="A13" s="8" t="s">
        <v>20</v>
      </c>
      <c r="C13" s="377">
        <v>57369445</v>
      </c>
      <c r="D13" s="377"/>
      <c r="E13" s="377">
        <v>586901250699</v>
      </c>
      <c r="F13" s="377"/>
      <c r="G13" s="377">
        <v>466546859939</v>
      </c>
      <c r="H13" s="377"/>
      <c r="I13" s="377">
        <v>0</v>
      </c>
      <c r="J13" s="377">
        <v>0</v>
      </c>
      <c r="K13" s="377"/>
      <c r="L13" s="377">
        <v>369445</v>
      </c>
      <c r="M13" s="377">
        <v>3029051670</v>
      </c>
      <c r="N13" s="377"/>
      <c r="O13" s="377">
        <v>57000000</v>
      </c>
      <c r="P13" s="377"/>
      <c r="Q13" s="377">
        <v>7191</v>
      </c>
      <c r="R13" s="377"/>
      <c r="S13" s="377">
        <v>583121752177</v>
      </c>
      <c r="T13" s="377"/>
      <c r="U13" s="377">
        <v>407448172350</v>
      </c>
      <c r="W13" s="406">
        <v>0.10454023839223409</v>
      </c>
      <c r="Y13" s="350"/>
    </row>
    <row r="14" spans="1:25" ht="20.25">
      <c r="A14" s="9" t="s">
        <v>21</v>
      </c>
      <c r="C14" s="377">
        <v>4776923</v>
      </c>
      <c r="D14" s="377"/>
      <c r="E14" s="377">
        <v>32429419200</v>
      </c>
      <c r="F14" s="377"/>
      <c r="G14" s="377">
        <v>34792261758</v>
      </c>
      <c r="H14" s="377"/>
      <c r="I14" s="377">
        <v>0</v>
      </c>
      <c r="J14" s="377">
        <v>0</v>
      </c>
      <c r="K14" s="377"/>
      <c r="L14" s="377">
        <v>0</v>
      </c>
      <c r="M14" s="377">
        <v>0</v>
      </c>
      <c r="N14" s="377"/>
      <c r="O14" s="377">
        <v>4776923</v>
      </c>
      <c r="P14" s="377"/>
      <c r="Q14" s="377">
        <v>5650</v>
      </c>
      <c r="R14" s="377"/>
      <c r="S14" s="377">
        <v>32429419200</v>
      </c>
      <c r="T14" s="377"/>
      <c r="U14" s="377">
        <v>26829026741</v>
      </c>
      <c r="W14" s="406">
        <v>6.8836064109928097E-3</v>
      </c>
      <c r="Y14" s="350"/>
    </row>
    <row r="15" spans="1:25" ht="20.25">
      <c r="A15" s="10" t="s">
        <v>22</v>
      </c>
      <c r="C15" s="377">
        <v>27200000</v>
      </c>
      <c r="D15" s="377"/>
      <c r="E15" s="377">
        <v>73616891234</v>
      </c>
      <c r="F15" s="377"/>
      <c r="G15" s="377">
        <v>69947719920</v>
      </c>
      <c r="H15" s="377"/>
      <c r="I15" s="377">
        <v>0</v>
      </c>
      <c r="J15" s="377">
        <v>0</v>
      </c>
      <c r="K15" s="377"/>
      <c r="L15" s="377">
        <v>0</v>
      </c>
      <c r="M15" s="377">
        <v>0</v>
      </c>
      <c r="N15" s="377"/>
      <c r="O15" s="377">
        <v>27200000</v>
      </c>
      <c r="P15" s="377"/>
      <c r="Q15" s="377">
        <v>2404</v>
      </c>
      <c r="R15" s="377"/>
      <c r="S15" s="377">
        <v>73616891234</v>
      </c>
      <c r="T15" s="377"/>
      <c r="U15" s="377">
        <v>64999736640</v>
      </c>
      <c r="W15" s="406">
        <v>1.6677183565670821E-2</v>
      </c>
      <c r="Y15" s="350"/>
    </row>
    <row r="16" spans="1:25" ht="30">
      <c r="A16" s="11" t="s">
        <v>23</v>
      </c>
      <c r="C16" s="377">
        <v>10173821</v>
      </c>
      <c r="D16" s="377"/>
      <c r="E16" s="377">
        <v>48857483444</v>
      </c>
      <c r="F16" s="377"/>
      <c r="G16" s="377">
        <v>47330182060</v>
      </c>
      <c r="H16" s="377"/>
      <c r="I16" s="377">
        <v>0</v>
      </c>
      <c r="J16" s="377">
        <v>0</v>
      </c>
      <c r="K16" s="377"/>
      <c r="L16" s="377">
        <v>0</v>
      </c>
      <c r="M16" s="377">
        <v>0</v>
      </c>
      <c r="N16" s="377"/>
      <c r="O16" s="377">
        <v>10173821</v>
      </c>
      <c r="P16" s="377"/>
      <c r="Q16" s="377">
        <v>3945</v>
      </c>
      <c r="R16" s="377"/>
      <c r="S16" s="377">
        <v>48857483444</v>
      </c>
      <c r="T16" s="377"/>
      <c r="U16" s="377">
        <v>39896916288</v>
      </c>
      <c r="W16" s="406">
        <v>1.0236475269497001E-2</v>
      </c>
      <c r="Y16" s="350"/>
    </row>
    <row r="17" spans="1:25" ht="30">
      <c r="A17" s="12" t="s">
        <v>24</v>
      </c>
      <c r="C17" s="377">
        <v>650804</v>
      </c>
      <c r="D17" s="377"/>
      <c r="E17" s="377">
        <v>4970143314</v>
      </c>
      <c r="F17" s="377"/>
      <c r="G17" s="377">
        <v>6190489592</v>
      </c>
      <c r="H17" s="377"/>
      <c r="I17" s="377">
        <v>0</v>
      </c>
      <c r="J17" s="377">
        <v>0</v>
      </c>
      <c r="K17" s="377"/>
      <c r="L17" s="377">
        <v>325402</v>
      </c>
      <c r="M17" s="377">
        <v>4136481767</v>
      </c>
      <c r="N17" s="377"/>
      <c r="O17" s="377">
        <v>325402</v>
      </c>
      <c r="P17" s="377"/>
      <c r="Q17" s="377">
        <v>14816</v>
      </c>
      <c r="R17" s="377"/>
      <c r="S17" s="377">
        <v>2485071657</v>
      </c>
      <c r="T17" s="377"/>
      <c r="U17" s="377">
        <v>4792470154</v>
      </c>
      <c r="W17" s="406">
        <v>1.2296188972875308E-3</v>
      </c>
      <c r="Y17" s="350"/>
    </row>
    <row r="18" spans="1:25" ht="30">
      <c r="A18" s="13" t="s">
        <v>25</v>
      </c>
      <c r="C18" s="377">
        <v>1739508</v>
      </c>
      <c r="D18" s="377"/>
      <c r="E18" s="377">
        <v>25329971934</v>
      </c>
      <c r="F18" s="377"/>
      <c r="G18" s="377">
        <v>22484240530</v>
      </c>
      <c r="H18" s="377"/>
      <c r="I18" s="377">
        <v>0</v>
      </c>
      <c r="J18" s="377">
        <v>0</v>
      </c>
      <c r="K18" s="377"/>
      <c r="L18" s="377">
        <v>0</v>
      </c>
      <c r="M18" s="377">
        <v>0</v>
      </c>
      <c r="N18" s="377"/>
      <c r="O18" s="377">
        <v>1739508</v>
      </c>
      <c r="P18" s="377"/>
      <c r="Q18" s="377">
        <v>12863</v>
      </c>
      <c r="R18" s="377"/>
      <c r="S18" s="377">
        <v>25329971934</v>
      </c>
      <c r="T18" s="377"/>
      <c r="U18" s="377">
        <v>22242158420</v>
      </c>
      <c r="W18" s="406">
        <v>5.706739412214808E-3</v>
      </c>
      <c r="Y18" s="350"/>
    </row>
    <row r="19" spans="1:25" ht="30">
      <c r="A19" s="14" t="s">
        <v>26</v>
      </c>
      <c r="C19" s="377">
        <v>1086450</v>
      </c>
      <c r="D19" s="377"/>
      <c r="E19" s="377">
        <v>100603925963</v>
      </c>
      <c r="F19" s="377"/>
      <c r="G19" s="377">
        <v>102273558465</v>
      </c>
      <c r="H19" s="377"/>
      <c r="I19" s="377">
        <v>0</v>
      </c>
      <c r="J19" s="377">
        <v>0</v>
      </c>
      <c r="K19" s="377"/>
      <c r="L19" s="377">
        <v>0</v>
      </c>
      <c r="M19" s="377">
        <v>0</v>
      </c>
      <c r="N19" s="377"/>
      <c r="O19" s="377">
        <v>1086450</v>
      </c>
      <c r="P19" s="377"/>
      <c r="Q19" s="377">
        <v>100897</v>
      </c>
      <c r="R19" s="377"/>
      <c r="S19" s="377">
        <v>100603925963</v>
      </c>
      <c r="T19" s="377"/>
      <c r="U19" s="377">
        <v>108967309353</v>
      </c>
      <c r="W19" s="406">
        <v>2.7958079750416972E-2</v>
      </c>
      <c r="Y19" s="350"/>
    </row>
    <row r="20" spans="1:25" ht="20.25">
      <c r="A20" s="15" t="s">
        <v>27</v>
      </c>
      <c r="C20" s="377"/>
      <c r="D20" s="377"/>
      <c r="E20" s="377"/>
      <c r="F20" s="377"/>
      <c r="G20" s="377"/>
      <c r="H20" s="377"/>
      <c r="I20" s="377">
        <v>133705</v>
      </c>
      <c r="J20" s="377">
        <v>2424053225</v>
      </c>
      <c r="K20" s="377"/>
      <c r="L20" s="377">
        <v>133705</v>
      </c>
      <c r="M20" s="377">
        <v>2409685103</v>
      </c>
      <c r="N20" s="377"/>
      <c r="O20" s="377">
        <v>0</v>
      </c>
      <c r="P20" s="377"/>
      <c r="Q20" s="377">
        <v>0</v>
      </c>
      <c r="R20" s="377"/>
      <c r="S20" s="377">
        <v>0</v>
      </c>
      <c r="T20" s="377"/>
      <c r="U20" s="377">
        <v>0</v>
      </c>
      <c r="W20" s="377">
        <v>0</v>
      </c>
      <c r="Y20" s="350"/>
    </row>
    <row r="21" spans="1:25" ht="30">
      <c r="A21" s="16" t="s">
        <v>28</v>
      </c>
      <c r="C21" s="377">
        <v>610370</v>
      </c>
      <c r="D21" s="377"/>
      <c r="E21" s="377">
        <v>21398419012</v>
      </c>
      <c r="F21" s="377"/>
      <c r="G21" s="377">
        <v>22235745163</v>
      </c>
      <c r="H21" s="377"/>
      <c r="I21" s="377">
        <v>295883</v>
      </c>
      <c r="J21" s="377">
        <v>10916502730</v>
      </c>
      <c r="K21" s="377"/>
      <c r="L21" s="377">
        <v>0</v>
      </c>
      <c r="M21" s="377">
        <v>0</v>
      </c>
      <c r="N21" s="377"/>
      <c r="O21" s="377">
        <v>906253</v>
      </c>
      <c r="P21" s="377"/>
      <c r="Q21" s="377">
        <v>36774</v>
      </c>
      <c r="R21" s="377"/>
      <c r="S21" s="377">
        <v>32314921742</v>
      </c>
      <c r="T21" s="377"/>
      <c r="U21" s="377">
        <v>33128254862</v>
      </c>
      <c r="W21" s="406">
        <v>8.4998188624030233E-3</v>
      </c>
      <c r="Y21" s="350"/>
    </row>
    <row r="22" spans="1:25" ht="20.25">
      <c r="A22" s="17" t="s">
        <v>29</v>
      </c>
      <c r="C22" s="377">
        <v>2139534</v>
      </c>
      <c r="D22" s="377"/>
      <c r="E22" s="377">
        <v>7137541829</v>
      </c>
      <c r="F22" s="377"/>
      <c r="G22" s="377">
        <v>9834340645</v>
      </c>
      <c r="H22" s="377"/>
      <c r="I22" s="377">
        <v>0</v>
      </c>
      <c r="J22" s="377">
        <v>0</v>
      </c>
      <c r="K22" s="377"/>
      <c r="L22" s="377">
        <v>744767</v>
      </c>
      <c r="M22" s="377">
        <v>3419451090</v>
      </c>
      <c r="N22" s="377"/>
      <c r="O22" s="377">
        <v>1394767</v>
      </c>
      <c r="P22" s="377"/>
      <c r="Q22" s="377">
        <v>4418</v>
      </c>
      <c r="R22" s="377"/>
      <c r="S22" s="377">
        <v>4652979483</v>
      </c>
      <c r="T22" s="377"/>
      <c r="U22" s="377">
        <v>6125416226</v>
      </c>
      <c r="W22" s="406">
        <v>1.571616995664501E-3</v>
      </c>
      <c r="Y22" s="350"/>
    </row>
    <row r="23" spans="1:25" ht="20.25">
      <c r="A23" s="18" t="s">
        <v>31</v>
      </c>
      <c r="C23" s="377">
        <v>17777423</v>
      </c>
      <c r="D23" s="377"/>
      <c r="E23" s="377">
        <v>233569236678</v>
      </c>
      <c r="F23" s="377"/>
      <c r="G23" s="377">
        <v>243868733197</v>
      </c>
      <c r="H23" s="377"/>
      <c r="I23" s="377">
        <v>0</v>
      </c>
      <c r="J23" s="377">
        <v>0</v>
      </c>
      <c r="K23" s="377"/>
      <c r="L23" s="377">
        <v>0</v>
      </c>
      <c r="M23" s="377">
        <v>0</v>
      </c>
      <c r="N23" s="377"/>
      <c r="O23" s="377">
        <v>17777423</v>
      </c>
      <c r="P23" s="377"/>
      <c r="Q23" s="377">
        <v>16130</v>
      </c>
      <c r="R23" s="377"/>
      <c r="S23" s="377">
        <v>233569236678</v>
      </c>
      <c r="T23" s="377"/>
      <c r="U23" s="377">
        <v>285043671484</v>
      </c>
      <c r="W23" s="406">
        <v>7.3134536835123984E-2</v>
      </c>
      <c r="Y23" s="350"/>
    </row>
    <row r="24" spans="1:25" ht="30">
      <c r="A24" s="19" t="s">
        <v>32</v>
      </c>
      <c r="C24" s="377">
        <v>3400000</v>
      </c>
      <c r="D24" s="377"/>
      <c r="E24" s="377">
        <v>136329310140</v>
      </c>
      <c r="F24" s="377"/>
      <c r="G24" s="377">
        <v>59821929000</v>
      </c>
      <c r="H24" s="377"/>
      <c r="I24" s="377">
        <v>0</v>
      </c>
      <c r="J24" s="377">
        <v>0</v>
      </c>
      <c r="K24" s="377"/>
      <c r="L24" s="377">
        <v>0</v>
      </c>
      <c r="M24" s="377">
        <v>0</v>
      </c>
      <c r="N24" s="377"/>
      <c r="O24" s="377">
        <v>3400000</v>
      </c>
      <c r="P24" s="377"/>
      <c r="Q24" s="377">
        <v>17020</v>
      </c>
      <c r="R24" s="377"/>
      <c r="S24" s="377">
        <v>136329310140</v>
      </c>
      <c r="T24" s="377"/>
      <c r="U24" s="377">
        <v>57523685400</v>
      </c>
      <c r="W24" s="406">
        <v>1.4759029965043542E-2</v>
      </c>
      <c r="Y24" s="350"/>
    </row>
    <row r="25" spans="1:25" ht="30">
      <c r="A25" s="20" t="s">
        <v>33</v>
      </c>
      <c r="C25" s="377">
        <v>7833442</v>
      </c>
      <c r="D25" s="377"/>
      <c r="E25" s="377">
        <v>58755004816</v>
      </c>
      <c r="F25" s="377"/>
      <c r="G25" s="377">
        <v>77011778569</v>
      </c>
      <c r="H25" s="377"/>
      <c r="I25" s="377">
        <v>0</v>
      </c>
      <c r="J25" s="377">
        <v>0</v>
      </c>
      <c r="K25" s="377"/>
      <c r="L25" s="377">
        <v>0</v>
      </c>
      <c r="M25" s="377">
        <v>0</v>
      </c>
      <c r="N25" s="377"/>
      <c r="O25" s="377">
        <v>7833442</v>
      </c>
      <c r="P25" s="377"/>
      <c r="Q25" s="377">
        <v>10840</v>
      </c>
      <c r="R25" s="377"/>
      <c r="S25" s="377">
        <v>58755004816</v>
      </c>
      <c r="T25" s="377"/>
      <c r="U25" s="377">
        <v>84409269938</v>
      </c>
      <c r="W25" s="406">
        <v>2.1657147585025752E-2</v>
      </c>
      <c r="Y25" s="350"/>
    </row>
    <row r="26" spans="1:25" ht="30">
      <c r="A26" s="21" t="s">
        <v>34</v>
      </c>
      <c r="C26" s="377">
        <v>10794653</v>
      </c>
      <c r="D26" s="377"/>
      <c r="E26" s="377">
        <v>114168055526</v>
      </c>
      <c r="F26" s="377"/>
      <c r="G26" s="377">
        <v>109343028861</v>
      </c>
      <c r="H26" s="377"/>
      <c r="I26" s="377">
        <v>0</v>
      </c>
      <c r="J26" s="377">
        <v>0</v>
      </c>
      <c r="K26" s="377"/>
      <c r="L26" s="377">
        <v>0</v>
      </c>
      <c r="M26" s="377">
        <v>0</v>
      </c>
      <c r="N26" s="377"/>
      <c r="O26" s="377">
        <v>10794653</v>
      </c>
      <c r="P26" s="377"/>
      <c r="Q26" s="377">
        <v>11420</v>
      </c>
      <c r="R26" s="377"/>
      <c r="S26" s="377">
        <v>114168055526</v>
      </c>
      <c r="T26" s="377"/>
      <c r="U26" s="377">
        <v>122541451383</v>
      </c>
      <c r="W26" s="406">
        <v>3.1440839375038082E-2</v>
      </c>
      <c r="Y26" s="350"/>
    </row>
    <row r="27" spans="1:25" ht="20.25">
      <c r="A27" s="22" t="s">
        <v>35</v>
      </c>
      <c r="C27" s="377">
        <v>7655956</v>
      </c>
      <c r="D27" s="377"/>
      <c r="E27" s="377">
        <v>122398171027</v>
      </c>
      <c r="F27" s="377"/>
      <c r="G27" s="377">
        <v>110503052457</v>
      </c>
      <c r="H27" s="377"/>
      <c r="I27" s="377">
        <v>0</v>
      </c>
      <c r="J27" s="377">
        <v>0</v>
      </c>
      <c r="K27" s="377"/>
      <c r="L27" s="377">
        <v>0</v>
      </c>
      <c r="M27" s="377">
        <v>0</v>
      </c>
      <c r="N27" s="377"/>
      <c r="O27" s="377">
        <v>7655956</v>
      </c>
      <c r="P27" s="377"/>
      <c r="Q27" s="377">
        <v>15170</v>
      </c>
      <c r="R27" s="377"/>
      <c r="S27" s="377">
        <v>122398171027</v>
      </c>
      <c r="T27" s="377"/>
      <c r="U27" s="377">
        <v>115449814448</v>
      </c>
      <c r="W27" s="406">
        <v>2.9621316142180779E-2</v>
      </c>
      <c r="Y27" s="350"/>
    </row>
    <row r="28" spans="1:25" ht="20.25">
      <c r="A28" s="23" t="s">
        <v>36</v>
      </c>
      <c r="C28" s="377">
        <v>1077995</v>
      </c>
      <c r="D28" s="377"/>
      <c r="E28" s="377">
        <v>23056502588</v>
      </c>
      <c r="F28" s="377"/>
      <c r="G28" s="377">
        <v>22117430390</v>
      </c>
      <c r="H28" s="377"/>
      <c r="I28" s="377">
        <v>0</v>
      </c>
      <c r="J28" s="377">
        <v>0</v>
      </c>
      <c r="K28" s="377"/>
      <c r="L28" s="377">
        <v>0</v>
      </c>
      <c r="M28" s="377">
        <v>0</v>
      </c>
      <c r="N28" s="377"/>
      <c r="O28" s="377">
        <v>1077995</v>
      </c>
      <c r="P28" s="377"/>
      <c r="Q28" s="377">
        <v>19220</v>
      </c>
      <c r="R28" s="377"/>
      <c r="S28" s="377">
        <v>23056502588</v>
      </c>
      <c r="T28" s="377"/>
      <c r="U28" s="377">
        <v>20595785470</v>
      </c>
      <c r="W28" s="406">
        <v>5.2843244098775772E-3</v>
      </c>
      <c r="Y28" s="350"/>
    </row>
    <row r="29" spans="1:25" ht="20.25">
      <c r="A29" s="24" t="s">
        <v>37</v>
      </c>
      <c r="C29" s="377">
        <v>323010</v>
      </c>
      <c r="D29" s="377"/>
      <c r="E29" s="377">
        <v>25647362776</v>
      </c>
      <c r="F29" s="377"/>
      <c r="G29" s="377">
        <v>26671182237</v>
      </c>
      <c r="H29" s="377"/>
      <c r="I29" s="377">
        <v>0</v>
      </c>
      <c r="J29" s="377">
        <v>0</v>
      </c>
      <c r="K29" s="377"/>
      <c r="L29" s="377">
        <v>0</v>
      </c>
      <c r="M29" s="377">
        <v>0</v>
      </c>
      <c r="N29" s="377"/>
      <c r="O29" s="377">
        <v>323010</v>
      </c>
      <c r="P29" s="377"/>
      <c r="Q29" s="377">
        <v>78974</v>
      </c>
      <c r="R29" s="377"/>
      <c r="S29" s="377">
        <v>25647362776</v>
      </c>
      <c r="T29" s="377"/>
      <c r="U29" s="377">
        <v>25357610859</v>
      </c>
      <c r="W29" s="406">
        <v>6.5060806849815385E-3</v>
      </c>
      <c r="Y29" s="350"/>
    </row>
    <row r="30" spans="1:25" ht="30">
      <c r="A30" s="25" t="s">
        <v>38</v>
      </c>
      <c r="C30" s="377">
        <v>607472</v>
      </c>
      <c r="D30" s="377"/>
      <c r="E30" s="377">
        <v>12342878765</v>
      </c>
      <c r="F30" s="377"/>
      <c r="G30" s="377">
        <v>12871223499</v>
      </c>
      <c r="H30" s="377"/>
      <c r="I30" s="377">
        <v>0</v>
      </c>
      <c r="J30" s="377">
        <v>0</v>
      </c>
      <c r="K30" s="377"/>
      <c r="L30" s="377">
        <v>0</v>
      </c>
      <c r="M30" s="377">
        <v>0</v>
      </c>
      <c r="N30" s="377"/>
      <c r="O30" s="377">
        <v>607472</v>
      </c>
      <c r="P30" s="377"/>
      <c r="Q30" s="377">
        <v>34153</v>
      </c>
      <c r="R30" s="377"/>
      <c r="S30" s="377">
        <v>12342878765</v>
      </c>
      <c r="T30" s="377"/>
      <c r="U30" s="377">
        <v>20623546618</v>
      </c>
      <c r="W30" s="406">
        <v>5.2914471735243584E-3</v>
      </c>
      <c r="Y30" s="350"/>
    </row>
    <row r="31" spans="1:25" ht="47.25" customHeight="1">
      <c r="A31" s="26" t="s">
        <v>39</v>
      </c>
      <c r="C31" s="377">
        <v>6900000</v>
      </c>
      <c r="D31" s="377"/>
      <c r="E31" s="377">
        <v>80390532621</v>
      </c>
      <c r="F31" s="377"/>
      <c r="G31" s="377">
        <v>82993234500</v>
      </c>
      <c r="H31" s="377"/>
      <c r="I31" s="377">
        <v>0</v>
      </c>
      <c r="J31" s="377">
        <v>0</v>
      </c>
      <c r="K31" s="377"/>
      <c r="L31" s="377">
        <v>0</v>
      </c>
      <c r="M31" s="377">
        <v>0</v>
      </c>
      <c r="N31" s="377"/>
      <c r="O31" s="377">
        <v>6900000</v>
      </c>
      <c r="P31" s="377"/>
      <c r="Q31" s="377">
        <v>12370</v>
      </c>
      <c r="R31" s="377"/>
      <c r="S31" s="377">
        <v>80390532621</v>
      </c>
      <c r="T31" s="377"/>
      <c r="U31" s="377">
        <v>84845149650</v>
      </c>
      <c r="W31" s="406">
        <v>2.1768982591524873E-2</v>
      </c>
      <c r="Y31" s="350"/>
    </row>
    <row r="32" spans="1:25" ht="20.25">
      <c r="A32" s="27" t="s">
        <v>40</v>
      </c>
      <c r="C32" s="377">
        <v>5400000</v>
      </c>
      <c r="D32" s="377"/>
      <c r="E32" s="377">
        <v>86446212622</v>
      </c>
      <c r="F32" s="377"/>
      <c r="G32" s="377">
        <v>93132544500</v>
      </c>
      <c r="H32" s="377"/>
      <c r="I32" s="377">
        <v>0</v>
      </c>
      <c r="J32" s="377">
        <v>0</v>
      </c>
      <c r="K32" s="377"/>
      <c r="L32" s="377">
        <v>0</v>
      </c>
      <c r="M32" s="377">
        <v>0</v>
      </c>
      <c r="N32" s="377"/>
      <c r="O32" s="377">
        <v>5400000</v>
      </c>
      <c r="P32" s="377"/>
      <c r="Q32" s="377">
        <v>19910</v>
      </c>
      <c r="R32" s="377"/>
      <c r="S32" s="377">
        <v>86446212622</v>
      </c>
      <c r="T32" s="377"/>
      <c r="U32" s="377">
        <v>106874291700</v>
      </c>
      <c r="W32" s="406">
        <v>2.7421067734528431E-2</v>
      </c>
      <c r="Y32" s="350"/>
    </row>
    <row r="33" spans="1:25" ht="20.25">
      <c r="A33" s="28" t="s">
        <v>41</v>
      </c>
      <c r="C33" s="377">
        <v>14000000</v>
      </c>
      <c r="D33" s="377"/>
      <c r="E33" s="377">
        <v>234634233616</v>
      </c>
      <c r="F33" s="377"/>
      <c r="G33" s="377">
        <v>223084701000</v>
      </c>
      <c r="H33" s="377"/>
      <c r="I33" s="377">
        <v>0</v>
      </c>
      <c r="J33" s="377">
        <v>0</v>
      </c>
      <c r="K33" s="377"/>
      <c r="L33" s="377">
        <v>0</v>
      </c>
      <c r="M33" s="377">
        <v>0</v>
      </c>
      <c r="N33" s="377"/>
      <c r="O33" s="377">
        <v>14000000</v>
      </c>
      <c r="P33" s="377"/>
      <c r="Q33" s="377">
        <v>16660</v>
      </c>
      <c r="R33" s="377"/>
      <c r="S33" s="377">
        <v>234634233616</v>
      </c>
      <c r="T33" s="377"/>
      <c r="U33" s="377">
        <v>231852222000</v>
      </c>
      <c r="W33" s="406">
        <v>5.9487042044770094E-2</v>
      </c>
      <c r="Y33" s="350"/>
    </row>
    <row r="34" spans="1:25" ht="20.25">
      <c r="A34" s="29" t="s">
        <v>42</v>
      </c>
      <c r="C34" s="377">
        <v>17658544</v>
      </c>
      <c r="D34" s="377"/>
      <c r="E34" s="377">
        <v>191478711188</v>
      </c>
      <c r="F34" s="377"/>
      <c r="G34" s="377">
        <v>177290104198</v>
      </c>
      <c r="H34" s="377"/>
      <c r="I34" s="377">
        <v>0</v>
      </c>
      <c r="J34" s="377">
        <v>0</v>
      </c>
      <c r="K34" s="377"/>
      <c r="L34" s="377">
        <v>0</v>
      </c>
      <c r="M34" s="377">
        <v>0</v>
      </c>
      <c r="N34" s="377"/>
      <c r="O34" s="377">
        <v>17658544</v>
      </c>
      <c r="P34" s="377"/>
      <c r="Q34" s="377">
        <v>10550</v>
      </c>
      <c r="R34" s="377"/>
      <c r="S34" s="377">
        <v>191478711188</v>
      </c>
      <c r="T34" s="377"/>
      <c r="U34" s="377">
        <v>185189168247</v>
      </c>
      <c r="W34" s="406">
        <v>4.7514557948663057E-2</v>
      </c>
      <c r="Y34" s="350"/>
    </row>
    <row r="35" spans="1:25" ht="20.25">
      <c r="A35" s="30" t="s">
        <v>43</v>
      </c>
      <c r="C35" s="377">
        <v>2400000</v>
      </c>
      <c r="D35" s="377"/>
      <c r="E35" s="377">
        <v>40161701497</v>
      </c>
      <c r="F35" s="377"/>
      <c r="G35" s="377">
        <v>30942788400</v>
      </c>
      <c r="H35" s="377"/>
      <c r="I35" s="377">
        <v>0</v>
      </c>
      <c r="J35" s="377">
        <v>0</v>
      </c>
      <c r="K35" s="377"/>
      <c r="L35" s="377">
        <v>0</v>
      </c>
      <c r="M35" s="377">
        <v>0</v>
      </c>
      <c r="N35" s="377"/>
      <c r="O35" s="377">
        <v>2400000</v>
      </c>
      <c r="P35" s="377"/>
      <c r="Q35" s="377">
        <v>11710</v>
      </c>
      <c r="R35" s="377"/>
      <c r="S35" s="377">
        <v>40161701497</v>
      </c>
      <c r="T35" s="377"/>
      <c r="U35" s="377">
        <v>27936781200</v>
      </c>
      <c r="W35" s="406">
        <v>7.1678264003868066E-3</v>
      </c>
      <c r="Y35" s="350"/>
    </row>
    <row r="36" spans="1:25" ht="20.25">
      <c r="A36" s="31" t="s">
        <v>44</v>
      </c>
      <c r="C36" s="377">
        <v>1045492</v>
      </c>
      <c r="D36" s="377"/>
      <c r="E36" s="377">
        <v>26826100387</v>
      </c>
      <c r="F36" s="377"/>
      <c r="G36" s="377">
        <v>28457327355</v>
      </c>
      <c r="H36" s="377"/>
      <c r="I36" s="377">
        <v>0</v>
      </c>
      <c r="J36" s="377">
        <v>0</v>
      </c>
      <c r="K36" s="377"/>
      <c r="L36" s="377">
        <v>0</v>
      </c>
      <c r="M36" s="377">
        <v>0</v>
      </c>
      <c r="N36" s="377"/>
      <c r="O36" s="377">
        <v>1045492</v>
      </c>
      <c r="P36" s="377"/>
      <c r="Q36" s="377">
        <v>18895</v>
      </c>
      <c r="R36" s="377"/>
      <c r="S36" s="377">
        <v>26826100387</v>
      </c>
      <c r="T36" s="377"/>
      <c r="U36" s="377">
        <v>19637031641</v>
      </c>
      <c r="W36" s="406">
        <v>5.0383339731919739E-3</v>
      </c>
      <c r="Y36" s="350"/>
    </row>
    <row r="37" spans="1:25" ht="20.25">
      <c r="A37" s="32" t="s">
        <v>45</v>
      </c>
      <c r="C37" s="377">
        <v>941379</v>
      </c>
      <c r="D37" s="377"/>
      <c r="E37" s="377">
        <v>23237394245</v>
      </c>
      <c r="F37" s="377"/>
      <c r="G37" s="377">
        <v>23020133756</v>
      </c>
      <c r="H37" s="377"/>
      <c r="I37" s="377">
        <v>743707</v>
      </c>
      <c r="J37" s="377">
        <v>18266656984</v>
      </c>
      <c r="K37" s="377"/>
      <c r="L37" s="377">
        <v>0</v>
      </c>
      <c r="M37" s="377">
        <v>0</v>
      </c>
      <c r="N37" s="377"/>
      <c r="O37" s="377">
        <v>1685086</v>
      </c>
      <c r="P37" s="377"/>
      <c r="Q37" s="377">
        <v>20400</v>
      </c>
      <c r="R37" s="377"/>
      <c r="S37" s="377">
        <v>41504051229</v>
      </c>
      <c r="T37" s="377"/>
      <c r="U37" s="377">
        <v>34171218661</v>
      </c>
      <c r="W37" s="406">
        <v>8.7674153116718435E-3</v>
      </c>
      <c r="Y37" s="350"/>
    </row>
    <row r="38" spans="1:25" ht="20.25">
      <c r="A38" s="33" t="s">
        <v>46</v>
      </c>
      <c r="C38" s="377">
        <v>6800000</v>
      </c>
      <c r="D38" s="377"/>
      <c r="E38" s="377">
        <v>75673035520</v>
      </c>
      <c r="F38" s="377"/>
      <c r="G38" s="377">
        <v>58672807200</v>
      </c>
      <c r="H38" s="377"/>
      <c r="I38" s="377">
        <v>0</v>
      </c>
      <c r="J38" s="377">
        <v>0</v>
      </c>
      <c r="K38" s="377"/>
      <c r="L38" s="377">
        <v>0</v>
      </c>
      <c r="M38" s="377">
        <v>0</v>
      </c>
      <c r="N38" s="377"/>
      <c r="O38" s="377">
        <v>6800000</v>
      </c>
      <c r="P38" s="377"/>
      <c r="Q38" s="377">
        <v>8150</v>
      </c>
      <c r="R38" s="377"/>
      <c r="S38" s="377">
        <v>75673035520</v>
      </c>
      <c r="T38" s="377"/>
      <c r="U38" s="377">
        <v>55090251000</v>
      </c>
      <c r="W38" s="406">
        <v>1.4134676170987646E-2</v>
      </c>
      <c r="Y38" s="350"/>
    </row>
    <row r="39" spans="1:25" ht="20.25">
      <c r="A39" s="34" t="s">
        <v>47</v>
      </c>
      <c r="C39" s="377">
        <v>11100000</v>
      </c>
      <c r="D39" s="377"/>
      <c r="E39" s="377">
        <v>151838497631</v>
      </c>
      <c r="F39" s="377"/>
      <c r="G39" s="377">
        <v>132959157750</v>
      </c>
      <c r="H39" s="377"/>
      <c r="I39" s="377">
        <v>0</v>
      </c>
      <c r="J39" s="377">
        <v>0</v>
      </c>
      <c r="K39" s="377"/>
      <c r="L39" s="377">
        <v>0</v>
      </c>
      <c r="M39" s="377">
        <v>0</v>
      </c>
      <c r="N39" s="377"/>
      <c r="O39" s="377">
        <v>11100000</v>
      </c>
      <c r="P39" s="377"/>
      <c r="Q39" s="377">
        <v>13530</v>
      </c>
      <c r="R39" s="377"/>
      <c r="S39" s="377">
        <v>151838497631</v>
      </c>
      <c r="T39" s="377"/>
      <c r="U39" s="377">
        <v>149289411150</v>
      </c>
      <c r="W39" s="406">
        <v>3.8303646181657124E-2</v>
      </c>
      <c r="Y39" s="350"/>
    </row>
    <row r="40" spans="1:25" ht="20.25">
      <c r="A40" s="35" t="s">
        <v>48</v>
      </c>
      <c r="C40" s="377">
        <v>8209001</v>
      </c>
      <c r="D40" s="377"/>
      <c r="E40" s="377">
        <v>131613141606</v>
      </c>
      <c r="F40" s="377"/>
      <c r="G40" s="377">
        <v>101512358604</v>
      </c>
      <c r="H40" s="377"/>
      <c r="I40" s="377">
        <v>0</v>
      </c>
      <c r="J40" s="377">
        <v>0</v>
      </c>
      <c r="K40" s="377"/>
      <c r="L40" s="377">
        <v>2000000</v>
      </c>
      <c r="M40" s="377">
        <v>24723034540</v>
      </c>
      <c r="N40" s="377"/>
      <c r="O40" s="377">
        <v>6209001</v>
      </c>
      <c r="P40" s="377"/>
      <c r="Q40" s="377">
        <v>11880</v>
      </c>
      <c r="R40" s="377"/>
      <c r="S40" s="377">
        <v>99547573188</v>
      </c>
      <c r="T40" s="377"/>
      <c r="U40" s="377">
        <v>73324042435</v>
      </c>
      <c r="W40" s="406">
        <v>1.8812976462323279E-2</v>
      </c>
      <c r="Y40" s="350"/>
    </row>
    <row r="41" spans="1:25" ht="20.25">
      <c r="A41" s="36" t="s">
        <v>49</v>
      </c>
      <c r="C41" s="377">
        <v>2999269</v>
      </c>
      <c r="D41" s="377"/>
      <c r="E41" s="377">
        <v>31922499897</v>
      </c>
      <c r="F41" s="377"/>
      <c r="G41" s="377">
        <v>36224293696</v>
      </c>
      <c r="H41" s="377"/>
      <c r="I41" s="377">
        <v>0</v>
      </c>
      <c r="J41" s="377">
        <v>0</v>
      </c>
      <c r="K41" s="377"/>
      <c r="L41" s="377">
        <v>0</v>
      </c>
      <c r="M41" s="377">
        <v>0</v>
      </c>
      <c r="N41" s="377"/>
      <c r="O41" s="377">
        <v>2999269</v>
      </c>
      <c r="P41" s="377"/>
      <c r="Q41" s="377">
        <v>12260</v>
      </c>
      <c r="R41" s="377"/>
      <c r="S41" s="377">
        <v>31922499897</v>
      </c>
      <c r="T41" s="377"/>
      <c r="U41" s="377">
        <v>36552250264</v>
      </c>
      <c r="W41" s="406">
        <v>9.3783239579456213E-3</v>
      </c>
      <c r="Y41" s="350"/>
    </row>
    <row r="42" spans="1:25" ht="20.25">
      <c r="A42" s="37" t="s">
        <v>50</v>
      </c>
      <c r="C42" s="377">
        <v>0</v>
      </c>
      <c r="D42" s="377"/>
      <c r="E42" s="377">
        <v>0</v>
      </c>
      <c r="F42" s="377"/>
      <c r="G42" s="377">
        <v>0</v>
      </c>
      <c r="H42" s="377"/>
      <c r="I42" s="377">
        <v>620000</v>
      </c>
      <c r="J42" s="377">
        <v>23931180899</v>
      </c>
      <c r="K42" s="377"/>
      <c r="L42" s="377">
        <v>0</v>
      </c>
      <c r="M42" s="377">
        <v>0</v>
      </c>
      <c r="N42" s="377"/>
      <c r="O42" s="377">
        <v>620000</v>
      </c>
      <c r="P42" s="377"/>
      <c r="Q42" s="377">
        <v>38050</v>
      </c>
      <c r="R42" s="377"/>
      <c r="S42" s="377">
        <v>23931180899</v>
      </c>
      <c r="T42" s="377"/>
      <c r="U42" s="377">
        <v>23450633550</v>
      </c>
      <c r="W42" s="406">
        <v>6.0168016158384978E-3</v>
      </c>
      <c r="Y42" s="350"/>
    </row>
    <row r="43" spans="1:25" ht="20.25">
      <c r="A43" s="38" t="s">
        <v>51</v>
      </c>
      <c r="C43" s="377">
        <v>7025926</v>
      </c>
      <c r="D43" s="377"/>
      <c r="E43" s="377">
        <v>55764787321</v>
      </c>
      <c r="F43" s="377"/>
      <c r="G43" s="377">
        <v>72634866099</v>
      </c>
      <c r="H43" s="377"/>
      <c r="I43" s="377">
        <v>0</v>
      </c>
      <c r="J43" s="377">
        <v>0</v>
      </c>
      <c r="K43" s="377"/>
      <c r="L43" s="377">
        <v>0</v>
      </c>
      <c r="M43" s="377">
        <v>0</v>
      </c>
      <c r="N43" s="377"/>
      <c r="O43" s="377">
        <v>15925432</v>
      </c>
      <c r="P43" s="377"/>
      <c r="Q43" s="377">
        <v>4720</v>
      </c>
      <c r="R43" s="377"/>
      <c r="S43" s="377">
        <v>55764787321</v>
      </c>
      <c r="T43" s="377"/>
      <c r="U43" s="377">
        <v>74720789208</v>
      </c>
      <c r="W43" s="406">
        <v>1.9171344103981455E-2</v>
      </c>
      <c r="Y43" s="350"/>
    </row>
    <row r="44" spans="1:25" ht="20.25">
      <c r="A44" s="39" t="s">
        <v>52</v>
      </c>
      <c r="C44" s="377">
        <v>12065623</v>
      </c>
      <c r="D44" s="377"/>
      <c r="E44" s="377">
        <v>327491442200</v>
      </c>
      <c r="F44" s="377"/>
      <c r="G44" s="377">
        <v>345542315568</v>
      </c>
      <c r="H44" s="377"/>
      <c r="I44" s="377">
        <v>0</v>
      </c>
      <c r="J44" s="377">
        <v>0</v>
      </c>
      <c r="K44" s="377"/>
      <c r="L44" s="377">
        <v>0</v>
      </c>
      <c r="M44" s="377">
        <v>0</v>
      </c>
      <c r="N44" s="377"/>
      <c r="O44" s="377">
        <v>12065623</v>
      </c>
      <c r="P44" s="377"/>
      <c r="Q44" s="377">
        <v>35230</v>
      </c>
      <c r="R44" s="377"/>
      <c r="S44" s="377">
        <v>327491442200</v>
      </c>
      <c r="T44" s="377"/>
      <c r="U44" s="377">
        <v>422542720495</v>
      </c>
      <c r="W44" s="406">
        <v>0.10841309331854324</v>
      </c>
      <c r="Y44" s="350"/>
    </row>
    <row r="45" spans="1:25" ht="20.25">
      <c r="A45" s="40" t="s">
        <v>53</v>
      </c>
      <c r="C45" s="377">
        <v>224</v>
      </c>
      <c r="D45" s="377"/>
      <c r="E45" s="377">
        <v>7006496</v>
      </c>
      <c r="F45" s="377"/>
      <c r="G45" s="377">
        <v>8532607</v>
      </c>
      <c r="H45" s="377"/>
      <c r="I45" s="377">
        <v>0</v>
      </c>
      <c r="J45" s="377">
        <v>0</v>
      </c>
      <c r="K45" s="377"/>
      <c r="L45" s="377">
        <v>224</v>
      </c>
      <c r="M45" s="377">
        <v>8203062</v>
      </c>
      <c r="N45" s="377"/>
      <c r="O45" s="377">
        <v>0</v>
      </c>
      <c r="P45" s="377"/>
      <c r="Q45" s="377">
        <v>0</v>
      </c>
      <c r="R45" s="377"/>
      <c r="S45" s="377">
        <v>0</v>
      </c>
      <c r="T45" s="377"/>
      <c r="U45" s="377">
        <v>0</v>
      </c>
      <c r="W45" s="377">
        <v>0</v>
      </c>
      <c r="Y45" s="350"/>
    </row>
    <row r="46" spans="1:25" ht="20.25">
      <c r="A46" s="41" t="s">
        <v>54</v>
      </c>
      <c r="C46" s="377">
        <v>936280</v>
      </c>
      <c r="D46" s="377"/>
      <c r="E46" s="377">
        <v>77079849954</v>
      </c>
      <c r="F46" s="377"/>
      <c r="G46" s="377">
        <v>84387397180</v>
      </c>
      <c r="H46" s="377"/>
      <c r="I46" s="377">
        <v>0</v>
      </c>
      <c r="J46" s="377">
        <v>0</v>
      </c>
      <c r="K46" s="377"/>
      <c r="L46" s="377">
        <v>0</v>
      </c>
      <c r="M46" s="377">
        <v>0</v>
      </c>
      <c r="N46" s="377"/>
      <c r="O46" s="377">
        <v>936280</v>
      </c>
      <c r="P46" s="377"/>
      <c r="Q46" s="377">
        <v>109180</v>
      </c>
      <c r="R46" s="377"/>
      <c r="S46" s="377">
        <v>77079849954</v>
      </c>
      <c r="T46" s="377"/>
      <c r="U46" s="377">
        <v>101614823250</v>
      </c>
      <c r="W46" s="406">
        <v>2.6071629639351189E-2</v>
      </c>
      <c r="Y46" s="350"/>
    </row>
    <row r="47" spans="1:25" ht="20.25">
      <c r="A47" s="42" t="s">
        <v>55</v>
      </c>
      <c r="C47" s="377">
        <v>7884633</v>
      </c>
      <c r="D47" s="377"/>
      <c r="E47" s="377">
        <v>122555547114</v>
      </c>
      <c r="F47" s="377"/>
      <c r="G47" s="377">
        <v>102360615803</v>
      </c>
      <c r="H47" s="377"/>
      <c r="I47" s="377">
        <v>0</v>
      </c>
      <c r="J47" s="377">
        <v>0</v>
      </c>
      <c r="K47" s="377"/>
      <c r="L47" s="377">
        <v>0</v>
      </c>
      <c r="M47" s="377">
        <v>0</v>
      </c>
      <c r="N47" s="377"/>
      <c r="O47" s="377">
        <v>7884633</v>
      </c>
      <c r="P47" s="377"/>
      <c r="Q47" s="377">
        <v>14540</v>
      </c>
      <c r="R47" s="377"/>
      <c r="S47" s="377">
        <v>122555547114</v>
      </c>
      <c r="T47" s="377"/>
      <c r="U47" s="377">
        <v>113960440565</v>
      </c>
      <c r="W47" s="406">
        <v>2.9239182876283489E-2</v>
      </c>
      <c r="Y47" s="350"/>
    </row>
    <row r="48" spans="1:25" ht="20.25">
      <c r="A48" s="43" t="s">
        <v>56</v>
      </c>
      <c r="C48" s="377">
        <v>694175</v>
      </c>
      <c r="D48" s="377"/>
      <c r="E48" s="377">
        <v>122994604215</v>
      </c>
      <c r="F48" s="377"/>
      <c r="G48" s="377">
        <v>127166260027</v>
      </c>
      <c r="H48" s="377"/>
      <c r="I48" s="377">
        <v>0</v>
      </c>
      <c r="J48" s="377">
        <v>0</v>
      </c>
      <c r="K48" s="377"/>
      <c r="L48" s="377">
        <v>0</v>
      </c>
      <c r="M48" s="377">
        <v>0</v>
      </c>
      <c r="N48" s="377"/>
      <c r="O48" s="377">
        <v>694175</v>
      </c>
      <c r="P48" s="377"/>
      <c r="Q48" s="377">
        <v>184999</v>
      </c>
      <c r="R48" s="377"/>
      <c r="S48" s="377">
        <v>122994604215</v>
      </c>
      <c r="T48" s="377"/>
      <c r="U48" s="377">
        <v>127657571824</v>
      </c>
      <c r="W48" s="406">
        <v>3.2753498227968442E-2</v>
      </c>
      <c r="Y48" s="350"/>
    </row>
    <row r="49" spans="1:25" ht="20.25">
      <c r="A49" s="44" t="s">
        <v>57</v>
      </c>
      <c r="C49" s="377">
        <v>1444055</v>
      </c>
      <c r="D49" s="377"/>
      <c r="E49" s="377">
        <v>37085989448</v>
      </c>
      <c r="F49" s="377"/>
      <c r="G49" s="377">
        <v>40695372442</v>
      </c>
      <c r="H49" s="377"/>
      <c r="I49" s="377">
        <v>0</v>
      </c>
      <c r="J49" s="377">
        <v>0</v>
      </c>
      <c r="K49" s="377"/>
      <c r="L49" s="377">
        <v>0</v>
      </c>
      <c r="M49" s="377">
        <v>0</v>
      </c>
      <c r="N49" s="377"/>
      <c r="O49" s="377">
        <v>1444055</v>
      </c>
      <c r="P49" s="377"/>
      <c r="Q49" s="377">
        <v>25830</v>
      </c>
      <c r="R49" s="377"/>
      <c r="S49" s="377">
        <v>37085989448</v>
      </c>
      <c r="T49" s="377"/>
      <c r="U49" s="377">
        <v>37078006003</v>
      </c>
      <c r="W49" s="406">
        <v>9.513218734805564E-3</v>
      </c>
      <c r="Y49" s="350"/>
    </row>
    <row r="50" spans="1:25" ht="30">
      <c r="A50" s="45" t="s">
        <v>58</v>
      </c>
      <c r="C50" s="377">
        <v>1500001</v>
      </c>
      <c r="D50" s="377"/>
      <c r="E50" s="377">
        <v>37876786094</v>
      </c>
      <c r="F50" s="377"/>
      <c r="G50" s="377">
        <v>47788985609</v>
      </c>
      <c r="H50" s="377"/>
      <c r="I50" s="377">
        <v>0</v>
      </c>
      <c r="J50" s="377">
        <v>0</v>
      </c>
      <c r="K50" s="377"/>
      <c r="L50" s="377">
        <v>0</v>
      </c>
      <c r="M50" s="377">
        <v>0</v>
      </c>
      <c r="N50" s="377"/>
      <c r="O50" s="377">
        <v>1500001</v>
      </c>
      <c r="P50" s="377"/>
      <c r="Q50" s="377">
        <v>31660</v>
      </c>
      <c r="R50" s="377"/>
      <c r="S50" s="377">
        <v>37876786094</v>
      </c>
      <c r="T50" s="377"/>
      <c r="U50" s="377">
        <v>47207465972</v>
      </c>
      <c r="W50" s="406">
        <v>1.2112165623771411E-2</v>
      </c>
      <c r="Y50" s="350"/>
    </row>
    <row r="51" spans="1:25" ht="20.25">
      <c r="A51" s="46" t="s">
        <v>59</v>
      </c>
      <c r="C51" s="377">
        <v>8951479</v>
      </c>
      <c r="D51" s="377"/>
      <c r="E51" s="377">
        <v>275605201082</v>
      </c>
      <c r="F51" s="377"/>
      <c r="G51" s="377">
        <v>235001929456</v>
      </c>
      <c r="H51" s="377"/>
      <c r="I51" s="377">
        <v>0</v>
      </c>
      <c r="J51" s="377">
        <v>0</v>
      </c>
      <c r="K51" s="377"/>
      <c r="L51" s="377">
        <v>0</v>
      </c>
      <c r="M51" s="377">
        <v>0</v>
      </c>
      <c r="N51" s="377"/>
      <c r="O51" s="377">
        <v>8951479</v>
      </c>
      <c r="P51" s="377"/>
      <c r="Q51" s="377">
        <v>28030</v>
      </c>
      <c r="R51" s="377"/>
      <c r="S51" s="377">
        <v>275605201082</v>
      </c>
      <c r="T51" s="377"/>
      <c r="U51" s="377">
        <v>249417042130</v>
      </c>
      <c r="W51" s="406">
        <v>6.3993702298309238E-2</v>
      </c>
      <c r="Y51" s="350"/>
    </row>
    <row r="52" spans="1:25" ht="30">
      <c r="A52" s="47" t="s">
        <v>60</v>
      </c>
      <c r="C52" s="377">
        <v>12159441</v>
      </c>
      <c r="D52" s="377"/>
      <c r="E52" s="377">
        <v>41996962508</v>
      </c>
      <c r="F52" s="377"/>
      <c r="G52" s="377">
        <v>23146781804</v>
      </c>
      <c r="H52" s="377"/>
      <c r="I52" s="377">
        <v>0</v>
      </c>
      <c r="J52" s="377">
        <v>0</v>
      </c>
      <c r="K52" s="377"/>
      <c r="L52" s="377">
        <v>12159441</v>
      </c>
      <c r="M52" s="377">
        <v>18215198870</v>
      </c>
      <c r="N52" s="377"/>
      <c r="O52" s="377">
        <v>0</v>
      </c>
      <c r="P52" s="377"/>
      <c r="Q52" s="377">
        <v>0</v>
      </c>
      <c r="R52" s="377"/>
      <c r="S52" s="377">
        <v>0</v>
      </c>
      <c r="T52" s="377"/>
      <c r="U52" s="377">
        <v>0</v>
      </c>
      <c r="W52" s="377">
        <v>0</v>
      </c>
      <c r="Y52" s="350"/>
    </row>
    <row r="53" spans="1:25" ht="30">
      <c r="A53" s="48" t="s">
        <v>61</v>
      </c>
      <c r="C53" s="377">
        <v>0</v>
      </c>
      <c r="D53" s="377"/>
      <c r="E53" s="377">
        <v>1</v>
      </c>
      <c r="F53" s="377"/>
      <c r="G53" s="377">
        <v>1</v>
      </c>
      <c r="H53" s="377"/>
      <c r="I53" s="377">
        <v>0</v>
      </c>
      <c r="J53" s="377">
        <v>0</v>
      </c>
      <c r="K53" s="377"/>
      <c r="L53" s="377">
        <v>0</v>
      </c>
      <c r="M53" s="377">
        <v>0</v>
      </c>
      <c r="N53" s="377"/>
      <c r="O53" s="377">
        <v>0</v>
      </c>
      <c r="P53" s="377"/>
      <c r="Q53" s="377">
        <v>2731</v>
      </c>
      <c r="R53" s="377"/>
      <c r="S53" s="377">
        <v>1</v>
      </c>
      <c r="T53" s="377"/>
      <c r="U53" s="377">
        <v>1</v>
      </c>
      <c r="W53" s="406">
        <v>2.5657309441170719E-13</v>
      </c>
      <c r="Y53" s="350"/>
    </row>
    <row r="54" spans="1:25" ht="43.5" customHeight="1">
      <c r="A54" s="49" t="s">
        <v>62</v>
      </c>
      <c r="C54" s="377">
        <v>5107693</v>
      </c>
      <c r="D54" s="377"/>
      <c r="E54" s="377">
        <v>72819143111</v>
      </c>
      <c r="F54" s="377"/>
      <c r="G54" s="377">
        <v>40669190835</v>
      </c>
      <c r="H54" s="377"/>
      <c r="I54" s="377">
        <v>0</v>
      </c>
      <c r="J54" s="377">
        <v>0</v>
      </c>
      <c r="K54" s="377"/>
      <c r="L54" s="377">
        <v>0</v>
      </c>
      <c r="M54" s="377">
        <v>0</v>
      </c>
      <c r="N54" s="377"/>
      <c r="O54" s="377">
        <v>5107693</v>
      </c>
      <c r="P54" s="377"/>
      <c r="Q54" s="377">
        <v>8990</v>
      </c>
      <c r="R54" s="377"/>
      <c r="S54" s="377">
        <v>72819143111</v>
      </c>
      <c r="T54" s="377"/>
      <c r="U54" s="377">
        <v>45644947018</v>
      </c>
      <c r="W54" s="406">
        <v>1.1711265300666686E-2</v>
      </c>
      <c r="Y54" s="350"/>
    </row>
    <row r="55" spans="1:25" ht="21" thickBot="1">
      <c r="A55" s="50" t="s">
        <v>63</v>
      </c>
      <c r="C55" s="382">
        <f>SUM(C11:$C$54)</f>
        <v>385030794</v>
      </c>
      <c r="D55" s="377"/>
      <c r="E55" s="382">
        <f>SUM(E11:$E$54)</f>
        <v>4130498679560</v>
      </c>
      <c r="F55" s="377"/>
      <c r="G55" s="382">
        <f>SUM(G11:$G$54)</f>
        <v>3710501081983</v>
      </c>
      <c r="H55" s="377"/>
      <c r="I55" s="382">
        <f>SUM(I11:$I$54)</f>
        <v>1793295</v>
      </c>
      <c r="J55" s="404">
        <f>SUM(J11:$J$54)</f>
        <v>55538393838</v>
      </c>
      <c r="L55" s="382">
        <f>SUM(L11:$L$54)</f>
        <v>46323757</v>
      </c>
      <c r="M55" s="382">
        <f>SUM(M11:$M$54)</f>
        <v>112769301093</v>
      </c>
      <c r="O55" s="382">
        <f>SUM(O11:O54)</f>
        <v>349399838</v>
      </c>
      <c r="P55" s="403"/>
      <c r="Q55" s="382">
        <f>SUM(Q11:Q54)</f>
        <v>1033553</v>
      </c>
      <c r="S55" s="382">
        <f>SUM(S11:S54)</f>
        <v>4013516584769</v>
      </c>
      <c r="U55" s="382">
        <f>SUM(U11:U54)</f>
        <v>3782652100198</v>
      </c>
      <c r="W55" s="408">
        <f>SUM(W11:$W$54)</f>
        <v>0.97052675443074388</v>
      </c>
    </row>
    <row r="56" spans="1:25" ht="15.75" thickTop="1">
      <c r="C56" s="378"/>
      <c r="E56" s="379"/>
      <c r="G56" s="380"/>
      <c r="I56" s="381"/>
      <c r="J56" s="51"/>
      <c r="L56" s="52"/>
      <c r="M56" s="53"/>
      <c r="O56" s="54"/>
      <c r="Q56" s="407"/>
      <c r="S56" s="55"/>
      <c r="U56" s="56"/>
      <c r="W56" s="57"/>
    </row>
    <row r="57" spans="1:25">
      <c r="I57" s="347"/>
      <c r="J57" s="347"/>
      <c r="L57" s="347"/>
      <c r="M57" s="347"/>
      <c r="S57" s="347"/>
      <c r="U57" s="347"/>
    </row>
    <row r="58" spans="1:25">
      <c r="C58" s="351"/>
      <c r="E58" s="351"/>
      <c r="G58" s="351"/>
      <c r="I58" s="347"/>
      <c r="J58" s="347"/>
      <c r="L58" s="347"/>
      <c r="M58" s="347"/>
      <c r="S58" s="347"/>
      <c r="U58" s="347"/>
    </row>
    <row r="59" spans="1:25">
      <c r="J59" s="347"/>
      <c r="M59" s="347"/>
      <c r="S59" s="347"/>
      <c r="U59" s="347"/>
    </row>
    <row r="60" spans="1:25">
      <c r="J60" s="347"/>
      <c r="M60" s="347"/>
      <c r="S60" s="347"/>
      <c r="U60" s="347"/>
    </row>
    <row r="61" spans="1:25">
      <c r="J61" s="347"/>
      <c r="M61" s="347"/>
      <c r="U61" s="347"/>
    </row>
    <row r="62" spans="1:25">
      <c r="U62" s="347"/>
    </row>
  </sheetData>
  <mergeCells count="19"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  <mergeCell ref="A1:W1"/>
    <mergeCell ref="A2:W2"/>
    <mergeCell ref="A3:W3"/>
    <mergeCell ref="A5:W5"/>
    <mergeCell ref="A6:W6"/>
  </mergeCells>
  <pageMargins left="0.7" right="0.7" top="0.75" bottom="0.75" header="0.3" footer="0.3"/>
  <pageSetup paperSize="9" scale="5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19"/>
  <sheetViews>
    <sheetView rightToLeft="1" view="pageBreakPreview" zoomScaleNormal="100" zoomScaleSheetLayoutView="100" workbookViewId="0">
      <selection activeCell="T8" sqref="T8"/>
    </sheetView>
  </sheetViews>
  <sheetFormatPr defaultRowHeight="15"/>
  <cols>
    <col min="1" max="1" width="21" bestFit="1" customWidth="1"/>
    <col min="2" max="2" width="1.42578125" customWidth="1"/>
    <col min="3" max="3" width="19.7109375" bestFit="1" customWidth="1"/>
    <col min="4" max="4" width="1.42578125" customWidth="1"/>
    <col min="5" max="5" width="9.140625" bestFit="1" customWidth="1"/>
    <col min="6" max="6" width="1.42578125" customWidth="1"/>
    <col min="7" max="7" width="11.5703125" bestFit="1" customWidth="1"/>
    <col min="8" max="8" width="1.42578125" customWidth="1"/>
    <col min="9" max="9" width="12.140625" bestFit="1" customWidth="1"/>
    <col min="10" max="10" width="1.42578125" customWidth="1"/>
    <col min="11" max="11" width="18.140625" bestFit="1" customWidth="1"/>
    <col min="12" max="12" width="1.42578125" customWidth="1"/>
    <col min="13" max="13" width="19.42578125" bestFit="1" customWidth="1"/>
    <col min="14" max="14" width="1.42578125" customWidth="1"/>
    <col min="15" max="15" width="19.42578125" bestFit="1" customWidth="1"/>
    <col min="16" max="16" width="1.42578125" customWidth="1"/>
    <col min="17" max="17" width="18.140625" bestFit="1" customWidth="1"/>
    <col min="18" max="18" width="1.42578125" customWidth="1"/>
    <col min="19" max="19" width="10.5703125" bestFit="1" customWidth="1"/>
    <col min="20" max="20" width="16" bestFit="1" customWidth="1"/>
    <col min="21" max="21" width="16.42578125" bestFit="1" customWidth="1"/>
  </cols>
  <sheetData>
    <row r="1" spans="1:22" ht="20.100000000000001" customHeight="1">
      <c r="A1" s="461" t="s">
        <v>0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  <c r="L1" s="436"/>
      <c r="M1" s="436"/>
      <c r="N1" s="436"/>
      <c r="O1" s="436"/>
      <c r="P1" s="436"/>
      <c r="Q1" s="436"/>
      <c r="R1" s="436"/>
      <c r="S1" s="436"/>
    </row>
    <row r="2" spans="1:22" ht="20.100000000000001" customHeight="1">
      <c r="A2" s="462" t="s">
        <v>1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  <c r="M2" s="436"/>
      <c r="N2" s="436"/>
      <c r="O2" s="436"/>
      <c r="P2" s="436"/>
      <c r="Q2" s="436"/>
      <c r="R2" s="436"/>
      <c r="S2" s="436"/>
    </row>
    <row r="3" spans="1:22" ht="20.100000000000001" customHeight="1">
      <c r="A3" s="463" t="s">
        <v>2</v>
      </c>
      <c r="B3" s="436"/>
      <c r="C3" s="436"/>
      <c r="D3" s="436"/>
      <c r="E3" s="436"/>
      <c r="F3" s="436"/>
      <c r="G3" s="436"/>
      <c r="H3" s="436"/>
      <c r="I3" s="436"/>
      <c r="J3" s="436"/>
      <c r="K3" s="436"/>
      <c r="L3" s="436"/>
      <c r="M3" s="436"/>
      <c r="N3" s="436"/>
      <c r="O3" s="436"/>
      <c r="P3" s="436"/>
      <c r="Q3" s="436"/>
      <c r="R3" s="436"/>
      <c r="S3" s="436"/>
    </row>
    <row r="5" spans="1:22" ht="15.75">
      <c r="A5" s="464" t="s">
        <v>66</v>
      </c>
      <c r="B5" s="436"/>
      <c r="C5" s="436"/>
      <c r="D5" s="436"/>
      <c r="E5" s="436"/>
      <c r="F5" s="436"/>
      <c r="G5" s="436"/>
      <c r="H5" s="436"/>
      <c r="I5" s="436"/>
      <c r="J5" s="436"/>
      <c r="K5" s="436"/>
      <c r="L5" s="436"/>
      <c r="M5" s="436"/>
      <c r="N5" s="436"/>
      <c r="O5" s="436"/>
      <c r="P5" s="436"/>
      <c r="Q5" s="436"/>
      <c r="R5" s="436"/>
      <c r="S5" s="436"/>
    </row>
    <row r="7" spans="1:22" ht="15.75">
      <c r="C7" s="465" t="s">
        <v>67</v>
      </c>
      <c r="D7" s="466"/>
      <c r="E7" s="466"/>
      <c r="F7" s="466"/>
      <c r="G7" s="466"/>
      <c r="H7" s="466"/>
      <c r="I7" s="466"/>
      <c r="K7" s="58" t="s">
        <v>5</v>
      </c>
      <c r="M7" s="467" t="s">
        <v>6</v>
      </c>
      <c r="N7" s="466"/>
      <c r="O7" s="466"/>
      <c r="Q7" s="468" t="s">
        <v>7</v>
      </c>
      <c r="R7" s="466"/>
      <c r="S7" s="466"/>
    </row>
    <row r="8" spans="1:22" ht="31.5">
      <c r="A8" s="59" t="s">
        <v>68</v>
      </c>
      <c r="C8" s="60" t="s">
        <v>69</v>
      </c>
      <c r="E8" s="61" t="s">
        <v>70</v>
      </c>
      <c r="G8" s="62" t="s">
        <v>71</v>
      </c>
      <c r="I8" s="63" t="s">
        <v>72</v>
      </c>
      <c r="K8" s="64" t="s">
        <v>73</v>
      </c>
      <c r="M8" s="65" t="s">
        <v>74</v>
      </c>
      <c r="O8" s="66" t="s">
        <v>75</v>
      </c>
      <c r="Q8" s="67" t="s">
        <v>73</v>
      </c>
      <c r="S8" s="68" t="s">
        <v>15</v>
      </c>
      <c r="T8" s="347"/>
    </row>
    <row r="9" spans="1:22" ht="30">
      <c r="A9" s="69" t="s">
        <v>76</v>
      </c>
      <c r="C9" s="1" t="s">
        <v>77</v>
      </c>
      <c r="E9" s="70" t="s">
        <v>78</v>
      </c>
      <c r="G9" s="1" t="s">
        <v>79</v>
      </c>
      <c r="I9" s="377">
        <v>0</v>
      </c>
      <c r="J9" s="377"/>
      <c r="K9" s="377">
        <v>100000</v>
      </c>
      <c r="L9" s="377"/>
      <c r="M9" s="377">
        <v>79400078907</v>
      </c>
      <c r="N9" s="377"/>
      <c r="O9" s="377">
        <v>39249845211</v>
      </c>
      <c r="P9" s="377"/>
      <c r="Q9" s="377">
        <v>40150333696</v>
      </c>
      <c r="S9" s="410">
        <v>1.0301495358045356E-2</v>
      </c>
      <c r="V9" s="350"/>
    </row>
    <row r="10" spans="1:22" ht="30">
      <c r="A10" s="71" t="s">
        <v>80</v>
      </c>
      <c r="C10" s="1" t="s">
        <v>81</v>
      </c>
      <c r="E10" s="72" t="s">
        <v>82</v>
      </c>
      <c r="G10" s="1" t="s">
        <v>83</v>
      </c>
      <c r="I10" s="377">
        <v>0</v>
      </c>
      <c r="J10" s="377"/>
      <c r="K10" s="377">
        <v>20000000</v>
      </c>
      <c r="L10" s="377"/>
      <c r="M10" s="377"/>
      <c r="N10" s="377"/>
      <c r="O10" s="377">
        <v>0</v>
      </c>
      <c r="P10" s="377"/>
      <c r="Q10" s="377">
        <v>20000000</v>
      </c>
      <c r="S10" s="410">
        <v>5.1314618882341434E-6</v>
      </c>
      <c r="V10" s="350"/>
    </row>
    <row r="11" spans="1:22" ht="30">
      <c r="A11" s="73" t="s">
        <v>80</v>
      </c>
      <c r="C11" s="1" t="s">
        <v>84</v>
      </c>
      <c r="E11" s="74" t="s">
        <v>78</v>
      </c>
      <c r="G11" s="1" t="s">
        <v>85</v>
      </c>
      <c r="I11" s="377">
        <v>0</v>
      </c>
      <c r="J11" s="377"/>
      <c r="K11" s="377">
        <v>10405024</v>
      </c>
      <c r="L11" s="377"/>
      <c r="M11" s="377">
        <v>4864951125</v>
      </c>
      <c r="N11" s="377"/>
      <c r="O11" s="377">
        <v>0</v>
      </c>
      <c r="P11" s="377"/>
      <c r="Q11" s="377">
        <v>4875356149</v>
      </c>
      <c r="S11" s="410">
        <v>1.250885213508074E-3</v>
      </c>
      <c r="V11" s="350"/>
    </row>
    <row r="12" spans="1:22" ht="30">
      <c r="A12" s="75" t="s">
        <v>80</v>
      </c>
      <c r="C12" s="1" t="s">
        <v>86</v>
      </c>
      <c r="E12" s="76" t="s">
        <v>78</v>
      </c>
      <c r="G12" s="1" t="s">
        <v>87</v>
      </c>
      <c r="I12" s="377">
        <v>0</v>
      </c>
      <c r="J12" s="377"/>
      <c r="K12" s="377">
        <v>1460080312</v>
      </c>
      <c r="L12" s="377"/>
      <c r="M12" s="377">
        <v>13630019374</v>
      </c>
      <c r="N12" s="377"/>
      <c r="O12" s="377">
        <v>13158741930</v>
      </c>
      <c r="P12" s="377"/>
      <c r="Q12" s="377">
        <v>1931357756</v>
      </c>
      <c r="S12" s="410">
        <v>4.9553443587297091E-4</v>
      </c>
      <c r="V12" s="350"/>
    </row>
    <row r="13" spans="1:22" ht="30">
      <c r="A13" s="77" t="s">
        <v>80</v>
      </c>
      <c r="C13" s="1" t="s">
        <v>88</v>
      </c>
      <c r="E13" s="78" t="s">
        <v>78</v>
      </c>
      <c r="G13" s="1" t="s">
        <v>89</v>
      </c>
      <c r="I13" s="377">
        <v>0</v>
      </c>
      <c r="J13" s="377"/>
      <c r="K13" s="377">
        <v>78233342599</v>
      </c>
      <c r="L13" s="377"/>
      <c r="M13" s="377">
        <v>141562831918</v>
      </c>
      <c r="N13" s="377"/>
      <c r="O13" s="377">
        <v>217397116480</v>
      </c>
      <c r="P13" s="377"/>
      <c r="Q13" s="377">
        <v>2399058037</v>
      </c>
      <c r="S13" s="410">
        <v>6.1553374422636589E-4</v>
      </c>
      <c r="V13" s="350"/>
    </row>
    <row r="14" spans="1:22" ht="21" thickBot="1">
      <c r="A14" s="79" t="s">
        <v>63</v>
      </c>
      <c r="K14" s="382">
        <f>SUM(K9:$K$13)</f>
        <v>79723927935</v>
      </c>
      <c r="M14" s="382">
        <f>SUM(M9:$M$13)</f>
        <v>239457881324</v>
      </c>
      <c r="N14" s="383"/>
      <c r="O14" s="382">
        <f>SUM(O9:$O$13)</f>
        <v>269805703621</v>
      </c>
      <c r="P14" s="383"/>
      <c r="Q14" s="382">
        <f>SUM(Q9:$Q$13)</f>
        <v>49376105638</v>
      </c>
      <c r="S14" s="411">
        <f>SUM(S9:$S$13)</f>
        <v>1.2668580213541001E-2</v>
      </c>
    </row>
    <row r="15" spans="1:22" ht="18.75" thickTop="1">
      <c r="K15" s="80"/>
      <c r="M15" s="81"/>
      <c r="O15" s="82"/>
      <c r="Q15" s="83"/>
      <c r="S15" s="412"/>
    </row>
    <row r="16" spans="1:22" ht="17.25">
      <c r="M16" s="347"/>
      <c r="O16" s="347"/>
      <c r="Q16" s="347"/>
      <c r="S16" s="413"/>
    </row>
    <row r="17" spans="11:17">
      <c r="K17" s="351"/>
      <c r="M17" s="347"/>
      <c r="O17" s="347"/>
      <c r="Q17" s="409"/>
    </row>
    <row r="18" spans="11:17">
      <c r="M18" s="347"/>
      <c r="O18" s="347"/>
      <c r="Q18" s="347"/>
    </row>
    <row r="19" spans="11:17">
      <c r="Q19" s="347"/>
    </row>
  </sheetData>
  <mergeCells count="7">
    <mergeCell ref="A1:S1"/>
    <mergeCell ref="A2:S2"/>
    <mergeCell ref="A3:S3"/>
    <mergeCell ref="A5:S5"/>
    <mergeCell ref="C7:I7"/>
    <mergeCell ref="M7:O7"/>
    <mergeCell ref="Q7:S7"/>
  </mergeCells>
  <pageMargins left="0.7" right="0.7" top="0.75" bottom="0.75" header="0.3" footer="0.3"/>
  <pageSetup paperSize="9" scale="7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18"/>
  <sheetViews>
    <sheetView rightToLeft="1" tabSelected="1" view="pageBreakPreview" zoomScale="80" zoomScaleNormal="100" zoomScaleSheetLayoutView="80" workbookViewId="0">
      <selection activeCell="E11" sqref="E11"/>
    </sheetView>
  </sheetViews>
  <sheetFormatPr defaultRowHeight="15"/>
  <cols>
    <col min="1" max="1" width="49.7109375" customWidth="1"/>
    <col min="2" max="2" width="1.42578125" customWidth="1"/>
    <col min="3" max="3" width="11.42578125" customWidth="1"/>
    <col min="4" max="4" width="1.42578125" customWidth="1"/>
    <col min="5" max="5" width="21.28515625" customWidth="1"/>
    <col min="6" max="6" width="1.42578125" customWidth="1"/>
    <col min="7" max="7" width="11.42578125" customWidth="1"/>
    <col min="8" max="8" width="1.42578125" customWidth="1"/>
    <col min="9" max="9" width="11.42578125" customWidth="1"/>
    <col min="10" max="10" width="30.85546875" customWidth="1"/>
    <col min="11" max="11" width="24.85546875" customWidth="1"/>
  </cols>
  <sheetData>
    <row r="1" spans="1:11" ht="20.100000000000001" customHeight="1">
      <c r="A1" s="469" t="s">
        <v>0</v>
      </c>
      <c r="B1" s="436"/>
      <c r="C1" s="436"/>
      <c r="D1" s="436"/>
      <c r="E1" s="436"/>
      <c r="F1" s="436"/>
      <c r="G1" s="436"/>
      <c r="H1" s="436"/>
      <c r="I1" s="436"/>
    </row>
    <row r="2" spans="1:11" ht="20.100000000000001" customHeight="1">
      <c r="A2" s="470" t="s">
        <v>90</v>
      </c>
      <c r="B2" s="436"/>
      <c r="C2" s="436"/>
      <c r="D2" s="436"/>
      <c r="E2" s="436"/>
      <c r="F2" s="436"/>
      <c r="G2" s="436"/>
      <c r="H2" s="436"/>
      <c r="I2" s="436"/>
    </row>
    <row r="3" spans="1:11" ht="20.100000000000001" customHeight="1">
      <c r="A3" s="471" t="s">
        <v>2</v>
      </c>
      <c r="B3" s="436"/>
      <c r="C3" s="436"/>
      <c r="D3" s="436"/>
      <c r="E3" s="436"/>
      <c r="F3" s="436"/>
      <c r="G3" s="436"/>
      <c r="H3" s="436"/>
      <c r="I3" s="436"/>
    </row>
    <row r="5" spans="1:11" ht="15.75">
      <c r="A5" s="472" t="s">
        <v>91</v>
      </c>
      <c r="B5" s="436"/>
      <c r="C5" s="436"/>
      <c r="D5" s="436"/>
      <c r="E5" s="436"/>
      <c r="F5" s="436"/>
      <c r="G5" s="436"/>
      <c r="H5" s="436"/>
      <c r="I5" s="436"/>
    </row>
    <row r="7" spans="1:11" ht="31.5">
      <c r="A7" s="84" t="s">
        <v>92</v>
      </c>
      <c r="C7" s="85" t="s">
        <v>93</v>
      </c>
      <c r="E7" s="86" t="s">
        <v>73</v>
      </c>
      <c r="G7" s="87" t="s">
        <v>94</v>
      </c>
      <c r="I7" s="88" t="s">
        <v>95</v>
      </c>
      <c r="K7" s="351"/>
    </row>
    <row r="8" spans="1:11" ht="20.25">
      <c r="A8" s="89" t="s">
        <v>96</v>
      </c>
      <c r="C8" s="1" t="s">
        <v>97</v>
      </c>
      <c r="E8" s="396">
        <v>-1472278352082</v>
      </c>
      <c r="G8" s="406">
        <v>1.003320828647527</v>
      </c>
      <c r="H8" s="415"/>
      <c r="I8" s="406">
        <v>-0.37774701262904764</v>
      </c>
      <c r="J8" s="377"/>
      <c r="K8" s="384"/>
    </row>
    <row r="9" spans="1:11" ht="20.25">
      <c r="A9" s="90" t="s">
        <v>98</v>
      </c>
      <c r="C9" s="1" t="s">
        <v>99</v>
      </c>
      <c r="E9" s="377">
        <v>1409239243</v>
      </c>
      <c r="G9" s="406">
        <v>-9.6036125441218475E-4</v>
      </c>
      <c r="H9" s="415"/>
      <c r="I9" s="406">
        <v>3.6157287334292174E-4</v>
      </c>
      <c r="J9" s="395"/>
      <c r="K9" s="384"/>
    </row>
    <row r="10" spans="1:11" ht="20.25">
      <c r="A10" s="91" t="s">
        <v>100</v>
      </c>
      <c r="C10" s="1" t="s">
        <v>101</v>
      </c>
      <c r="E10" s="377">
        <v>48848938</v>
      </c>
      <c r="G10" s="406">
        <v>-3.3289327988422364E-5</v>
      </c>
      <c r="H10" s="415"/>
      <c r="I10" s="406">
        <v>1.2533323181385631E-5</v>
      </c>
      <c r="K10" s="384"/>
    </row>
    <row r="11" spans="1:11" ht="21" thickBot="1">
      <c r="A11" s="92" t="s">
        <v>102</v>
      </c>
      <c r="C11" s="1" t="s">
        <v>103</v>
      </c>
      <c r="E11" s="382">
        <v>5540256215</v>
      </c>
      <c r="G11" s="406">
        <v>-2.3271780651264473E-3</v>
      </c>
      <c r="H11" s="415"/>
      <c r="I11" s="406">
        <v>8.7617493513252953E-4</v>
      </c>
      <c r="K11" s="384"/>
    </row>
    <row r="12" spans="1:11" ht="21.75" thickTop="1" thickBot="1">
      <c r="A12" s="93" t="s">
        <v>63</v>
      </c>
      <c r="E12" s="382">
        <f>SUM(E8:$E$11)</f>
        <v>-1465280007686</v>
      </c>
      <c r="G12" s="422">
        <f>SUM(G8:$G$11)</f>
        <v>0.99999999999999989</v>
      </c>
      <c r="H12" s="415"/>
      <c r="I12" s="422">
        <f>SUM(I8:$I$11)</f>
        <v>-0.37649673149739077</v>
      </c>
    </row>
    <row r="13" spans="1:11" ht="15.75" thickTop="1">
      <c r="E13" s="94"/>
      <c r="G13" s="95"/>
      <c r="I13" s="96"/>
      <c r="K13" s="351"/>
    </row>
    <row r="14" spans="1:11">
      <c r="K14" s="350"/>
    </row>
    <row r="15" spans="1:11">
      <c r="K15" s="350"/>
    </row>
    <row r="16" spans="1:11">
      <c r="E16" s="385"/>
      <c r="K16" s="350"/>
    </row>
    <row r="17" spans="5:11">
      <c r="E17" s="386"/>
      <c r="K17" s="350"/>
    </row>
    <row r="18" spans="5:11">
      <c r="E18" s="386"/>
    </row>
  </sheetData>
  <mergeCells count="4">
    <mergeCell ref="A1:I1"/>
    <mergeCell ref="A2:I2"/>
    <mergeCell ref="A3:I3"/>
    <mergeCell ref="A5:I5"/>
  </mergeCells>
  <pageMargins left="0.7" right="0.7" top="0.75" bottom="0.75" header="0.3" footer="0.3"/>
  <pageSetup paperSize="9" scale="7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C56"/>
  <sheetViews>
    <sheetView rightToLeft="1" view="pageBreakPreview" zoomScale="90" zoomScaleNormal="100" zoomScaleSheetLayoutView="90" workbookViewId="0">
      <selection activeCell="O41" sqref="O41"/>
    </sheetView>
  </sheetViews>
  <sheetFormatPr defaultRowHeight="15"/>
  <cols>
    <col min="1" max="1" width="18" bestFit="1" customWidth="1"/>
    <col min="2" max="2" width="1.42578125" customWidth="1"/>
    <col min="3" max="3" width="11.5703125" bestFit="1" customWidth="1"/>
    <col min="4" max="4" width="1.42578125" customWidth="1"/>
    <col min="5" max="5" width="14.85546875" bestFit="1" customWidth="1"/>
    <col min="6" max="6" width="1.42578125" customWidth="1"/>
    <col min="7" max="7" width="10.85546875" bestFit="1" customWidth="1"/>
    <col min="8" max="8" width="1.42578125" customWidth="1"/>
    <col min="9" max="9" width="16.7109375" bestFit="1" customWidth="1"/>
    <col min="10" max="10" width="1.42578125" customWidth="1"/>
    <col min="11" max="11" width="13.5703125" bestFit="1" customWidth="1"/>
    <col min="12" max="12" width="1.42578125" customWidth="1"/>
    <col min="13" max="13" width="16.7109375" bestFit="1" customWidth="1"/>
    <col min="14" max="14" width="1.42578125" customWidth="1"/>
    <col min="15" max="15" width="19.42578125" bestFit="1" customWidth="1"/>
    <col min="16" max="16" width="1.42578125" customWidth="1"/>
    <col min="17" max="17" width="16.7109375" bestFit="1" customWidth="1"/>
    <col min="18" max="18" width="1.42578125" customWidth="1"/>
    <col min="19" max="19" width="19.42578125" bestFit="1" customWidth="1"/>
    <col min="21" max="21" width="19.140625" customWidth="1"/>
    <col min="22" max="22" width="16.7109375" bestFit="1" customWidth="1"/>
    <col min="23" max="23" width="14.5703125" customWidth="1"/>
    <col min="25" max="25" width="16.85546875" customWidth="1"/>
  </cols>
  <sheetData>
    <row r="1" spans="1:29" ht="20.100000000000001" customHeight="1">
      <c r="A1" s="473" t="s">
        <v>0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  <c r="L1" s="436"/>
      <c r="M1" s="436"/>
      <c r="N1" s="436"/>
      <c r="O1" s="436"/>
      <c r="P1" s="436"/>
      <c r="Q1" s="436"/>
      <c r="R1" s="436"/>
      <c r="S1" s="436"/>
    </row>
    <row r="2" spans="1:29" ht="20.100000000000001" customHeight="1">
      <c r="A2" s="474" t="s">
        <v>90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  <c r="M2" s="436"/>
      <c r="N2" s="436"/>
      <c r="O2" s="436"/>
      <c r="P2" s="436"/>
      <c r="Q2" s="436"/>
      <c r="R2" s="436"/>
      <c r="S2" s="436"/>
    </row>
    <row r="3" spans="1:29" ht="20.100000000000001" customHeight="1">
      <c r="A3" s="475" t="s">
        <v>2</v>
      </c>
      <c r="B3" s="436"/>
      <c r="C3" s="436"/>
      <c r="D3" s="436"/>
      <c r="E3" s="436"/>
      <c r="F3" s="436"/>
      <c r="G3" s="436"/>
      <c r="H3" s="436"/>
      <c r="I3" s="436"/>
      <c r="J3" s="436"/>
      <c r="K3" s="436"/>
      <c r="L3" s="436"/>
      <c r="M3" s="436"/>
      <c r="N3" s="436"/>
      <c r="O3" s="436"/>
      <c r="P3" s="436"/>
      <c r="Q3" s="436"/>
      <c r="R3" s="436"/>
      <c r="S3" s="436"/>
    </row>
    <row r="5" spans="1:29" ht="15.75">
      <c r="A5" s="476" t="s">
        <v>104</v>
      </c>
      <c r="B5" s="436"/>
      <c r="C5" s="436"/>
      <c r="D5" s="436"/>
      <c r="E5" s="436"/>
      <c r="F5" s="436"/>
      <c r="G5" s="436"/>
      <c r="H5" s="436"/>
      <c r="I5" s="436"/>
      <c r="J5" s="436"/>
      <c r="K5" s="436"/>
      <c r="L5" s="436"/>
      <c r="M5" s="436"/>
      <c r="N5" s="436"/>
      <c r="O5" s="436"/>
      <c r="P5" s="436"/>
      <c r="Q5" s="436"/>
      <c r="R5" s="436"/>
      <c r="S5" s="436"/>
    </row>
    <row r="7" spans="1:29" ht="15.75">
      <c r="C7" s="477" t="s">
        <v>105</v>
      </c>
      <c r="D7" s="466"/>
      <c r="E7" s="466"/>
      <c r="F7" s="466"/>
      <c r="G7" s="466"/>
      <c r="I7" s="478" t="s">
        <v>106</v>
      </c>
      <c r="J7" s="466"/>
      <c r="K7" s="466"/>
      <c r="L7" s="466"/>
      <c r="M7" s="466"/>
      <c r="O7" s="479" t="s">
        <v>7</v>
      </c>
      <c r="P7" s="466"/>
      <c r="Q7" s="466"/>
      <c r="R7" s="466"/>
      <c r="S7" s="466"/>
    </row>
    <row r="8" spans="1:29" ht="47.25">
      <c r="A8" s="97" t="s">
        <v>64</v>
      </c>
      <c r="C8" s="98" t="s">
        <v>107</v>
      </c>
      <c r="E8" s="99" t="s">
        <v>108</v>
      </c>
      <c r="G8" s="100" t="s">
        <v>109</v>
      </c>
      <c r="I8" s="101" t="s">
        <v>110</v>
      </c>
      <c r="K8" s="102" t="s">
        <v>111</v>
      </c>
      <c r="M8" s="103" t="s">
        <v>112</v>
      </c>
      <c r="O8" s="104" t="s">
        <v>110</v>
      </c>
      <c r="Q8" s="105" t="s">
        <v>111</v>
      </c>
      <c r="S8" s="106" t="s">
        <v>112</v>
      </c>
    </row>
    <row r="9" spans="1:29" ht="20.25">
      <c r="A9" s="399" t="s">
        <v>113</v>
      </c>
      <c r="C9" s="1" t="s">
        <v>114</v>
      </c>
      <c r="E9" s="377">
        <v>11113871</v>
      </c>
      <c r="F9" s="377"/>
      <c r="G9" s="377">
        <v>650</v>
      </c>
      <c r="H9" s="377"/>
      <c r="I9" s="377">
        <v>0</v>
      </c>
      <c r="J9" s="377">
        <v>0</v>
      </c>
      <c r="K9" s="377">
        <v>0</v>
      </c>
      <c r="L9" s="377">
        <v>0</v>
      </c>
      <c r="M9" s="377">
        <v>0</v>
      </c>
      <c r="N9" s="377"/>
      <c r="O9" s="377">
        <v>7224016150</v>
      </c>
      <c r="P9" s="377"/>
      <c r="Q9" s="377">
        <v>0</v>
      </c>
      <c r="R9" s="377"/>
      <c r="S9" s="377">
        <f t="shared" ref="S9:S40" si="0">O9+Q9</f>
        <v>7224016150</v>
      </c>
      <c r="U9" s="375"/>
      <c r="V9" s="389"/>
      <c r="W9" s="389"/>
      <c r="X9" s="375"/>
      <c r="Y9" s="375"/>
      <c r="Z9" s="375"/>
      <c r="AA9" s="375"/>
      <c r="AB9" s="375"/>
      <c r="AC9" s="375"/>
    </row>
    <row r="10" spans="1:29" ht="20.25">
      <c r="A10" s="399" t="s">
        <v>19</v>
      </c>
      <c r="C10" s="1" t="s">
        <v>115</v>
      </c>
      <c r="E10" s="377">
        <v>202853072</v>
      </c>
      <c r="F10" s="377"/>
      <c r="G10" s="377">
        <v>30</v>
      </c>
      <c r="H10" s="377"/>
      <c r="I10" s="377">
        <v>0</v>
      </c>
      <c r="J10" s="377">
        <v>0</v>
      </c>
      <c r="K10" s="377">
        <v>0</v>
      </c>
      <c r="L10" s="377">
        <v>0</v>
      </c>
      <c r="M10" s="377">
        <v>0</v>
      </c>
      <c r="N10" s="377"/>
      <c r="O10" s="377">
        <v>6085592160</v>
      </c>
      <c r="P10" s="377"/>
      <c r="Q10" s="377">
        <v>0</v>
      </c>
      <c r="R10" s="377"/>
      <c r="S10" s="377">
        <f t="shared" si="0"/>
        <v>6085592160</v>
      </c>
      <c r="U10" s="375"/>
      <c r="V10" s="390"/>
      <c r="W10" s="390"/>
      <c r="X10" s="375"/>
      <c r="Y10" s="375"/>
      <c r="Z10" s="375"/>
      <c r="AA10" s="375"/>
      <c r="AB10" s="375"/>
      <c r="AC10" s="375"/>
    </row>
    <row r="11" spans="1:29" ht="20.25">
      <c r="A11" s="399" t="s">
        <v>20</v>
      </c>
      <c r="C11" s="1" t="s">
        <v>116</v>
      </c>
      <c r="E11" s="377">
        <v>78465821</v>
      </c>
      <c r="F11" s="377"/>
      <c r="G11" s="377">
        <v>62</v>
      </c>
      <c r="H11" s="377"/>
      <c r="I11" s="377">
        <v>0</v>
      </c>
      <c r="J11" s="377">
        <v>0</v>
      </c>
      <c r="K11" s="377">
        <v>0</v>
      </c>
      <c r="L11" s="377">
        <v>0</v>
      </c>
      <c r="M11" s="377">
        <v>0</v>
      </c>
      <c r="N11" s="377"/>
      <c r="O11" s="377">
        <v>4864880902</v>
      </c>
      <c r="P11" s="377"/>
      <c r="Q11" s="377">
        <v>-49473365</v>
      </c>
      <c r="R11" s="377"/>
      <c r="S11" s="377">
        <f t="shared" si="0"/>
        <v>4815407537</v>
      </c>
      <c r="U11" s="375"/>
      <c r="V11" s="390"/>
      <c r="W11" s="390"/>
      <c r="X11" s="375"/>
      <c r="Y11" s="375"/>
      <c r="Z11" s="375"/>
      <c r="AA11" s="375"/>
      <c r="AB11" s="375"/>
      <c r="AC11" s="375"/>
    </row>
    <row r="12" spans="1:29" ht="20.25">
      <c r="A12" s="399" t="s">
        <v>21</v>
      </c>
      <c r="C12" s="1" t="s">
        <v>116</v>
      </c>
      <c r="E12" s="377">
        <v>450000</v>
      </c>
      <c r="F12" s="377"/>
      <c r="G12" s="377">
        <v>300</v>
      </c>
      <c r="H12" s="377"/>
      <c r="I12" s="377">
        <v>0</v>
      </c>
      <c r="J12" s="377">
        <v>0</v>
      </c>
      <c r="K12" s="377">
        <v>0</v>
      </c>
      <c r="L12" s="377">
        <v>0</v>
      </c>
      <c r="M12" s="377">
        <v>0</v>
      </c>
      <c r="N12" s="377"/>
      <c r="O12" s="377">
        <v>135000000</v>
      </c>
      <c r="P12" s="377"/>
      <c r="Q12" s="377">
        <v>-1372881</v>
      </c>
      <c r="R12" s="377"/>
      <c r="S12" s="377">
        <f t="shared" si="0"/>
        <v>133627119</v>
      </c>
      <c r="U12" s="375"/>
      <c r="V12" s="390"/>
      <c r="W12" s="390"/>
      <c r="X12" s="375"/>
      <c r="Y12" s="375"/>
      <c r="Z12" s="375"/>
      <c r="AA12" s="375"/>
      <c r="AB12" s="375"/>
      <c r="AC12" s="375"/>
    </row>
    <row r="13" spans="1:29" ht="20.25">
      <c r="A13" s="399" t="s">
        <v>117</v>
      </c>
      <c r="C13" s="1" t="s">
        <v>118</v>
      </c>
      <c r="E13" s="377">
        <v>3831869</v>
      </c>
      <c r="F13" s="377"/>
      <c r="G13" s="377">
        <v>600</v>
      </c>
      <c r="H13" s="377"/>
      <c r="I13" s="377">
        <v>0</v>
      </c>
      <c r="J13" s="377">
        <v>0</v>
      </c>
      <c r="K13" s="377">
        <v>0</v>
      </c>
      <c r="L13" s="377">
        <v>0</v>
      </c>
      <c r="M13" s="377">
        <v>0</v>
      </c>
      <c r="N13" s="377"/>
      <c r="O13" s="377">
        <v>2299121400</v>
      </c>
      <c r="P13" s="377"/>
      <c r="Q13" s="377">
        <v>0</v>
      </c>
      <c r="R13" s="377"/>
      <c r="S13" s="377">
        <f t="shared" si="0"/>
        <v>2299121400</v>
      </c>
      <c r="U13" s="375"/>
      <c r="V13" s="390"/>
      <c r="W13" s="390"/>
      <c r="X13" s="375"/>
      <c r="Y13" s="375"/>
      <c r="Z13" s="375"/>
      <c r="AA13" s="375"/>
      <c r="AB13" s="375"/>
      <c r="AC13" s="375"/>
    </row>
    <row r="14" spans="1:29" ht="20.25">
      <c r="A14" s="399" t="s">
        <v>119</v>
      </c>
      <c r="C14" s="1" t="s">
        <v>120</v>
      </c>
      <c r="E14" s="377">
        <v>3429946</v>
      </c>
      <c r="F14" s="377"/>
      <c r="G14" s="377">
        <v>100</v>
      </c>
      <c r="H14" s="377"/>
      <c r="I14" s="377">
        <v>0</v>
      </c>
      <c r="J14" s="377">
        <v>0</v>
      </c>
      <c r="K14" s="377">
        <v>0</v>
      </c>
      <c r="L14" s="377">
        <v>0</v>
      </c>
      <c r="M14" s="377">
        <v>0</v>
      </c>
      <c r="N14" s="377"/>
      <c r="O14" s="377">
        <v>342994600</v>
      </c>
      <c r="P14" s="377"/>
      <c r="Q14" s="377">
        <v>0</v>
      </c>
      <c r="R14" s="377"/>
      <c r="S14" s="377">
        <f t="shared" si="0"/>
        <v>342994600</v>
      </c>
      <c r="U14" s="375"/>
      <c r="V14" s="390"/>
      <c r="W14" s="390"/>
      <c r="X14" s="375"/>
      <c r="Y14" s="375"/>
      <c r="Z14" s="375"/>
      <c r="AA14" s="375"/>
      <c r="AB14" s="375"/>
      <c r="AC14" s="375"/>
    </row>
    <row r="15" spans="1:29" ht="20.25">
      <c r="A15" s="399" t="s">
        <v>121</v>
      </c>
      <c r="C15" s="1" t="s">
        <v>122</v>
      </c>
      <c r="E15" s="377">
        <v>350000</v>
      </c>
      <c r="F15" s="377"/>
      <c r="G15" s="377">
        <v>40</v>
      </c>
      <c r="H15" s="377"/>
      <c r="I15" s="377">
        <v>0</v>
      </c>
      <c r="J15" s="377">
        <v>0</v>
      </c>
      <c r="K15" s="377">
        <v>0</v>
      </c>
      <c r="L15" s="377">
        <v>0</v>
      </c>
      <c r="M15" s="377">
        <v>0</v>
      </c>
      <c r="N15" s="377"/>
      <c r="O15" s="377">
        <v>14000000</v>
      </c>
      <c r="P15" s="377"/>
      <c r="Q15" s="377">
        <v>-770227</v>
      </c>
      <c r="R15" s="377"/>
      <c r="S15" s="377">
        <f t="shared" si="0"/>
        <v>13229773</v>
      </c>
      <c r="U15" s="375"/>
      <c r="V15" s="390"/>
      <c r="W15" s="390"/>
      <c r="X15" s="375"/>
      <c r="Y15" s="375"/>
      <c r="Z15" s="375"/>
      <c r="AA15" s="375"/>
      <c r="AB15" s="375"/>
      <c r="AC15" s="375"/>
    </row>
    <row r="16" spans="1:29" ht="30">
      <c r="A16" s="399" t="s">
        <v>25</v>
      </c>
      <c r="C16" s="1" t="s">
        <v>123</v>
      </c>
      <c r="E16" s="377">
        <v>60541</v>
      </c>
      <c r="F16" s="377"/>
      <c r="G16" s="377">
        <v>110</v>
      </c>
      <c r="H16" s="377"/>
      <c r="I16" s="377">
        <v>0</v>
      </c>
      <c r="J16" s="377">
        <v>0</v>
      </c>
      <c r="K16" s="377">
        <v>0</v>
      </c>
      <c r="L16" s="377">
        <v>0</v>
      </c>
      <c r="M16" s="377">
        <v>0</v>
      </c>
      <c r="N16" s="377"/>
      <c r="O16" s="377">
        <v>6659510</v>
      </c>
      <c r="P16" s="377"/>
      <c r="Q16" s="377">
        <v>0</v>
      </c>
      <c r="R16" s="377"/>
      <c r="S16" s="377">
        <f t="shared" si="0"/>
        <v>6659510</v>
      </c>
      <c r="U16" s="375"/>
      <c r="V16" s="390"/>
      <c r="W16" s="390"/>
      <c r="X16" s="375"/>
      <c r="Y16" s="375"/>
      <c r="Z16" s="375"/>
      <c r="AA16" s="375"/>
      <c r="AB16" s="375"/>
      <c r="AC16" s="375"/>
    </row>
    <row r="17" spans="1:29" ht="30">
      <c r="A17" s="399" t="s">
        <v>124</v>
      </c>
      <c r="C17" s="1" t="s">
        <v>125</v>
      </c>
      <c r="E17" s="377">
        <v>16042976</v>
      </c>
      <c r="F17" s="377"/>
      <c r="G17" s="377">
        <v>151</v>
      </c>
      <c r="H17" s="377"/>
      <c r="I17" s="377">
        <v>0</v>
      </c>
      <c r="J17" s="377">
        <v>0</v>
      </c>
      <c r="K17" s="377">
        <v>0</v>
      </c>
      <c r="L17" s="377">
        <v>0</v>
      </c>
      <c r="M17" s="377">
        <v>0</v>
      </c>
      <c r="N17" s="377"/>
      <c r="O17" s="377">
        <v>2422489376</v>
      </c>
      <c r="P17" s="377"/>
      <c r="Q17" s="377">
        <v>0</v>
      </c>
      <c r="R17" s="377"/>
      <c r="S17" s="377">
        <f t="shared" si="0"/>
        <v>2422489376</v>
      </c>
      <c r="U17" s="375"/>
      <c r="V17" s="390"/>
      <c r="W17" s="390"/>
      <c r="X17" s="375"/>
      <c r="Y17" s="375"/>
      <c r="Z17" s="375"/>
      <c r="AA17" s="375"/>
      <c r="AB17" s="375"/>
      <c r="AC17" s="375"/>
    </row>
    <row r="18" spans="1:29" ht="20.25">
      <c r="A18" s="399" t="s">
        <v>31</v>
      </c>
      <c r="C18" s="1" t="s">
        <v>126</v>
      </c>
      <c r="E18" s="377">
        <v>8354000</v>
      </c>
      <c r="F18" s="377"/>
      <c r="G18" s="377">
        <v>800</v>
      </c>
      <c r="H18" s="377"/>
      <c r="I18" s="377">
        <v>0</v>
      </c>
      <c r="J18" s="377">
        <v>0</v>
      </c>
      <c r="K18" s="377">
        <v>0</v>
      </c>
      <c r="L18" s="377">
        <v>0</v>
      </c>
      <c r="M18" s="377">
        <v>0</v>
      </c>
      <c r="N18" s="377"/>
      <c r="O18" s="377">
        <v>6683200000</v>
      </c>
      <c r="P18" s="377"/>
      <c r="Q18" s="377">
        <v>0</v>
      </c>
      <c r="R18" s="377"/>
      <c r="S18" s="377">
        <f t="shared" si="0"/>
        <v>6683200000</v>
      </c>
      <c r="U18" s="375"/>
      <c r="V18" s="390"/>
      <c r="W18" s="390"/>
      <c r="X18" s="375"/>
      <c r="Y18" s="375"/>
      <c r="Z18" s="375"/>
      <c r="AA18" s="375"/>
      <c r="AB18" s="375"/>
      <c r="AC18" s="375"/>
    </row>
    <row r="19" spans="1:29" ht="30">
      <c r="A19" s="399" t="s">
        <v>32</v>
      </c>
      <c r="C19" s="1" t="s">
        <v>127</v>
      </c>
      <c r="E19" s="377">
        <v>3616747</v>
      </c>
      <c r="F19" s="377"/>
      <c r="G19" s="377">
        <v>720</v>
      </c>
      <c r="H19" s="377"/>
      <c r="I19" s="377">
        <v>0</v>
      </c>
      <c r="J19" s="377">
        <v>0</v>
      </c>
      <c r="K19" s="377">
        <v>0</v>
      </c>
      <c r="L19" s="377">
        <v>0</v>
      </c>
      <c r="M19" s="377">
        <v>0</v>
      </c>
      <c r="N19" s="377"/>
      <c r="O19" s="377">
        <v>2604057840</v>
      </c>
      <c r="P19" s="377"/>
      <c r="Q19" s="377">
        <v>-156065131</v>
      </c>
      <c r="R19" s="377"/>
      <c r="S19" s="377">
        <f t="shared" si="0"/>
        <v>2447992709</v>
      </c>
      <c r="U19" s="375"/>
      <c r="V19" s="390"/>
      <c r="W19" s="390"/>
      <c r="X19" s="375"/>
      <c r="Y19" s="375"/>
      <c r="Z19" s="375"/>
      <c r="AA19" s="375"/>
      <c r="AB19" s="375"/>
      <c r="AC19" s="375"/>
    </row>
    <row r="20" spans="1:29" ht="30">
      <c r="A20" s="399" t="s">
        <v>33</v>
      </c>
      <c r="C20" s="1" t="s">
        <v>128</v>
      </c>
      <c r="E20" s="377">
        <v>9050002</v>
      </c>
      <c r="F20" s="377"/>
      <c r="G20" s="377">
        <v>600</v>
      </c>
      <c r="H20" s="377"/>
      <c r="I20" s="377">
        <v>0</v>
      </c>
      <c r="J20" s="377">
        <v>0</v>
      </c>
      <c r="K20" s="377">
        <v>0</v>
      </c>
      <c r="L20" s="377">
        <v>0</v>
      </c>
      <c r="M20" s="377">
        <v>0</v>
      </c>
      <c r="N20" s="377"/>
      <c r="O20" s="377">
        <v>5430002203</v>
      </c>
      <c r="P20" s="377"/>
      <c r="Q20" s="377">
        <v>-441983483</v>
      </c>
      <c r="R20" s="377"/>
      <c r="S20" s="377">
        <f t="shared" si="0"/>
        <v>4988018720</v>
      </c>
      <c r="U20" s="375"/>
      <c r="V20" s="390"/>
      <c r="W20" s="390"/>
      <c r="X20" s="375"/>
      <c r="Y20" s="375"/>
      <c r="Z20" s="375"/>
      <c r="AA20" s="375"/>
      <c r="AB20" s="375"/>
      <c r="AC20" s="375"/>
    </row>
    <row r="21" spans="1:29" ht="20.25">
      <c r="A21" s="399" t="s">
        <v>129</v>
      </c>
      <c r="C21" s="1" t="s">
        <v>130</v>
      </c>
      <c r="E21" s="377">
        <v>238869</v>
      </c>
      <c r="F21" s="377"/>
      <c r="G21" s="377">
        <v>3000</v>
      </c>
      <c r="H21" s="377"/>
      <c r="I21" s="377">
        <v>0</v>
      </c>
      <c r="J21" s="377">
        <v>0</v>
      </c>
      <c r="K21" s="377">
        <v>0</v>
      </c>
      <c r="L21" s="377">
        <v>0</v>
      </c>
      <c r="M21" s="377">
        <v>0</v>
      </c>
      <c r="N21" s="377"/>
      <c r="O21" s="377">
        <v>716607000</v>
      </c>
      <c r="P21" s="377"/>
      <c r="Q21" s="377">
        <v>0</v>
      </c>
      <c r="R21" s="377"/>
      <c r="S21" s="377">
        <f t="shared" si="0"/>
        <v>716607000</v>
      </c>
      <c r="U21" s="375"/>
      <c r="V21" s="390"/>
      <c r="W21" s="390"/>
      <c r="X21" s="375"/>
      <c r="Y21" s="375"/>
      <c r="Z21" s="375"/>
      <c r="AA21" s="375"/>
      <c r="AB21" s="375"/>
      <c r="AC21" s="375"/>
    </row>
    <row r="22" spans="1:29" ht="30">
      <c r="A22" s="399" t="s">
        <v>131</v>
      </c>
      <c r="C22" s="1" t="s">
        <v>132</v>
      </c>
      <c r="E22" s="377">
        <v>12000000</v>
      </c>
      <c r="F22" s="377"/>
      <c r="G22" s="377">
        <v>50</v>
      </c>
      <c r="H22" s="377"/>
      <c r="I22" s="377">
        <v>0</v>
      </c>
      <c r="J22" s="377">
        <v>0</v>
      </c>
      <c r="K22" s="377">
        <v>0</v>
      </c>
      <c r="L22" s="377">
        <v>0</v>
      </c>
      <c r="M22" s="377">
        <v>0</v>
      </c>
      <c r="N22" s="377"/>
      <c r="O22" s="377">
        <v>600000000</v>
      </c>
      <c r="P22" s="377"/>
      <c r="Q22" s="377">
        <v>0</v>
      </c>
      <c r="R22" s="377"/>
      <c r="S22" s="377">
        <f t="shared" si="0"/>
        <v>600000000</v>
      </c>
      <c r="U22" s="375"/>
      <c r="V22" s="390"/>
      <c r="W22" s="390"/>
      <c r="X22" s="375"/>
      <c r="Y22" s="375"/>
      <c r="Z22" s="375"/>
      <c r="AA22" s="375"/>
      <c r="AB22" s="375"/>
      <c r="AC22" s="375"/>
    </row>
    <row r="23" spans="1:29" ht="30">
      <c r="A23" s="399" t="s">
        <v>39</v>
      </c>
      <c r="C23" s="1" t="s">
        <v>133</v>
      </c>
      <c r="E23" s="377">
        <v>6900000</v>
      </c>
      <c r="F23" s="377"/>
      <c r="G23" s="377">
        <v>600</v>
      </c>
      <c r="H23" s="377"/>
      <c r="I23" s="377">
        <v>4139991003</v>
      </c>
      <c r="J23" s="377"/>
      <c r="K23" s="377">
        <v>-86076459</v>
      </c>
      <c r="L23" s="377"/>
      <c r="M23" s="377">
        <f>I23+K23</f>
        <v>4053914544</v>
      </c>
      <c r="N23" s="377"/>
      <c r="O23" s="377">
        <v>4140000000</v>
      </c>
      <c r="P23" s="377"/>
      <c r="Q23" s="377">
        <v>-86076459</v>
      </c>
      <c r="R23" s="377"/>
      <c r="S23" s="377">
        <f t="shared" si="0"/>
        <v>4053923541</v>
      </c>
      <c r="U23" s="375"/>
      <c r="V23" s="390"/>
      <c r="W23" s="390"/>
      <c r="X23" s="375"/>
      <c r="Y23" s="375"/>
      <c r="Z23" s="375"/>
      <c r="AA23" s="375"/>
      <c r="AB23" s="375"/>
      <c r="AC23" s="375"/>
    </row>
    <row r="24" spans="1:29" ht="20.25">
      <c r="A24" s="399" t="s">
        <v>40</v>
      </c>
      <c r="C24" s="1" t="s">
        <v>114</v>
      </c>
      <c r="E24" s="377">
        <v>1500000</v>
      </c>
      <c r="F24" s="377"/>
      <c r="G24" s="377">
        <v>2000</v>
      </c>
      <c r="H24" s="377"/>
      <c r="I24" s="377">
        <v>0</v>
      </c>
      <c r="J24" s="377">
        <v>0</v>
      </c>
      <c r="K24" s="377">
        <v>0</v>
      </c>
      <c r="L24" s="377">
        <v>0</v>
      </c>
      <c r="M24" s="377">
        <v>0</v>
      </c>
      <c r="N24" s="377"/>
      <c r="O24" s="377">
        <v>3000000000</v>
      </c>
      <c r="P24" s="377"/>
      <c r="Q24" s="377">
        <v>-6151743</v>
      </c>
      <c r="R24" s="377"/>
      <c r="S24" s="377">
        <f t="shared" si="0"/>
        <v>2993848257</v>
      </c>
      <c r="U24" s="375"/>
      <c r="V24" s="390"/>
      <c r="W24" s="390"/>
      <c r="X24" s="375"/>
      <c r="Y24" s="375"/>
      <c r="Z24" s="375"/>
      <c r="AA24" s="375"/>
      <c r="AB24" s="375"/>
      <c r="AC24" s="375"/>
    </row>
    <row r="25" spans="1:29" ht="30">
      <c r="A25" s="399" t="s">
        <v>134</v>
      </c>
      <c r="C25" s="1" t="s">
        <v>135</v>
      </c>
      <c r="E25" s="377">
        <v>1291582</v>
      </c>
      <c r="F25" s="377"/>
      <c r="G25" s="377">
        <v>630</v>
      </c>
      <c r="H25" s="377"/>
      <c r="I25" s="377">
        <v>0</v>
      </c>
      <c r="J25" s="377">
        <v>0</v>
      </c>
      <c r="K25" s="377">
        <v>0</v>
      </c>
      <c r="L25" s="377">
        <v>0</v>
      </c>
      <c r="M25" s="377">
        <v>0</v>
      </c>
      <c r="N25" s="377"/>
      <c r="O25" s="377">
        <v>813686660</v>
      </c>
      <c r="P25" s="377"/>
      <c r="Q25" s="377">
        <v>0</v>
      </c>
      <c r="R25" s="377"/>
      <c r="S25" s="377">
        <f t="shared" si="0"/>
        <v>813686660</v>
      </c>
      <c r="U25" s="375"/>
      <c r="V25" s="390"/>
      <c r="W25" s="390"/>
      <c r="X25" s="375"/>
      <c r="Y25" s="375"/>
      <c r="Z25" s="375"/>
      <c r="AA25" s="375"/>
      <c r="AB25" s="375"/>
      <c r="AC25" s="375"/>
    </row>
    <row r="26" spans="1:29" ht="20.25">
      <c r="A26" s="399" t="s">
        <v>42</v>
      </c>
      <c r="C26" s="1" t="s">
        <v>136</v>
      </c>
      <c r="E26" s="377">
        <v>8658544</v>
      </c>
      <c r="F26" s="377"/>
      <c r="G26" s="377">
        <v>400</v>
      </c>
      <c r="H26" s="377"/>
      <c r="I26" s="377">
        <v>0</v>
      </c>
      <c r="J26" s="377"/>
      <c r="K26" s="377">
        <v>0</v>
      </c>
      <c r="L26" s="377"/>
      <c r="M26" s="377">
        <f>I26-K26</f>
        <v>0</v>
      </c>
      <c r="N26" s="377"/>
      <c r="O26" s="377">
        <v>3463417600</v>
      </c>
      <c r="P26" s="377"/>
      <c r="Q26" s="377">
        <v>-23560664</v>
      </c>
      <c r="R26" s="377"/>
      <c r="S26" s="377">
        <f t="shared" si="0"/>
        <v>3439856936</v>
      </c>
      <c r="U26" s="375"/>
      <c r="V26" s="390"/>
      <c r="W26" s="390"/>
      <c r="X26" s="375"/>
      <c r="Y26" s="375"/>
      <c r="Z26" s="375"/>
      <c r="AA26" s="375"/>
      <c r="AB26" s="375"/>
      <c r="AC26" s="375"/>
    </row>
    <row r="27" spans="1:29" ht="20.25">
      <c r="A27" s="399" t="s">
        <v>137</v>
      </c>
      <c r="C27" s="1" t="s">
        <v>138</v>
      </c>
      <c r="E27" s="377">
        <v>5000000</v>
      </c>
      <c r="F27" s="377"/>
      <c r="G27" s="377">
        <v>450</v>
      </c>
      <c r="H27" s="377"/>
      <c r="I27" s="377">
        <v>0</v>
      </c>
      <c r="J27" s="377">
        <v>0</v>
      </c>
      <c r="K27" s="377">
        <v>0</v>
      </c>
      <c r="L27" s="377">
        <v>0</v>
      </c>
      <c r="M27" s="377">
        <v>0</v>
      </c>
      <c r="N27" s="377"/>
      <c r="O27" s="377">
        <v>2250000000</v>
      </c>
      <c r="P27" s="377"/>
      <c r="Q27" s="377">
        <v>0</v>
      </c>
      <c r="R27" s="377"/>
      <c r="S27" s="377">
        <f t="shared" si="0"/>
        <v>2250000000</v>
      </c>
      <c r="U27" s="375"/>
      <c r="V27" s="390"/>
      <c r="W27" s="390"/>
      <c r="X27" s="375"/>
      <c r="Y27" s="375"/>
      <c r="Z27" s="375"/>
      <c r="AA27" s="375"/>
      <c r="AB27" s="375"/>
      <c r="AC27" s="375"/>
    </row>
    <row r="28" spans="1:29" ht="20.25">
      <c r="A28" s="399" t="s">
        <v>139</v>
      </c>
      <c r="C28" s="1" t="s">
        <v>140</v>
      </c>
      <c r="E28" s="377">
        <v>762559</v>
      </c>
      <c r="F28" s="377"/>
      <c r="G28" s="377">
        <v>165</v>
      </c>
      <c r="H28" s="377"/>
      <c r="I28" s="377">
        <v>0</v>
      </c>
      <c r="J28" s="377">
        <v>0</v>
      </c>
      <c r="K28" s="377">
        <v>0</v>
      </c>
      <c r="L28" s="377">
        <v>0</v>
      </c>
      <c r="M28" s="377">
        <v>0</v>
      </c>
      <c r="N28" s="377"/>
      <c r="O28" s="377">
        <v>125822235</v>
      </c>
      <c r="P28" s="377"/>
      <c r="Q28" s="377">
        <v>-86121</v>
      </c>
      <c r="R28" s="377"/>
      <c r="S28" s="377">
        <f t="shared" si="0"/>
        <v>125736114</v>
      </c>
      <c r="U28" s="375"/>
      <c r="V28" s="390"/>
      <c r="W28" s="390"/>
      <c r="X28" s="375"/>
      <c r="Y28" s="375"/>
      <c r="Z28" s="375"/>
      <c r="AA28" s="375"/>
      <c r="AB28" s="375"/>
      <c r="AC28" s="375"/>
    </row>
    <row r="29" spans="1:29" ht="20.25">
      <c r="A29" s="399" t="s">
        <v>47</v>
      </c>
      <c r="C29" s="1" t="s">
        <v>125</v>
      </c>
      <c r="E29" s="377">
        <v>2400000</v>
      </c>
      <c r="F29" s="377"/>
      <c r="G29" s="377">
        <v>280</v>
      </c>
      <c r="H29" s="377"/>
      <c r="I29" s="377">
        <v>0</v>
      </c>
      <c r="J29" s="377">
        <v>0</v>
      </c>
      <c r="K29" s="377">
        <v>0</v>
      </c>
      <c r="L29" s="377">
        <v>0</v>
      </c>
      <c r="M29" s="377">
        <v>0</v>
      </c>
      <c r="N29" s="377"/>
      <c r="O29" s="377">
        <v>672000000</v>
      </c>
      <c r="P29" s="377"/>
      <c r="Q29" s="377">
        <v>0</v>
      </c>
      <c r="R29" s="377"/>
      <c r="S29" s="377">
        <f t="shared" si="0"/>
        <v>672000000</v>
      </c>
      <c r="U29" s="375"/>
      <c r="V29" s="390"/>
      <c r="W29" s="390"/>
      <c r="X29" s="375"/>
      <c r="Y29" s="375"/>
      <c r="Z29" s="375"/>
      <c r="AA29" s="375"/>
      <c r="AB29" s="375"/>
      <c r="AC29" s="375"/>
    </row>
    <row r="30" spans="1:29" ht="20.25">
      <c r="A30" s="399" t="s">
        <v>141</v>
      </c>
      <c r="C30" s="1" t="s">
        <v>142</v>
      </c>
      <c r="E30" s="377">
        <v>13671817</v>
      </c>
      <c r="F30" s="377"/>
      <c r="G30" s="377">
        <v>300</v>
      </c>
      <c r="H30" s="377"/>
      <c r="I30" s="377">
        <v>0</v>
      </c>
      <c r="J30" s="377">
        <v>0</v>
      </c>
      <c r="K30" s="377">
        <v>0</v>
      </c>
      <c r="L30" s="377">
        <v>0</v>
      </c>
      <c r="M30" s="377">
        <v>0</v>
      </c>
      <c r="N30" s="377"/>
      <c r="O30" s="377">
        <v>4101545100</v>
      </c>
      <c r="P30" s="377"/>
      <c r="Q30" s="377">
        <v>-215590625</v>
      </c>
      <c r="R30" s="377"/>
      <c r="S30" s="377">
        <f t="shared" si="0"/>
        <v>3885954475</v>
      </c>
      <c r="U30" s="375"/>
      <c r="V30" s="390"/>
      <c r="W30" s="390"/>
      <c r="X30" s="375"/>
      <c r="Y30" s="375"/>
      <c r="Z30" s="375"/>
      <c r="AA30" s="375"/>
      <c r="AB30" s="375"/>
      <c r="AC30" s="375"/>
    </row>
    <row r="31" spans="1:29" ht="20.25">
      <c r="A31" s="399" t="s">
        <v>48</v>
      </c>
      <c r="C31" s="1" t="s">
        <v>116</v>
      </c>
      <c r="E31" s="377">
        <v>23652006</v>
      </c>
      <c r="F31" s="377"/>
      <c r="G31" s="377">
        <v>1200</v>
      </c>
      <c r="H31" s="377"/>
      <c r="I31" s="377">
        <v>0</v>
      </c>
      <c r="J31" s="377">
        <v>0</v>
      </c>
      <c r="K31" s="377">
        <v>0</v>
      </c>
      <c r="L31" s="377">
        <v>0</v>
      </c>
      <c r="M31" s="377">
        <v>0</v>
      </c>
      <c r="N31" s="377"/>
      <c r="O31" s="377">
        <v>28382407200</v>
      </c>
      <c r="P31" s="377"/>
      <c r="Q31" s="377">
        <v>-19426699</v>
      </c>
      <c r="R31" s="377"/>
      <c r="S31" s="377">
        <f t="shared" si="0"/>
        <v>28362980501</v>
      </c>
      <c r="U31" s="375"/>
      <c r="V31" s="390"/>
      <c r="W31" s="390"/>
      <c r="X31" s="375"/>
      <c r="Y31" s="375"/>
      <c r="Z31" s="375"/>
      <c r="AA31" s="375"/>
      <c r="AB31" s="375"/>
      <c r="AC31" s="375"/>
    </row>
    <row r="32" spans="1:29" ht="20.25">
      <c r="A32" s="399" t="s">
        <v>49</v>
      </c>
      <c r="C32" s="1" t="s">
        <v>143</v>
      </c>
      <c r="E32" s="377">
        <v>2999269</v>
      </c>
      <c r="F32" s="377"/>
      <c r="G32" s="377">
        <v>1150</v>
      </c>
      <c r="H32" s="377"/>
      <c r="I32" s="377">
        <v>0</v>
      </c>
      <c r="J32" s="377">
        <v>0</v>
      </c>
      <c r="K32" s="377">
        <v>0</v>
      </c>
      <c r="L32" s="377">
        <v>0</v>
      </c>
      <c r="M32" s="377">
        <v>0</v>
      </c>
      <c r="N32" s="377"/>
      <c r="O32" s="377">
        <v>3449159350</v>
      </c>
      <c r="P32" s="377"/>
      <c r="Q32" s="377">
        <v>-138329205</v>
      </c>
      <c r="R32" s="377"/>
      <c r="S32" s="377">
        <f t="shared" si="0"/>
        <v>3310830145</v>
      </c>
      <c r="U32" s="375"/>
      <c r="V32" s="390"/>
      <c r="W32" s="390"/>
      <c r="X32" s="375"/>
      <c r="Y32" s="375"/>
      <c r="Z32" s="375"/>
      <c r="AA32" s="375"/>
      <c r="AB32" s="375"/>
      <c r="AC32" s="375"/>
    </row>
    <row r="33" spans="1:29" ht="20.25">
      <c r="A33" s="399" t="s">
        <v>51</v>
      </c>
      <c r="C33" s="1" t="s">
        <v>125</v>
      </c>
      <c r="E33" s="377">
        <v>44920456</v>
      </c>
      <c r="F33" s="377"/>
      <c r="G33" s="377">
        <v>200</v>
      </c>
      <c r="H33" s="377"/>
      <c r="I33" s="377">
        <v>0</v>
      </c>
      <c r="J33" s="377">
        <v>0</v>
      </c>
      <c r="K33" s="377">
        <v>0</v>
      </c>
      <c r="L33" s="377">
        <v>0</v>
      </c>
      <c r="M33" s="377">
        <v>0</v>
      </c>
      <c r="N33" s="377"/>
      <c r="O33" s="377">
        <v>8984098071</v>
      </c>
      <c r="P33" s="377"/>
      <c r="Q33" s="377">
        <v>0</v>
      </c>
      <c r="R33" s="377"/>
      <c r="S33" s="377">
        <f t="shared" si="0"/>
        <v>8984098071</v>
      </c>
      <c r="U33" s="375"/>
      <c r="V33" s="390"/>
      <c r="W33" s="390"/>
      <c r="X33" s="375"/>
      <c r="Y33" s="375"/>
      <c r="Z33" s="375"/>
      <c r="AA33" s="375"/>
      <c r="AB33" s="375"/>
      <c r="AC33" s="375"/>
    </row>
    <row r="34" spans="1:29" ht="20.25">
      <c r="A34" s="399" t="s">
        <v>52</v>
      </c>
      <c r="C34" s="1" t="s">
        <v>118</v>
      </c>
      <c r="E34" s="377">
        <v>14404620</v>
      </c>
      <c r="F34" s="377"/>
      <c r="G34" s="377">
        <v>1250</v>
      </c>
      <c r="H34" s="377"/>
      <c r="I34" s="377">
        <v>0</v>
      </c>
      <c r="J34" s="377">
        <v>0</v>
      </c>
      <c r="K34" s="377">
        <v>0</v>
      </c>
      <c r="L34" s="377">
        <v>0</v>
      </c>
      <c r="M34" s="377">
        <v>0</v>
      </c>
      <c r="N34" s="377"/>
      <c r="O34" s="377">
        <v>18005775000</v>
      </c>
      <c r="P34" s="377"/>
      <c r="Q34" s="377">
        <v>0</v>
      </c>
      <c r="R34" s="377"/>
      <c r="S34" s="377">
        <f t="shared" si="0"/>
        <v>18005775000</v>
      </c>
      <c r="U34" s="375"/>
      <c r="V34" s="390"/>
      <c r="W34" s="390"/>
      <c r="X34" s="375"/>
      <c r="Y34" s="375"/>
      <c r="Z34" s="375"/>
      <c r="AA34" s="375"/>
      <c r="AB34" s="375"/>
      <c r="AC34" s="375"/>
    </row>
    <row r="35" spans="1:29" ht="20.25">
      <c r="A35" s="399" t="s">
        <v>55</v>
      </c>
      <c r="C35" s="1" t="s">
        <v>144</v>
      </c>
      <c r="E35" s="377">
        <v>7884633</v>
      </c>
      <c r="F35" s="377"/>
      <c r="G35" s="377">
        <v>1930</v>
      </c>
      <c r="H35" s="377"/>
      <c r="I35" s="377">
        <v>0</v>
      </c>
      <c r="J35" s="377">
        <v>0</v>
      </c>
      <c r="K35" s="377">
        <v>0</v>
      </c>
      <c r="L35" s="377">
        <v>0</v>
      </c>
      <c r="M35" s="377">
        <v>0</v>
      </c>
      <c r="N35" s="377"/>
      <c r="O35" s="377">
        <v>15217341690</v>
      </c>
      <c r="P35" s="377"/>
      <c r="Q35" s="377">
        <v>0</v>
      </c>
      <c r="R35" s="377"/>
      <c r="S35" s="377">
        <f t="shared" si="0"/>
        <v>15217341690</v>
      </c>
      <c r="U35" s="375"/>
      <c r="V35" s="390"/>
      <c r="W35" s="390"/>
      <c r="X35" s="375"/>
      <c r="Y35" s="375"/>
      <c r="Z35" s="375"/>
      <c r="AA35" s="375"/>
      <c r="AB35" s="375"/>
      <c r="AC35" s="375"/>
    </row>
    <row r="36" spans="1:29" ht="20.25">
      <c r="A36" s="399" t="s">
        <v>145</v>
      </c>
      <c r="C36" s="1" t="s">
        <v>146</v>
      </c>
      <c r="E36" s="377">
        <v>155223</v>
      </c>
      <c r="F36" s="377"/>
      <c r="G36" s="377">
        <v>1868</v>
      </c>
      <c r="H36" s="377"/>
      <c r="I36" s="377">
        <v>0</v>
      </c>
      <c r="J36" s="377">
        <v>0</v>
      </c>
      <c r="K36" s="377">
        <v>0</v>
      </c>
      <c r="L36" s="377">
        <v>0</v>
      </c>
      <c r="M36" s="377">
        <v>0</v>
      </c>
      <c r="N36" s="377"/>
      <c r="O36" s="377">
        <v>289956564</v>
      </c>
      <c r="P36" s="377"/>
      <c r="Q36" s="377">
        <v>-9972051</v>
      </c>
      <c r="R36" s="377"/>
      <c r="S36" s="377">
        <f t="shared" si="0"/>
        <v>279984513</v>
      </c>
      <c r="U36" s="375"/>
      <c r="V36" s="390"/>
      <c r="W36" s="390"/>
      <c r="X36" s="375"/>
      <c r="Y36" s="375"/>
      <c r="Z36" s="375"/>
      <c r="AA36" s="375"/>
      <c r="AB36" s="375"/>
      <c r="AC36" s="375"/>
    </row>
    <row r="37" spans="1:29" ht="30">
      <c r="A37" s="399" t="s">
        <v>58</v>
      </c>
      <c r="C37" s="1" t="s">
        <v>147</v>
      </c>
      <c r="E37" s="377">
        <v>2417860</v>
      </c>
      <c r="F37" s="377"/>
      <c r="G37" s="377">
        <v>100</v>
      </c>
      <c r="H37" s="377"/>
      <c r="I37" s="377">
        <v>0</v>
      </c>
      <c r="J37" s="377">
        <v>0</v>
      </c>
      <c r="K37" s="377">
        <v>0</v>
      </c>
      <c r="L37" s="377">
        <v>0</v>
      </c>
      <c r="M37" s="377">
        <v>0</v>
      </c>
      <c r="N37" s="377"/>
      <c r="O37" s="377">
        <v>241786000</v>
      </c>
      <c r="P37" s="377"/>
      <c r="Q37" s="377">
        <v>0</v>
      </c>
      <c r="R37" s="377"/>
      <c r="S37" s="377">
        <f t="shared" si="0"/>
        <v>241786000</v>
      </c>
      <c r="U37" s="375"/>
      <c r="V37" s="390"/>
      <c r="W37" s="390"/>
      <c r="X37" s="375"/>
      <c r="Y37" s="375"/>
      <c r="Z37" s="375"/>
      <c r="AA37" s="375"/>
      <c r="AB37" s="375"/>
      <c r="AC37" s="375"/>
    </row>
    <row r="38" spans="1:29" ht="20.25">
      <c r="A38" s="399" t="s">
        <v>148</v>
      </c>
      <c r="C38" s="1" t="s">
        <v>132</v>
      </c>
      <c r="E38" s="377">
        <v>12481515</v>
      </c>
      <c r="F38" s="377"/>
      <c r="G38" s="377">
        <v>125</v>
      </c>
      <c r="H38" s="377"/>
      <c r="I38" s="377">
        <v>0</v>
      </c>
      <c r="J38" s="377">
        <v>0</v>
      </c>
      <c r="K38" s="377">
        <v>0</v>
      </c>
      <c r="L38" s="377">
        <v>0</v>
      </c>
      <c r="M38" s="377">
        <v>0</v>
      </c>
      <c r="N38" s="377"/>
      <c r="O38" s="377">
        <v>1560189375</v>
      </c>
      <c r="P38" s="377"/>
      <c r="Q38" s="377">
        <v>0</v>
      </c>
      <c r="R38" s="377"/>
      <c r="S38" s="377">
        <f t="shared" si="0"/>
        <v>1560189375</v>
      </c>
      <c r="U38" s="375"/>
      <c r="V38" s="390"/>
      <c r="W38" s="390"/>
      <c r="X38" s="375"/>
      <c r="Y38" s="375"/>
      <c r="Z38" s="375"/>
      <c r="AA38" s="375"/>
      <c r="AB38" s="375"/>
      <c r="AC38" s="375"/>
    </row>
    <row r="39" spans="1:29" ht="20.25">
      <c r="A39" s="399" t="s">
        <v>62</v>
      </c>
      <c r="C39" s="1" t="s">
        <v>149</v>
      </c>
      <c r="E39" s="377">
        <v>5107693</v>
      </c>
      <c r="F39" s="377"/>
      <c r="G39" s="377">
        <v>1000</v>
      </c>
      <c r="H39" s="377"/>
      <c r="I39" s="377">
        <v>0</v>
      </c>
      <c r="J39" s="377">
        <v>0</v>
      </c>
      <c r="K39" s="377">
        <v>0</v>
      </c>
      <c r="L39" s="377">
        <v>0</v>
      </c>
      <c r="M39" s="377">
        <v>0</v>
      </c>
      <c r="N39" s="377"/>
      <c r="O39" s="377">
        <v>5107693000</v>
      </c>
      <c r="P39" s="377"/>
      <c r="Q39" s="377">
        <v>0</v>
      </c>
      <c r="R39" s="377"/>
      <c r="S39" s="377">
        <f t="shared" si="0"/>
        <v>5107693000</v>
      </c>
      <c r="U39" s="375"/>
      <c r="V39" s="390"/>
      <c r="W39" s="390"/>
      <c r="X39" s="375"/>
      <c r="Y39" s="375"/>
      <c r="Z39" s="375"/>
      <c r="AA39" s="375"/>
      <c r="AB39" s="375"/>
      <c r="AC39" s="375"/>
    </row>
    <row r="40" spans="1:29" ht="30">
      <c r="A40" s="399" t="s">
        <v>150</v>
      </c>
      <c r="C40" s="1" t="s">
        <v>123</v>
      </c>
      <c r="E40" s="377">
        <v>61255</v>
      </c>
      <c r="F40" s="377"/>
      <c r="G40" s="377">
        <v>850</v>
      </c>
      <c r="H40" s="377"/>
      <c r="I40" s="377">
        <v>0</v>
      </c>
      <c r="J40" s="377">
        <v>0</v>
      </c>
      <c r="K40" s="377">
        <v>0</v>
      </c>
      <c r="L40" s="377">
        <v>0</v>
      </c>
      <c r="M40" s="377">
        <v>0</v>
      </c>
      <c r="N40" s="377"/>
      <c r="O40" s="377">
        <f>52066750-965</f>
        <v>52065785</v>
      </c>
      <c r="P40" s="377"/>
      <c r="Q40" s="377">
        <v>0</v>
      </c>
      <c r="R40" s="377"/>
      <c r="S40" s="377">
        <f t="shared" si="0"/>
        <v>52065785</v>
      </c>
      <c r="U40" s="375"/>
      <c r="V40" s="390"/>
      <c r="W40" s="390"/>
      <c r="X40" s="375"/>
      <c r="Y40" s="375"/>
      <c r="Z40" s="375"/>
      <c r="AA40" s="375"/>
      <c r="AB40" s="375"/>
      <c r="AC40" s="375"/>
    </row>
    <row r="41" spans="1:29" ht="21" thickBot="1">
      <c r="A41" s="400" t="s">
        <v>63</v>
      </c>
      <c r="I41" s="382">
        <f>SUM(I9:$I$40)</f>
        <v>4139991003</v>
      </c>
      <c r="J41" s="377"/>
      <c r="K41" s="382">
        <f>SUM(K9:$K$40)</f>
        <v>-86076459</v>
      </c>
      <c r="L41" s="377"/>
      <c r="M41" s="382">
        <f>SUM(M9:$M$40)</f>
        <v>4053914544</v>
      </c>
      <c r="O41" s="382">
        <f>SUM(O9:$O$40)</f>
        <v>139285564771</v>
      </c>
      <c r="P41" s="383"/>
      <c r="Q41" s="382">
        <f>SUM(Q9:$Q$40)</f>
        <v>-1148858654</v>
      </c>
      <c r="R41" s="383"/>
      <c r="S41" s="382">
        <f>SUM(S9:$S$40)</f>
        <v>138136706117</v>
      </c>
      <c r="U41" s="375"/>
      <c r="V41" s="390"/>
      <c r="W41" s="390"/>
      <c r="X41" s="375"/>
      <c r="Y41" s="375"/>
      <c r="Z41" s="375"/>
      <c r="AA41" s="375"/>
      <c r="AB41" s="375"/>
      <c r="AC41" s="375"/>
    </row>
    <row r="42" spans="1:29" ht="15.75" thickTop="1">
      <c r="I42" s="107"/>
      <c r="K42" s="108"/>
      <c r="M42" s="109"/>
      <c r="O42" s="110"/>
      <c r="Q42" s="111"/>
      <c r="S42" s="112"/>
      <c r="U42" s="375"/>
      <c r="V42" s="390"/>
      <c r="W42" s="390"/>
      <c r="X42" s="375"/>
      <c r="Y42" s="375"/>
      <c r="Z42" s="375"/>
      <c r="AA42" s="375"/>
      <c r="AB42" s="375"/>
      <c r="AC42" s="375"/>
    </row>
    <row r="43" spans="1:29">
      <c r="I43" s="365"/>
      <c r="J43" s="375"/>
      <c r="K43" s="375"/>
      <c r="O43" s="365"/>
      <c r="P43" s="375"/>
      <c r="Q43" s="387"/>
      <c r="S43" s="353"/>
      <c r="U43" s="375"/>
      <c r="V43" s="390"/>
      <c r="W43" s="390"/>
      <c r="X43" s="375"/>
      <c r="Y43" s="375"/>
      <c r="Z43" s="375"/>
      <c r="AA43" s="375"/>
      <c r="AB43" s="375"/>
      <c r="AC43" s="375"/>
    </row>
    <row r="44" spans="1:29">
      <c r="I44" s="375"/>
      <c r="J44" s="375"/>
      <c r="K44" s="365"/>
      <c r="M44" s="351"/>
      <c r="O44" s="365"/>
      <c r="P44" s="375"/>
      <c r="Q44" s="388"/>
      <c r="S44" s="354"/>
      <c r="U44" s="375"/>
      <c r="V44" s="390"/>
      <c r="W44" s="390"/>
      <c r="X44" s="375"/>
      <c r="Y44" s="375"/>
      <c r="Z44" s="375"/>
      <c r="AA44" s="375"/>
      <c r="AB44" s="375"/>
      <c r="AC44" s="375"/>
    </row>
    <row r="45" spans="1:29">
      <c r="I45" s="375"/>
      <c r="J45" s="375"/>
      <c r="K45" s="365"/>
      <c r="O45" s="375"/>
      <c r="P45" s="375"/>
      <c r="Q45" s="375"/>
      <c r="U45" s="375"/>
      <c r="V45" s="390"/>
      <c r="W45" s="390"/>
      <c r="X45" s="375"/>
      <c r="Y45" s="375"/>
      <c r="Z45" s="375"/>
      <c r="AA45" s="375"/>
      <c r="AB45" s="375"/>
      <c r="AC45" s="375"/>
    </row>
    <row r="46" spans="1:29">
      <c r="I46" s="375"/>
      <c r="J46" s="375"/>
      <c r="K46" s="375"/>
      <c r="O46" s="375"/>
      <c r="P46" s="375"/>
      <c r="Q46" s="365"/>
      <c r="U46" s="375"/>
      <c r="V46" s="390"/>
      <c r="W46" s="390"/>
      <c r="X46" s="375"/>
      <c r="Y46" s="375"/>
      <c r="Z46" s="375"/>
      <c r="AA46" s="375"/>
      <c r="AB46" s="375"/>
      <c r="AC46" s="375"/>
    </row>
    <row r="47" spans="1:29">
      <c r="I47" s="375"/>
      <c r="J47" s="375"/>
      <c r="K47" s="365"/>
      <c r="O47" s="375"/>
      <c r="P47" s="375"/>
      <c r="Q47" s="375"/>
      <c r="U47" s="375"/>
      <c r="V47" s="390"/>
      <c r="W47" s="390"/>
      <c r="X47" s="375"/>
      <c r="Y47" s="375"/>
      <c r="Z47" s="375"/>
      <c r="AA47" s="375"/>
      <c r="AB47" s="375"/>
      <c r="AC47" s="375"/>
    </row>
    <row r="48" spans="1:29">
      <c r="I48" s="375"/>
      <c r="J48" s="375"/>
      <c r="K48" s="375"/>
      <c r="O48" s="375"/>
      <c r="P48" s="375"/>
      <c r="Q48" s="375"/>
      <c r="U48" s="375"/>
      <c r="V48" s="390"/>
      <c r="W48" s="390"/>
      <c r="X48" s="375"/>
      <c r="Y48" s="375"/>
      <c r="Z48" s="375"/>
      <c r="AA48" s="375"/>
      <c r="AB48" s="375"/>
      <c r="AC48" s="375"/>
    </row>
    <row r="49" spans="15:29">
      <c r="O49" s="375"/>
      <c r="P49" s="375"/>
      <c r="Q49" s="365"/>
      <c r="U49" s="375"/>
      <c r="V49" s="390"/>
      <c r="W49" s="390"/>
      <c r="X49" s="375"/>
      <c r="Y49" s="375"/>
      <c r="Z49" s="375"/>
      <c r="AA49" s="375"/>
      <c r="AB49" s="375"/>
      <c r="AC49" s="375"/>
    </row>
    <row r="50" spans="15:29">
      <c r="O50" s="375"/>
      <c r="P50" s="375"/>
      <c r="Q50" s="375"/>
      <c r="U50" s="375"/>
      <c r="V50" s="390"/>
      <c r="W50" s="390"/>
      <c r="X50" s="375"/>
      <c r="Y50" s="375"/>
      <c r="Z50" s="375"/>
      <c r="AA50" s="375"/>
      <c r="AB50" s="375"/>
      <c r="AC50" s="375"/>
    </row>
    <row r="51" spans="15:29">
      <c r="O51" s="375"/>
      <c r="P51" s="375"/>
      <c r="Q51" s="375"/>
      <c r="U51" s="375"/>
      <c r="V51" s="390"/>
      <c r="W51" s="390"/>
      <c r="X51" s="375"/>
      <c r="Y51" s="375"/>
      <c r="Z51" s="375"/>
      <c r="AA51" s="375"/>
      <c r="AB51" s="375"/>
      <c r="AC51" s="375"/>
    </row>
    <row r="52" spans="15:29">
      <c r="U52" s="375"/>
      <c r="V52" s="390"/>
      <c r="W52" s="390"/>
      <c r="X52" s="375"/>
      <c r="Y52" s="375"/>
      <c r="Z52" s="375"/>
      <c r="AA52" s="375"/>
      <c r="AB52" s="375"/>
      <c r="AC52" s="375"/>
    </row>
    <row r="53" spans="15:29">
      <c r="U53" s="375"/>
      <c r="V53" s="390"/>
      <c r="W53" s="390"/>
      <c r="X53" s="375"/>
      <c r="Y53" s="375"/>
      <c r="Z53" s="375"/>
      <c r="AA53" s="375"/>
      <c r="AB53" s="375"/>
      <c r="AC53" s="375"/>
    </row>
    <row r="54" spans="15:29">
      <c r="U54" s="375"/>
      <c r="V54" s="390"/>
      <c r="W54" s="390"/>
      <c r="X54" s="375"/>
      <c r="Y54" s="375"/>
      <c r="Z54" s="375"/>
      <c r="AA54" s="375"/>
      <c r="AB54" s="375"/>
      <c r="AC54" s="375"/>
    </row>
    <row r="55" spans="15:29">
      <c r="U55" s="375"/>
      <c r="V55" s="401"/>
      <c r="W55" s="375"/>
      <c r="X55" s="375"/>
      <c r="Y55" s="375"/>
      <c r="Z55" s="375"/>
      <c r="AA55" s="375"/>
      <c r="AB55" s="375"/>
      <c r="AC55" s="375"/>
    </row>
    <row r="56" spans="15:29">
      <c r="U56" s="375"/>
      <c r="V56" s="375"/>
      <c r="W56" s="365"/>
      <c r="X56" s="375"/>
      <c r="Y56" s="375"/>
      <c r="Z56" s="375"/>
      <c r="AA56" s="375"/>
      <c r="AB56" s="375"/>
      <c r="AC56" s="375"/>
    </row>
  </sheetData>
  <mergeCells count="7">
    <mergeCell ref="A1:S1"/>
    <mergeCell ref="A2:S2"/>
    <mergeCell ref="A3:S3"/>
    <mergeCell ref="A5:S5"/>
    <mergeCell ref="C7:G7"/>
    <mergeCell ref="I7:M7"/>
    <mergeCell ref="O7:S7"/>
  </mergeCells>
  <pageMargins left="0.7" right="0.7" top="0.75" bottom="0.75" header="0.3" footer="0.3"/>
  <pageSetup paperSize="9" scale="7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18"/>
  <sheetViews>
    <sheetView rightToLeft="1" view="pageBreakPreview" zoomScale="80" zoomScaleNormal="100" zoomScaleSheetLayoutView="80" workbookViewId="0">
      <selection activeCell="Z15" sqref="Z15"/>
    </sheetView>
  </sheetViews>
  <sheetFormatPr defaultRowHeight="15"/>
  <cols>
    <col min="1" max="1" width="21.28515625" customWidth="1"/>
    <col min="2" max="2" width="1.42578125" customWidth="1"/>
    <col min="3" max="3" width="11.42578125" customWidth="1"/>
    <col min="4" max="4" width="1.42578125" customWidth="1"/>
    <col min="5" max="5" width="11.42578125" customWidth="1"/>
    <col min="6" max="6" width="1.42578125" customWidth="1"/>
    <col min="7" max="7" width="11.42578125" customWidth="1"/>
    <col min="8" max="8" width="1.42578125" customWidth="1"/>
    <col min="9" max="9" width="18.42578125" customWidth="1"/>
    <col min="10" max="10" width="1.42578125" customWidth="1"/>
    <col min="11" max="11" width="14.140625" customWidth="1"/>
    <col min="12" max="12" width="1.42578125" customWidth="1"/>
    <col min="13" max="13" width="18.42578125" customWidth="1"/>
    <col min="14" max="14" width="1.42578125" customWidth="1"/>
    <col min="15" max="15" width="18.42578125" customWidth="1"/>
    <col min="16" max="16" width="1.42578125" customWidth="1"/>
    <col min="17" max="17" width="14.140625" customWidth="1"/>
    <col min="18" max="18" width="1.42578125" customWidth="1"/>
    <col min="19" max="19" width="18.42578125" customWidth="1"/>
  </cols>
  <sheetData>
    <row r="1" spans="1:19" ht="20.100000000000001" customHeight="1">
      <c r="A1" s="480" t="s">
        <v>0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  <c r="L1" s="436"/>
      <c r="M1" s="436"/>
      <c r="N1" s="436"/>
      <c r="O1" s="436"/>
      <c r="P1" s="436"/>
      <c r="Q1" s="436"/>
      <c r="R1" s="436"/>
      <c r="S1" s="436"/>
    </row>
    <row r="2" spans="1:19" ht="20.100000000000001" customHeight="1">
      <c r="A2" s="481" t="s">
        <v>90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  <c r="M2" s="436"/>
      <c r="N2" s="436"/>
      <c r="O2" s="436"/>
      <c r="P2" s="436"/>
      <c r="Q2" s="436"/>
      <c r="R2" s="436"/>
      <c r="S2" s="436"/>
    </row>
    <row r="3" spans="1:19" ht="20.100000000000001" customHeight="1">
      <c r="A3" s="482" t="s">
        <v>2</v>
      </c>
      <c r="B3" s="436"/>
      <c r="C3" s="436"/>
      <c r="D3" s="436"/>
      <c r="E3" s="436"/>
      <c r="F3" s="436"/>
      <c r="G3" s="436"/>
      <c r="H3" s="436"/>
      <c r="I3" s="436"/>
      <c r="J3" s="436"/>
      <c r="K3" s="436"/>
      <c r="L3" s="436"/>
      <c r="M3" s="436"/>
      <c r="N3" s="436"/>
      <c r="O3" s="436"/>
      <c r="P3" s="436"/>
      <c r="Q3" s="436"/>
      <c r="R3" s="436"/>
      <c r="S3" s="436"/>
    </row>
    <row r="5" spans="1:19" ht="15.75">
      <c r="A5" s="483" t="s">
        <v>151</v>
      </c>
      <c r="B5" s="436"/>
      <c r="C5" s="436"/>
      <c r="D5" s="436"/>
      <c r="E5" s="436"/>
      <c r="F5" s="436"/>
      <c r="G5" s="436"/>
      <c r="H5" s="436"/>
      <c r="I5" s="436"/>
      <c r="J5" s="436"/>
      <c r="K5" s="436"/>
      <c r="L5" s="436"/>
      <c r="M5" s="436"/>
      <c r="N5" s="436"/>
      <c r="O5" s="436"/>
      <c r="P5" s="436"/>
      <c r="Q5" s="436"/>
      <c r="R5" s="436"/>
      <c r="S5" s="436"/>
    </row>
    <row r="7" spans="1:19" ht="15.75">
      <c r="I7" s="484" t="s">
        <v>106</v>
      </c>
      <c r="J7" s="466"/>
      <c r="K7" s="466"/>
      <c r="L7" s="466"/>
      <c r="M7" s="466"/>
      <c r="O7" s="485" t="s">
        <v>7</v>
      </c>
      <c r="P7" s="466"/>
      <c r="Q7" s="466"/>
      <c r="R7" s="466"/>
      <c r="S7" s="466"/>
    </row>
    <row r="8" spans="1:19" ht="31.5">
      <c r="A8" s="427" t="s">
        <v>92</v>
      </c>
      <c r="C8" s="424" t="s">
        <v>152</v>
      </c>
      <c r="E8" s="425" t="s">
        <v>65</v>
      </c>
      <c r="G8" s="426" t="s">
        <v>72</v>
      </c>
      <c r="I8" s="113" t="s">
        <v>153</v>
      </c>
      <c r="K8" s="114" t="s">
        <v>111</v>
      </c>
      <c r="M8" s="115" t="s">
        <v>154</v>
      </c>
      <c r="O8" s="116" t="s">
        <v>153</v>
      </c>
      <c r="Q8" s="117" t="s">
        <v>111</v>
      </c>
      <c r="S8" s="118" t="s">
        <v>154</v>
      </c>
    </row>
    <row r="9" spans="1:19" ht="30">
      <c r="A9" s="119" t="s">
        <v>155</v>
      </c>
      <c r="C9" s="1" t="s">
        <v>156</v>
      </c>
      <c r="E9" s="1" t="s">
        <v>157</v>
      </c>
      <c r="G9" s="377">
        <v>0</v>
      </c>
      <c r="H9" s="377">
        <v>0</v>
      </c>
      <c r="I9" s="377">
        <v>0</v>
      </c>
      <c r="J9" s="377">
        <v>0</v>
      </c>
      <c r="K9" s="377">
        <v>0</v>
      </c>
      <c r="L9" s="377">
        <v>0</v>
      </c>
      <c r="M9" s="377">
        <v>0</v>
      </c>
      <c r="N9" s="377"/>
      <c r="O9" s="377">
        <v>831215</v>
      </c>
      <c r="P9" s="377"/>
      <c r="Q9" s="377">
        <v>0</v>
      </c>
      <c r="R9" s="377"/>
      <c r="S9" s="377">
        <v>831215</v>
      </c>
    </row>
    <row r="10" spans="1:19" ht="30">
      <c r="A10" s="120" t="s">
        <v>158</v>
      </c>
      <c r="C10" s="1" t="s">
        <v>156</v>
      </c>
      <c r="E10" s="1" t="s">
        <v>157</v>
      </c>
      <c r="G10" s="377">
        <v>0</v>
      </c>
      <c r="H10" s="377">
        <v>0</v>
      </c>
      <c r="I10" s="377">
        <v>0</v>
      </c>
      <c r="J10" s="377">
        <v>0</v>
      </c>
      <c r="K10" s="377">
        <v>0</v>
      </c>
      <c r="L10" s="377">
        <v>0</v>
      </c>
      <c r="M10" s="377">
        <v>0</v>
      </c>
      <c r="N10" s="377"/>
      <c r="O10" s="377">
        <v>698679</v>
      </c>
      <c r="P10" s="377"/>
      <c r="Q10" s="377">
        <v>0</v>
      </c>
      <c r="R10" s="377"/>
      <c r="S10" s="377">
        <v>698679</v>
      </c>
    </row>
    <row r="11" spans="1:19" ht="30">
      <c r="A11" s="121" t="s">
        <v>159</v>
      </c>
      <c r="C11" s="1" t="s">
        <v>160</v>
      </c>
      <c r="E11" s="1" t="s">
        <v>157</v>
      </c>
      <c r="G11" s="377">
        <v>0</v>
      </c>
      <c r="H11" s="377">
        <v>0</v>
      </c>
      <c r="I11" s="377">
        <v>0</v>
      </c>
      <c r="J11" s="377">
        <v>0</v>
      </c>
      <c r="K11" s="377">
        <v>0</v>
      </c>
      <c r="L11" s="377">
        <v>0</v>
      </c>
      <c r="M11" s="377">
        <v>0</v>
      </c>
      <c r="N11" s="377"/>
      <c r="O11" s="377">
        <v>47319044</v>
      </c>
      <c r="P11" s="377"/>
      <c r="Q11" s="377">
        <v>0</v>
      </c>
      <c r="R11" s="377"/>
      <c r="S11" s="377">
        <v>47319044</v>
      </c>
    </row>
    <row r="12" spans="1:19" ht="21" thickBot="1">
      <c r="A12" s="122" t="s">
        <v>63</v>
      </c>
      <c r="G12" s="377"/>
      <c r="H12" s="377"/>
      <c r="I12" s="382">
        <f>SUM(I9:$I$11)</f>
        <v>0</v>
      </c>
      <c r="J12" s="377"/>
      <c r="K12" s="382">
        <f>SUM(K9:$K$11)</f>
        <v>0</v>
      </c>
      <c r="L12" s="377"/>
      <c r="M12" s="382">
        <f>SUM(M9:$M$11)</f>
        <v>0</v>
      </c>
      <c r="N12" s="377"/>
      <c r="O12" s="382">
        <f>SUM(O9:$O$11)</f>
        <v>48848938</v>
      </c>
      <c r="P12" s="377"/>
      <c r="Q12" s="382">
        <f>SUM(Q9:$Q$11)</f>
        <v>0</v>
      </c>
      <c r="R12" s="377"/>
      <c r="S12" s="382">
        <f>SUM(S9:$S$11)</f>
        <v>48848938</v>
      </c>
    </row>
    <row r="13" spans="1:19" ht="15.75" thickTop="1">
      <c r="I13" s="123"/>
      <c r="K13" s="124"/>
      <c r="M13" s="125"/>
      <c r="O13" s="126"/>
      <c r="Q13" s="127"/>
      <c r="S13" s="128"/>
    </row>
    <row r="14" spans="1:19">
      <c r="O14" s="365"/>
    </row>
    <row r="15" spans="1:19">
      <c r="O15" s="376"/>
    </row>
    <row r="16" spans="1:19">
      <c r="O16" s="376"/>
    </row>
    <row r="17" spans="15:15">
      <c r="O17" s="376"/>
    </row>
    <row r="18" spans="15:15">
      <c r="O18" s="376"/>
    </row>
  </sheetData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scale="7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98"/>
  <sheetViews>
    <sheetView rightToLeft="1" view="pageBreakPreview" topLeftCell="A67" zoomScale="90" zoomScaleNormal="100" zoomScaleSheetLayoutView="90" workbookViewId="0">
      <selection activeCell="Q86" sqref="Q86"/>
    </sheetView>
  </sheetViews>
  <sheetFormatPr defaultColWidth="9.140625" defaultRowHeight="15"/>
  <cols>
    <col min="1" max="1" width="22.140625" style="355" bestFit="1" customWidth="1"/>
    <col min="2" max="2" width="1.42578125" style="355" customWidth="1"/>
    <col min="3" max="3" width="13.5703125" style="355" bestFit="1" customWidth="1"/>
    <col min="4" max="4" width="1.42578125" style="355" customWidth="1"/>
    <col min="5" max="5" width="19.28515625" style="355" bestFit="1" customWidth="1"/>
    <col min="6" max="6" width="1.42578125" style="355" customWidth="1"/>
    <col min="7" max="7" width="19.42578125" style="355" bestFit="1" customWidth="1"/>
    <col min="8" max="8" width="1.42578125" style="355" customWidth="1"/>
    <col min="9" max="9" width="18.140625" style="355" bestFit="1" customWidth="1"/>
    <col min="10" max="10" width="1.42578125" style="355" customWidth="1"/>
    <col min="11" max="11" width="14.85546875" style="355" bestFit="1" customWidth="1"/>
    <col min="12" max="12" width="1.42578125" style="355" customWidth="1"/>
    <col min="13" max="13" width="21.28515625" style="355" bestFit="1" customWidth="1"/>
    <col min="14" max="14" width="1.42578125" style="355" customWidth="1"/>
    <col min="15" max="15" width="21.28515625" style="355" bestFit="1" customWidth="1"/>
    <col min="16" max="16" width="1.42578125" style="355" customWidth="1"/>
    <col min="17" max="17" width="21.28515625" style="355" bestFit="1" customWidth="1"/>
    <col min="18" max="18" width="16.140625" style="355" bestFit="1" customWidth="1"/>
    <col min="19" max="19" width="13.85546875" style="355" bestFit="1" customWidth="1"/>
    <col min="20" max="20" width="11.85546875" style="355" bestFit="1" customWidth="1"/>
    <col min="21" max="21" width="10.85546875" style="355" bestFit="1" customWidth="1"/>
    <col min="22" max="22" width="13.85546875" style="355" bestFit="1" customWidth="1"/>
    <col min="23" max="23" width="14.5703125" style="355" bestFit="1" customWidth="1"/>
    <col min="24" max="16384" width="9.140625" style="355"/>
  </cols>
  <sheetData>
    <row r="1" spans="1:19" ht="20.100000000000001" customHeight="1">
      <c r="A1" s="489" t="s">
        <v>0</v>
      </c>
      <c r="B1" s="490"/>
      <c r="C1" s="490"/>
      <c r="D1" s="490"/>
      <c r="E1" s="490"/>
      <c r="F1" s="490"/>
      <c r="G1" s="490"/>
      <c r="H1" s="490"/>
      <c r="I1" s="490"/>
      <c r="J1" s="490"/>
      <c r="K1" s="490"/>
      <c r="L1" s="490"/>
      <c r="M1" s="490"/>
      <c r="N1" s="490"/>
      <c r="O1" s="490"/>
      <c r="P1" s="490"/>
      <c r="Q1" s="490"/>
    </row>
    <row r="2" spans="1:19" ht="20.100000000000001" customHeight="1">
      <c r="A2" s="491" t="s">
        <v>90</v>
      </c>
      <c r="B2" s="490"/>
      <c r="C2" s="490"/>
      <c r="D2" s="490"/>
      <c r="E2" s="490"/>
      <c r="F2" s="490"/>
      <c r="G2" s="490"/>
      <c r="H2" s="490"/>
      <c r="I2" s="490"/>
      <c r="J2" s="490"/>
      <c r="K2" s="490"/>
      <c r="L2" s="490"/>
      <c r="M2" s="490"/>
      <c r="N2" s="490"/>
      <c r="O2" s="490"/>
      <c r="P2" s="490"/>
      <c r="Q2" s="490"/>
    </row>
    <row r="3" spans="1:19" ht="20.100000000000001" customHeight="1">
      <c r="A3" s="492" t="s">
        <v>2</v>
      </c>
      <c r="B3" s="490"/>
      <c r="C3" s="490"/>
      <c r="D3" s="490"/>
      <c r="E3" s="490"/>
      <c r="F3" s="490"/>
      <c r="G3" s="490"/>
      <c r="H3" s="490"/>
      <c r="I3" s="490"/>
      <c r="J3" s="490"/>
      <c r="K3" s="490"/>
      <c r="L3" s="490"/>
      <c r="M3" s="490"/>
      <c r="N3" s="490"/>
      <c r="O3" s="490"/>
      <c r="P3" s="490"/>
      <c r="Q3" s="490"/>
    </row>
    <row r="5" spans="1:19" ht="15.75">
      <c r="A5" s="493" t="s">
        <v>161</v>
      </c>
      <c r="B5" s="490"/>
      <c r="C5" s="490"/>
      <c r="D5" s="490"/>
      <c r="E5" s="490"/>
      <c r="F5" s="490"/>
      <c r="G5" s="490"/>
      <c r="H5" s="490"/>
      <c r="I5" s="490"/>
      <c r="J5" s="490"/>
      <c r="K5" s="490"/>
      <c r="L5" s="490"/>
      <c r="M5" s="490"/>
      <c r="N5" s="490"/>
      <c r="O5" s="490"/>
      <c r="P5" s="490"/>
      <c r="Q5" s="490"/>
    </row>
    <row r="7" spans="1:19" ht="15.75">
      <c r="C7" s="494" t="s">
        <v>106</v>
      </c>
      <c r="D7" s="495"/>
      <c r="E7" s="495"/>
      <c r="F7" s="495"/>
      <c r="G7" s="495"/>
      <c r="H7" s="495"/>
      <c r="I7" s="495"/>
      <c r="K7" s="496" t="s">
        <v>7</v>
      </c>
      <c r="L7" s="495"/>
      <c r="M7" s="495"/>
      <c r="N7" s="495"/>
      <c r="O7" s="495"/>
      <c r="P7" s="495"/>
      <c r="Q7" s="495"/>
    </row>
    <row r="8" spans="1:19" ht="31.5">
      <c r="A8" s="356" t="s">
        <v>92</v>
      </c>
      <c r="C8" s="357" t="s">
        <v>9</v>
      </c>
      <c r="E8" s="358" t="s">
        <v>11</v>
      </c>
      <c r="G8" s="359" t="s">
        <v>162</v>
      </c>
      <c r="I8" s="360" t="s">
        <v>163</v>
      </c>
      <c r="K8" s="361" t="s">
        <v>9</v>
      </c>
      <c r="M8" s="362" t="s">
        <v>11</v>
      </c>
      <c r="O8" s="363" t="s">
        <v>162</v>
      </c>
      <c r="Q8" s="364" t="s">
        <v>163</v>
      </c>
    </row>
    <row r="9" spans="1:19" ht="30">
      <c r="A9" s="399" t="s">
        <v>164</v>
      </c>
      <c r="C9" s="377">
        <v>0</v>
      </c>
      <c r="D9" s="377">
        <v>0</v>
      </c>
      <c r="E9" s="377">
        <v>0</v>
      </c>
      <c r="F9" s="377">
        <v>0</v>
      </c>
      <c r="G9" s="377">
        <v>0</v>
      </c>
      <c r="H9" s="377">
        <v>0</v>
      </c>
      <c r="I9" s="377">
        <v>0</v>
      </c>
      <c r="J9" s="377"/>
      <c r="K9" s="377">
        <v>486967</v>
      </c>
      <c r="L9" s="377"/>
      <c r="M9" s="377">
        <v>282431303338</v>
      </c>
      <c r="N9" s="377"/>
      <c r="O9" s="377">
        <f>Q9-M9</f>
        <v>-280941184880</v>
      </c>
      <c r="P9" s="377"/>
      <c r="Q9" s="377">
        <v>1490118458</v>
      </c>
    </row>
    <row r="10" spans="1:19" ht="30">
      <c r="A10" s="399" t="s">
        <v>165</v>
      </c>
      <c r="C10" s="377">
        <v>0</v>
      </c>
      <c r="D10" s="377">
        <v>0</v>
      </c>
      <c r="E10" s="377">
        <v>0</v>
      </c>
      <c r="F10" s="377">
        <v>0</v>
      </c>
      <c r="G10" s="377">
        <v>0</v>
      </c>
      <c r="H10" s="377">
        <v>0</v>
      </c>
      <c r="I10" s="377">
        <v>0</v>
      </c>
      <c r="J10" s="377"/>
      <c r="K10" s="377">
        <v>184912</v>
      </c>
      <c r="L10" s="377"/>
      <c r="M10" s="377">
        <v>105750493262</v>
      </c>
      <c r="N10" s="377"/>
      <c r="O10" s="377">
        <f t="shared" ref="O10:O74" si="0">Q10-M10</f>
        <v>-105831372477</v>
      </c>
      <c r="P10" s="377"/>
      <c r="Q10" s="377">
        <v>-80879215</v>
      </c>
    </row>
    <row r="11" spans="1:19" ht="20.25">
      <c r="A11" s="399" t="s">
        <v>17</v>
      </c>
      <c r="C11" s="377">
        <v>290773</v>
      </c>
      <c r="D11" s="377"/>
      <c r="E11" s="377">
        <v>9798554367</v>
      </c>
      <c r="F11" s="377"/>
      <c r="G11" s="377">
        <v>-6635334920</v>
      </c>
      <c r="H11" s="377"/>
      <c r="I11" s="377">
        <v>3163219447</v>
      </c>
      <c r="J11" s="377"/>
      <c r="K11" s="377">
        <v>290773</v>
      </c>
      <c r="L11" s="377"/>
      <c r="M11" s="377">
        <v>9798554367</v>
      </c>
      <c r="N11" s="377"/>
      <c r="O11" s="377">
        <f t="shared" si="0"/>
        <v>-6635334920</v>
      </c>
      <c r="P11" s="377"/>
      <c r="Q11" s="377">
        <v>3163219447</v>
      </c>
    </row>
    <row r="12" spans="1:19" ht="20.25">
      <c r="A12" s="399" t="s">
        <v>113</v>
      </c>
      <c r="C12" s="377">
        <v>0</v>
      </c>
      <c r="D12" s="377">
        <v>0</v>
      </c>
      <c r="E12" s="377">
        <v>0</v>
      </c>
      <c r="F12" s="377">
        <v>0</v>
      </c>
      <c r="G12" s="377">
        <v>0</v>
      </c>
      <c r="H12" s="377">
        <v>0</v>
      </c>
      <c r="I12" s="377">
        <v>0</v>
      </c>
      <c r="J12" s="377"/>
      <c r="K12" s="377">
        <v>17242066</v>
      </c>
      <c r="L12" s="377"/>
      <c r="M12" s="377">
        <v>279122368498</v>
      </c>
      <c r="N12" s="377"/>
      <c r="O12" s="377">
        <f t="shared" si="0"/>
        <v>-196639272862</v>
      </c>
      <c r="P12" s="377"/>
      <c r="Q12" s="377">
        <v>82483095636</v>
      </c>
      <c r="S12" s="365"/>
    </row>
    <row r="13" spans="1:19" ht="20.25">
      <c r="A13" s="399" t="s">
        <v>18</v>
      </c>
      <c r="C13" s="377">
        <v>0</v>
      </c>
      <c r="D13" s="377">
        <v>0</v>
      </c>
      <c r="E13" s="377">
        <v>0</v>
      </c>
      <c r="F13" s="377">
        <v>0</v>
      </c>
      <c r="G13" s="377">
        <v>0</v>
      </c>
      <c r="H13" s="377">
        <v>0</v>
      </c>
      <c r="I13" s="377">
        <v>0</v>
      </c>
      <c r="J13" s="377"/>
      <c r="K13" s="377">
        <v>62669836</v>
      </c>
      <c r="L13" s="377"/>
      <c r="M13" s="377">
        <v>259311686279</v>
      </c>
      <c r="N13" s="377"/>
      <c r="O13" s="377">
        <f t="shared" si="0"/>
        <v>-267793583887</v>
      </c>
      <c r="P13" s="377"/>
      <c r="Q13" s="377">
        <v>-8481897608</v>
      </c>
    </row>
    <row r="14" spans="1:19" ht="17.25" customHeight="1">
      <c r="A14" s="399" t="s">
        <v>19</v>
      </c>
      <c r="C14" s="377">
        <v>30300000</v>
      </c>
      <c r="D14" s="377"/>
      <c r="E14" s="377">
        <v>47029640624</v>
      </c>
      <c r="F14" s="377"/>
      <c r="G14" s="377">
        <v>-80302281039</v>
      </c>
      <c r="H14" s="377"/>
      <c r="I14" s="377">
        <v>-33272640415</v>
      </c>
      <c r="J14" s="377"/>
      <c r="K14" s="377">
        <v>138853072</v>
      </c>
      <c r="L14" s="377"/>
      <c r="M14" s="377">
        <v>238456412506</v>
      </c>
      <c r="N14" s="377"/>
      <c r="O14" s="377">
        <f t="shared" si="0"/>
        <v>-367856707174</v>
      </c>
      <c r="P14" s="377"/>
      <c r="Q14" s="377">
        <v>-129400294668</v>
      </c>
    </row>
    <row r="15" spans="1:19" ht="20.25">
      <c r="A15" s="399" t="s">
        <v>166</v>
      </c>
      <c r="C15" s="377">
        <v>0</v>
      </c>
      <c r="D15" s="377">
        <v>0</v>
      </c>
      <c r="E15" s="377">
        <v>0</v>
      </c>
      <c r="F15" s="377">
        <v>0</v>
      </c>
      <c r="G15" s="377">
        <v>0</v>
      </c>
      <c r="H15" s="377">
        <v>0</v>
      </c>
      <c r="I15" s="377">
        <v>0</v>
      </c>
      <c r="J15" s="377"/>
      <c r="K15" s="377">
        <v>58422372</v>
      </c>
      <c r="L15" s="377"/>
      <c r="M15" s="377">
        <v>174459876094</v>
      </c>
      <c r="N15" s="377"/>
      <c r="O15" s="377">
        <f t="shared" si="0"/>
        <v>-191763952027</v>
      </c>
      <c r="P15" s="377"/>
      <c r="Q15" s="377">
        <v>-17304075933</v>
      </c>
      <c r="S15" s="365"/>
    </row>
    <row r="16" spans="1:19" ht="20.25">
      <c r="A16" s="399" t="s">
        <v>167</v>
      </c>
      <c r="C16" s="377">
        <v>0</v>
      </c>
      <c r="D16" s="377">
        <v>0</v>
      </c>
      <c r="E16" s="377">
        <v>0</v>
      </c>
      <c r="F16" s="377">
        <v>0</v>
      </c>
      <c r="G16" s="377">
        <v>0</v>
      </c>
      <c r="H16" s="377">
        <v>0</v>
      </c>
      <c r="I16" s="377">
        <v>0</v>
      </c>
      <c r="J16" s="377"/>
      <c r="K16" s="377">
        <v>5500000</v>
      </c>
      <c r="L16" s="377"/>
      <c r="M16" s="377">
        <v>39563389039</v>
      </c>
      <c r="N16" s="377"/>
      <c r="O16" s="377">
        <f t="shared" si="0"/>
        <v>-43197090713</v>
      </c>
      <c r="P16" s="377"/>
      <c r="Q16" s="377">
        <v>-3633701674</v>
      </c>
    </row>
    <row r="17" spans="1:23" ht="20.25">
      <c r="A17" s="399" t="s">
        <v>168</v>
      </c>
      <c r="C17" s="377">
        <v>0</v>
      </c>
      <c r="D17" s="377">
        <v>0</v>
      </c>
      <c r="E17" s="377">
        <v>0</v>
      </c>
      <c r="F17" s="377">
        <v>0</v>
      </c>
      <c r="G17" s="377">
        <v>0</v>
      </c>
      <c r="H17" s="377">
        <v>0</v>
      </c>
      <c r="I17" s="377">
        <v>0</v>
      </c>
      <c r="J17" s="377"/>
      <c r="K17" s="377">
        <v>1000000</v>
      </c>
      <c r="L17" s="377"/>
      <c r="M17" s="377">
        <v>38457547168</v>
      </c>
      <c r="N17" s="377"/>
      <c r="O17" s="377">
        <f t="shared" si="0"/>
        <v>-18945032738</v>
      </c>
      <c r="P17" s="377"/>
      <c r="Q17" s="377">
        <v>19512514430</v>
      </c>
      <c r="S17" s="365"/>
    </row>
    <row r="18" spans="1:23" ht="20.25">
      <c r="A18" s="399" t="s">
        <v>169</v>
      </c>
      <c r="C18" s="377">
        <v>0</v>
      </c>
      <c r="D18" s="377">
        <v>0</v>
      </c>
      <c r="E18" s="377">
        <v>0</v>
      </c>
      <c r="F18" s="377">
        <v>0</v>
      </c>
      <c r="G18" s="377">
        <v>0</v>
      </c>
      <c r="H18" s="377">
        <v>0</v>
      </c>
      <c r="I18" s="377">
        <v>0</v>
      </c>
      <c r="J18" s="377"/>
      <c r="K18" s="377">
        <v>127042536</v>
      </c>
      <c r="L18" s="377"/>
      <c r="M18" s="377">
        <v>338489364026</v>
      </c>
      <c r="N18" s="377"/>
      <c r="O18" s="377">
        <f t="shared" si="0"/>
        <v>-394587932441</v>
      </c>
      <c r="P18" s="377"/>
      <c r="Q18" s="377">
        <v>-56098568415</v>
      </c>
      <c r="S18" s="365"/>
    </row>
    <row r="19" spans="1:23" ht="20.25">
      <c r="A19" s="399" t="s">
        <v>170</v>
      </c>
      <c r="C19" s="377">
        <v>0</v>
      </c>
      <c r="D19" s="377">
        <v>0</v>
      </c>
      <c r="E19" s="377">
        <v>0</v>
      </c>
      <c r="F19" s="377">
        <v>0</v>
      </c>
      <c r="G19" s="377">
        <v>0</v>
      </c>
      <c r="H19" s="377">
        <v>0</v>
      </c>
      <c r="I19" s="377">
        <v>0</v>
      </c>
      <c r="J19" s="377"/>
      <c r="K19" s="377">
        <v>1500000</v>
      </c>
      <c r="L19" s="377"/>
      <c r="M19" s="377">
        <v>4652154040</v>
      </c>
      <c r="N19" s="377"/>
      <c r="O19" s="377">
        <f t="shared" si="0"/>
        <v>-4861687272</v>
      </c>
      <c r="P19" s="377"/>
      <c r="Q19" s="377">
        <v>-209533232</v>
      </c>
    </row>
    <row r="20" spans="1:23" ht="20.25">
      <c r="A20" s="399" t="s">
        <v>171</v>
      </c>
      <c r="C20" s="377">
        <v>0</v>
      </c>
      <c r="D20" s="377">
        <v>0</v>
      </c>
      <c r="E20" s="377">
        <v>0</v>
      </c>
      <c r="F20" s="377">
        <v>0</v>
      </c>
      <c r="G20" s="377">
        <v>0</v>
      </c>
      <c r="H20" s="377">
        <v>0</v>
      </c>
      <c r="I20" s="377">
        <v>0</v>
      </c>
      <c r="J20" s="377"/>
      <c r="K20" s="377">
        <v>12906393</v>
      </c>
      <c r="L20" s="377"/>
      <c r="M20" s="377">
        <v>49874402702</v>
      </c>
      <c r="N20" s="377"/>
      <c r="O20" s="377">
        <f t="shared" si="0"/>
        <v>-139849435585</v>
      </c>
      <c r="P20" s="377"/>
      <c r="Q20" s="377">
        <v>-89975032883</v>
      </c>
    </row>
    <row r="21" spans="1:23" ht="20.25">
      <c r="A21" s="399" t="s">
        <v>20</v>
      </c>
      <c r="C21" s="377">
        <v>369445</v>
      </c>
      <c r="D21" s="377"/>
      <c r="E21" s="377">
        <v>3029051670</v>
      </c>
      <c r="F21" s="377"/>
      <c r="G21" s="377">
        <v>-3674903154</v>
      </c>
      <c r="H21" s="377"/>
      <c r="I21" s="377">
        <v>-645851484</v>
      </c>
      <c r="J21" s="377"/>
      <c r="K21" s="377">
        <v>26554769</v>
      </c>
      <c r="L21" s="377"/>
      <c r="M21" s="377">
        <v>262188134224</v>
      </c>
      <c r="N21" s="377"/>
      <c r="O21" s="377">
        <f t="shared" si="0"/>
        <v>-263876545816</v>
      </c>
      <c r="P21" s="377"/>
      <c r="Q21" s="377">
        <v>-1688411592</v>
      </c>
    </row>
    <row r="22" spans="1:23" ht="20.25">
      <c r="A22" s="399" t="s">
        <v>172</v>
      </c>
      <c r="C22" s="377">
        <v>0</v>
      </c>
      <c r="D22" s="377">
        <v>0</v>
      </c>
      <c r="E22" s="377">
        <v>0</v>
      </c>
      <c r="F22" s="377">
        <v>0</v>
      </c>
      <c r="G22" s="377">
        <v>0</v>
      </c>
      <c r="H22" s="377">
        <v>0</v>
      </c>
      <c r="I22" s="377">
        <v>0</v>
      </c>
      <c r="J22" s="377"/>
      <c r="K22" s="377">
        <v>11307373</v>
      </c>
      <c r="L22" s="377"/>
      <c r="M22" s="377">
        <v>29982462193</v>
      </c>
      <c r="N22" s="377"/>
      <c r="O22" s="377">
        <f t="shared" si="0"/>
        <v>-39722871217</v>
      </c>
      <c r="P22" s="377"/>
      <c r="Q22" s="377">
        <v>-9740409024</v>
      </c>
    </row>
    <row r="23" spans="1:23" ht="20.25">
      <c r="A23" s="399" t="s">
        <v>173</v>
      </c>
      <c r="C23" s="377">
        <v>0</v>
      </c>
      <c r="D23" s="377">
        <v>0</v>
      </c>
      <c r="E23" s="377">
        <v>0</v>
      </c>
      <c r="F23" s="377">
        <v>0</v>
      </c>
      <c r="G23" s="377">
        <v>0</v>
      </c>
      <c r="H23" s="377">
        <v>0</v>
      </c>
      <c r="I23" s="377">
        <v>0</v>
      </c>
      <c r="J23" s="377"/>
      <c r="K23" s="377">
        <v>12348831</v>
      </c>
      <c r="L23" s="377"/>
      <c r="M23" s="377">
        <v>253441234538</v>
      </c>
      <c r="N23" s="377"/>
      <c r="O23" s="377">
        <f t="shared" si="0"/>
        <v>-247855049273</v>
      </c>
      <c r="P23" s="377"/>
      <c r="Q23" s="377">
        <v>5586185265</v>
      </c>
    </row>
    <row r="24" spans="1:23" s="428" customFormat="1" ht="20.25">
      <c r="A24" s="431" t="s">
        <v>117</v>
      </c>
      <c r="B24" s="423"/>
      <c r="C24" s="396">
        <v>0</v>
      </c>
      <c r="D24" s="396">
        <v>0</v>
      </c>
      <c r="E24" s="396">
        <v>0</v>
      </c>
      <c r="F24" s="396">
        <v>0</v>
      </c>
      <c r="G24" s="396">
        <v>0</v>
      </c>
      <c r="H24" s="396">
        <v>0</v>
      </c>
      <c r="I24" s="396">
        <v>0</v>
      </c>
      <c r="J24" s="396"/>
      <c r="K24" s="396">
        <v>3931869</v>
      </c>
      <c r="L24" s="396"/>
      <c r="M24" s="396">
        <v>32661572956</v>
      </c>
      <c r="N24" s="396"/>
      <c r="O24" s="396">
        <f t="shared" si="0"/>
        <v>-38736852967</v>
      </c>
      <c r="P24" s="396"/>
      <c r="Q24" s="396">
        <v>-6075280011</v>
      </c>
      <c r="S24" s="429"/>
      <c r="T24" s="429"/>
      <c r="U24" s="429"/>
      <c r="V24" s="429"/>
      <c r="W24" s="429"/>
    </row>
    <row r="25" spans="1:23" s="428" customFormat="1" ht="20.25">
      <c r="A25" s="432" t="s">
        <v>234</v>
      </c>
      <c r="B25" s="423"/>
      <c r="C25" s="396"/>
      <c r="D25" s="396"/>
      <c r="E25" s="396"/>
      <c r="F25" s="396"/>
      <c r="G25" s="396"/>
      <c r="H25" s="396"/>
      <c r="I25" s="396"/>
      <c r="J25" s="396"/>
      <c r="K25" s="396">
        <v>1389639</v>
      </c>
      <c r="L25" s="396"/>
      <c r="M25" s="396">
        <v>6954926298</v>
      </c>
      <c r="N25" s="396"/>
      <c r="O25" s="396">
        <f t="shared" si="0"/>
        <v>-8279474885</v>
      </c>
      <c r="P25" s="396"/>
      <c r="Q25" s="396">
        <v>-1324548587</v>
      </c>
      <c r="S25" s="429"/>
      <c r="T25" s="429"/>
      <c r="U25" s="429"/>
      <c r="V25" s="429"/>
      <c r="W25" s="429"/>
    </row>
    <row r="26" spans="1:23" ht="30">
      <c r="A26" s="399" t="s">
        <v>174</v>
      </c>
      <c r="C26" s="377">
        <v>0</v>
      </c>
      <c r="D26" s="377">
        <v>0</v>
      </c>
      <c r="E26" s="377">
        <v>0</v>
      </c>
      <c r="F26" s="377">
        <v>0</v>
      </c>
      <c r="G26" s="377">
        <v>0</v>
      </c>
      <c r="H26" s="377">
        <v>0</v>
      </c>
      <c r="I26" s="377">
        <v>0</v>
      </c>
      <c r="J26" s="377"/>
      <c r="K26" s="377">
        <v>500000</v>
      </c>
      <c r="L26" s="377"/>
      <c r="M26" s="377">
        <v>4734749473</v>
      </c>
      <c r="N26" s="377"/>
      <c r="O26" s="377">
        <f t="shared" si="0"/>
        <v>-4067162763</v>
      </c>
      <c r="P26" s="377"/>
      <c r="Q26" s="377">
        <v>667586710</v>
      </c>
      <c r="S26" s="365"/>
    </row>
    <row r="27" spans="1:23" ht="20.25">
      <c r="A27" s="399" t="s">
        <v>119</v>
      </c>
      <c r="C27" s="377">
        <v>0</v>
      </c>
      <c r="D27" s="377">
        <v>0</v>
      </c>
      <c r="E27" s="377">
        <v>0</v>
      </c>
      <c r="F27" s="377">
        <v>0</v>
      </c>
      <c r="G27" s="377">
        <v>0</v>
      </c>
      <c r="H27" s="377">
        <v>0</v>
      </c>
      <c r="I27" s="377">
        <v>0</v>
      </c>
      <c r="J27" s="377"/>
      <c r="K27" s="377">
        <v>29293991</v>
      </c>
      <c r="L27" s="377"/>
      <c r="M27" s="377">
        <v>200399782966</v>
      </c>
      <c r="N27" s="377"/>
      <c r="O27" s="377">
        <f t="shared" si="0"/>
        <v>-212450408203</v>
      </c>
      <c r="P27" s="377"/>
      <c r="Q27" s="377">
        <v>-12050625237</v>
      </c>
      <c r="S27" s="365"/>
    </row>
    <row r="28" spans="1:23" ht="20.25">
      <c r="A28" s="399" t="s">
        <v>121</v>
      </c>
      <c r="C28" s="377">
        <v>0</v>
      </c>
      <c r="D28" s="377">
        <v>0</v>
      </c>
      <c r="E28" s="377">
        <v>0</v>
      </c>
      <c r="F28" s="377">
        <v>0</v>
      </c>
      <c r="G28" s="377">
        <v>0</v>
      </c>
      <c r="H28" s="377">
        <v>0</v>
      </c>
      <c r="I28" s="377">
        <v>0</v>
      </c>
      <c r="J28" s="377"/>
      <c r="K28" s="377">
        <v>350000</v>
      </c>
      <c r="L28" s="377"/>
      <c r="M28" s="377">
        <v>39989140726</v>
      </c>
      <c r="N28" s="377"/>
      <c r="O28" s="377">
        <f t="shared" si="0"/>
        <v>-37470374798</v>
      </c>
      <c r="P28" s="377"/>
      <c r="Q28" s="377">
        <v>2518765928</v>
      </c>
      <c r="S28" s="365"/>
    </row>
    <row r="29" spans="1:23" ht="30">
      <c r="A29" s="399" t="s">
        <v>24</v>
      </c>
      <c r="C29" s="377">
        <v>325402</v>
      </c>
      <c r="D29" s="377"/>
      <c r="E29" s="377">
        <v>4136481767</v>
      </c>
      <c r="F29" s="377"/>
      <c r="G29" s="377">
        <v>-2460312648</v>
      </c>
      <c r="H29" s="377"/>
      <c r="I29" s="377">
        <v>1676169119</v>
      </c>
      <c r="J29" s="377"/>
      <c r="K29" s="377">
        <v>325402</v>
      </c>
      <c r="L29" s="377"/>
      <c r="M29" s="377">
        <v>4136481767</v>
      </c>
      <c r="N29" s="377"/>
      <c r="O29" s="377">
        <f t="shared" si="0"/>
        <v>-2460312648</v>
      </c>
      <c r="P29" s="377"/>
      <c r="Q29" s="377">
        <v>1676169119</v>
      </c>
      <c r="S29" s="365"/>
    </row>
    <row r="30" spans="1:23" ht="20.25">
      <c r="A30" s="399" t="s">
        <v>175</v>
      </c>
      <c r="C30" s="377">
        <v>0</v>
      </c>
      <c r="D30" s="377">
        <v>0</v>
      </c>
      <c r="E30" s="377">
        <v>0</v>
      </c>
      <c r="F30" s="377">
        <v>0</v>
      </c>
      <c r="G30" s="377">
        <v>0</v>
      </c>
      <c r="H30" s="377">
        <v>0</v>
      </c>
      <c r="I30" s="377">
        <v>0</v>
      </c>
      <c r="J30" s="377"/>
      <c r="K30" s="377">
        <v>542073</v>
      </c>
      <c r="L30" s="377"/>
      <c r="M30" s="377">
        <v>9252904679</v>
      </c>
      <c r="N30" s="377"/>
      <c r="O30" s="377">
        <f t="shared" si="0"/>
        <v>-10834727163</v>
      </c>
      <c r="P30" s="377"/>
      <c r="Q30" s="377">
        <v>-1581822484</v>
      </c>
    </row>
    <row r="31" spans="1:23" ht="30">
      <c r="A31" s="399" t="s">
        <v>25</v>
      </c>
      <c r="C31" s="377">
        <v>0</v>
      </c>
      <c r="D31" s="377">
        <v>0</v>
      </c>
      <c r="E31" s="377">
        <v>0</v>
      </c>
      <c r="F31" s="377">
        <v>0</v>
      </c>
      <c r="G31" s="377">
        <v>0</v>
      </c>
      <c r="H31" s="377">
        <v>0</v>
      </c>
      <c r="I31" s="377">
        <v>0</v>
      </c>
      <c r="J31" s="377"/>
      <c r="K31" s="377">
        <v>60541</v>
      </c>
      <c r="L31" s="377"/>
      <c r="M31" s="377">
        <v>912029295</v>
      </c>
      <c r="N31" s="377"/>
      <c r="O31" s="377">
        <f t="shared" si="0"/>
        <v>-469734585</v>
      </c>
      <c r="P31" s="377"/>
      <c r="Q31" s="377">
        <v>442294710</v>
      </c>
    </row>
    <row r="32" spans="1:23" ht="30">
      <c r="A32" s="399" t="s">
        <v>124</v>
      </c>
      <c r="C32" s="377">
        <v>0</v>
      </c>
      <c r="D32" s="377">
        <v>0</v>
      </c>
      <c r="E32" s="377">
        <v>0</v>
      </c>
      <c r="F32" s="377">
        <v>0</v>
      </c>
      <c r="G32" s="377">
        <v>0</v>
      </c>
      <c r="H32" s="377">
        <v>0</v>
      </c>
      <c r="I32" s="377">
        <v>0</v>
      </c>
      <c r="J32" s="377"/>
      <c r="K32" s="377">
        <v>19401069</v>
      </c>
      <c r="L32" s="377"/>
      <c r="M32" s="377">
        <v>262176844883</v>
      </c>
      <c r="N32" s="377"/>
      <c r="O32" s="377">
        <f t="shared" si="0"/>
        <v>-297392684130</v>
      </c>
      <c r="P32" s="377"/>
      <c r="Q32" s="377">
        <v>-35215839247</v>
      </c>
    </row>
    <row r="33" spans="1:23" ht="20.25">
      <c r="A33" s="399" t="s">
        <v>27</v>
      </c>
      <c r="C33" s="377">
        <v>133705</v>
      </c>
      <c r="D33" s="377"/>
      <c r="E33" s="377">
        <v>2409685103</v>
      </c>
      <c r="F33" s="377"/>
      <c r="G33" s="377">
        <v>-2409629789</v>
      </c>
      <c r="H33" s="377"/>
      <c r="I33" s="377">
        <v>55314</v>
      </c>
      <c r="J33" s="377"/>
      <c r="K33" s="377">
        <v>2133705</v>
      </c>
      <c r="L33" s="377"/>
      <c r="M33" s="377">
        <v>52441113404</v>
      </c>
      <c r="N33" s="377"/>
      <c r="O33" s="377">
        <f t="shared" si="0"/>
        <v>-49545601135</v>
      </c>
      <c r="P33" s="377"/>
      <c r="Q33" s="377">
        <v>2895512269</v>
      </c>
    </row>
    <row r="34" spans="1:23" ht="20.25">
      <c r="A34" s="399" t="s">
        <v>176</v>
      </c>
      <c r="C34" s="377">
        <v>0</v>
      </c>
      <c r="D34" s="377">
        <v>0</v>
      </c>
      <c r="E34" s="377">
        <v>0</v>
      </c>
      <c r="F34" s="377">
        <v>0</v>
      </c>
      <c r="G34" s="377">
        <v>0</v>
      </c>
      <c r="H34" s="377">
        <v>0</v>
      </c>
      <c r="I34" s="377">
        <v>0</v>
      </c>
      <c r="J34" s="377"/>
      <c r="K34" s="377">
        <v>10203308</v>
      </c>
      <c r="L34" s="377"/>
      <c r="M34" s="377">
        <v>39155088661</v>
      </c>
      <c r="N34" s="377"/>
      <c r="O34" s="377">
        <f t="shared" si="0"/>
        <v>-51473746481</v>
      </c>
      <c r="P34" s="377"/>
      <c r="Q34" s="377">
        <v>-12318657820</v>
      </c>
    </row>
    <row r="35" spans="1:23" ht="20.25">
      <c r="A35" s="399" t="s">
        <v>29</v>
      </c>
      <c r="C35" s="377">
        <v>744767</v>
      </c>
      <c r="D35" s="377"/>
      <c r="E35" s="377">
        <v>3419451090</v>
      </c>
      <c r="F35" s="377"/>
      <c r="G35" s="377">
        <v>-2464094958</v>
      </c>
      <c r="H35" s="377"/>
      <c r="I35" s="377">
        <v>955356132</v>
      </c>
      <c r="J35" s="377"/>
      <c r="K35" s="377">
        <v>1394767</v>
      </c>
      <c r="L35" s="377"/>
      <c r="M35" s="377">
        <v>6420736999</v>
      </c>
      <c r="N35" s="377"/>
      <c r="O35" s="377">
        <f t="shared" si="0"/>
        <v>-4614548003</v>
      </c>
      <c r="P35" s="377"/>
      <c r="Q35" s="377">
        <v>1806188996</v>
      </c>
    </row>
    <row r="36" spans="1:23" ht="20.25">
      <c r="A36" s="399" t="s">
        <v>30</v>
      </c>
      <c r="C36" s="377">
        <v>0</v>
      </c>
      <c r="D36" s="377">
        <v>0</v>
      </c>
      <c r="E36" s="377">
        <v>0</v>
      </c>
      <c r="F36" s="377">
        <v>0</v>
      </c>
      <c r="G36" s="377">
        <v>0</v>
      </c>
      <c r="H36" s="377">
        <v>0</v>
      </c>
      <c r="I36" s="377">
        <v>0</v>
      </c>
      <c r="J36" s="377"/>
      <c r="K36" s="377">
        <v>2000000</v>
      </c>
      <c r="L36" s="377"/>
      <c r="M36" s="377">
        <v>16928825584</v>
      </c>
      <c r="N36" s="377"/>
      <c r="O36" s="377">
        <f t="shared" si="0"/>
        <v>-32268682336</v>
      </c>
      <c r="P36" s="377"/>
      <c r="Q36" s="377">
        <v>-15339856752</v>
      </c>
    </row>
    <row r="37" spans="1:23" ht="30">
      <c r="A37" s="399" t="s">
        <v>177</v>
      </c>
      <c r="C37" s="377">
        <v>0</v>
      </c>
      <c r="D37" s="377">
        <v>0</v>
      </c>
      <c r="E37" s="377">
        <v>0</v>
      </c>
      <c r="F37" s="377">
        <v>0</v>
      </c>
      <c r="G37" s="377">
        <v>0</v>
      </c>
      <c r="H37" s="377">
        <v>0</v>
      </c>
      <c r="I37" s="377">
        <v>0</v>
      </c>
      <c r="J37" s="377"/>
      <c r="K37" s="377">
        <v>83231</v>
      </c>
      <c r="L37" s="377"/>
      <c r="M37" s="377">
        <v>843518138</v>
      </c>
      <c r="N37" s="377"/>
      <c r="O37" s="377">
        <f t="shared" si="0"/>
        <v>-413399995</v>
      </c>
      <c r="P37" s="377"/>
      <c r="Q37" s="377">
        <v>430118143</v>
      </c>
    </row>
    <row r="38" spans="1:23" ht="20.25">
      <c r="A38" s="399" t="s">
        <v>178</v>
      </c>
      <c r="C38" s="377">
        <v>0</v>
      </c>
      <c r="D38" s="377">
        <v>0</v>
      </c>
      <c r="E38" s="377">
        <v>0</v>
      </c>
      <c r="F38" s="377">
        <v>0</v>
      </c>
      <c r="G38" s="377">
        <v>0</v>
      </c>
      <c r="H38" s="377">
        <v>0</v>
      </c>
      <c r="I38" s="377">
        <v>0</v>
      </c>
      <c r="J38" s="377"/>
      <c r="K38" s="377">
        <v>54400000</v>
      </c>
      <c r="L38" s="377"/>
      <c r="M38" s="377">
        <v>120414228581</v>
      </c>
      <c r="N38" s="377"/>
      <c r="O38" s="377">
        <f t="shared" si="0"/>
        <v>-136092338180</v>
      </c>
      <c r="P38" s="377"/>
      <c r="Q38" s="377">
        <v>-15678109599</v>
      </c>
      <c r="S38" s="365"/>
    </row>
    <row r="39" spans="1:23" ht="30">
      <c r="A39" s="399" t="s">
        <v>179</v>
      </c>
      <c r="C39" s="377">
        <v>0</v>
      </c>
      <c r="D39" s="377">
        <v>0</v>
      </c>
      <c r="E39" s="377">
        <v>0</v>
      </c>
      <c r="F39" s="377">
        <v>0</v>
      </c>
      <c r="G39" s="377">
        <v>0</v>
      </c>
      <c r="H39" s="377">
        <v>0</v>
      </c>
      <c r="I39" s="377">
        <v>0</v>
      </c>
      <c r="J39" s="377"/>
      <c r="K39" s="377">
        <v>17125000</v>
      </c>
      <c r="L39" s="377"/>
      <c r="M39" s="377">
        <v>211731751398</v>
      </c>
      <c r="N39" s="377"/>
      <c r="O39" s="377">
        <f t="shared" si="0"/>
        <v>-282414046340</v>
      </c>
      <c r="P39" s="377"/>
      <c r="Q39" s="377">
        <v>-70682294942</v>
      </c>
    </row>
    <row r="40" spans="1:23" ht="20.25">
      <c r="A40" s="399" t="s">
        <v>31</v>
      </c>
      <c r="C40" s="377">
        <v>0</v>
      </c>
      <c r="D40" s="377">
        <v>0</v>
      </c>
      <c r="E40" s="377">
        <v>0</v>
      </c>
      <c r="F40" s="377">
        <v>0</v>
      </c>
      <c r="G40" s="377">
        <v>0</v>
      </c>
      <c r="H40" s="377">
        <v>0</v>
      </c>
      <c r="I40" s="377">
        <v>0</v>
      </c>
      <c r="J40" s="377"/>
      <c r="K40" s="377">
        <v>3434999</v>
      </c>
      <c r="L40" s="377"/>
      <c r="M40" s="377">
        <v>37674913585</v>
      </c>
      <c r="N40" s="377"/>
      <c r="O40" s="377">
        <f t="shared" si="0"/>
        <v>-43651598930</v>
      </c>
      <c r="P40" s="377"/>
      <c r="Q40" s="377">
        <v>-5976685345</v>
      </c>
      <c r="R40" s="392"/>
    </row>
    <row r="41" spans="1:23" ht="30">
      <c r="A41" s="399" t="s">
        <v>32</v>
      </c>
      <c r="C41" s="377">
        <v>0</v>
      </c>
      <c r="D41" s="377">
        <v>0</v>
      </c>
      <c r="E41" s="377">
        <v>0</v>
      </c>
      <c r="F41" s="377">
        <v>0</v>
      </c>
      <c r="G41" s="377">
        <v>0</v>
      </c>
      <c r="H41" s="377">
        <v>0</v>
      </c>
      <c r="I41" s="377">
        <v>0</v>
      </c>
      <c r="J41" s="377"/>
      <c r="K41" s="377">
        <v>314856</v>
      </c>
      <c r="L41" s="377"/>
      <c r="M41" s="377">
        <v>5844677347</v>
      </c>
      <c r="N41" s="377"/>
      <c r="O41" s="377">
        <f t="shared" si="0"/>
        <v>-6451456064</v>
      </c>
      <c r="P41" s="377"/>
      <c r="Q41" s="377">
        <v>-606778717</v>
      </c>
    </row>
    <row r="42" spans="1:23" ht="30">
      <c r="A42" s="431" t="s">
        <v>33</v>
      </c>
      <c r="B42" s="423"/>
      <c r="C42" s="396">
        <v>0</v>
      </c>
      <c r="D42" s="396">
        <v>0</v>
      </c>
      <c r="E42" s="396">
        <v>0</v>
      </c>
      <c r="F42" s="396">
        <v>0</v>
      </c>
      <c r="G42" s="396">
        <v>0</v>
      </c>
      <c r="H42" s="396">
        <v>0</v>
      </c>
      <c r="I42" s="396">
        <v>0</v>
      </c>
      <c r="J42" s="396"/>
      <c r="K42" s="396">
        <v>3100000</v>
      </c>
      <c r="L42" s="396"/>
      <c r="M42" s="396">
        <v>32697421071</v>
      </c>
      <c r="N42" s="396"/>
      <c r="O42" s="396">
        <f t="shared" si="0"/>
        <v>-40028086050</v>
      </c>
      <c r="P42" s="396"/>
      <c r="Q42" s="396">
        <v>-7330664979</v>
      </c>
      <c r="S42" s="365"/>
      <c r="T42" s="365"/>
      <c r="U42" s="365"/>
      <c r="V42" s="365"/>
      <c r="W42" s="352"/>
    </row>
    <row r="43" spans="1:23" s="428" customFormat="1" ht="37.5">
      <c r="A43" s="432" t="s">
        <v>233</v>
      </c>
      <c r="B43" s="423"/>
      <c r="C43" s="396"/>
      <c r="D43" s="396"/>
      <c r="E43" s="396"/>
      <c r="F43" s="396"/>
      <c r="G43" s="396"/>
      <c r="H43" s="396"/>
      <c r="I43" s="396"/>
      <c r="J43" s="396"/>
      <c r="K43" s="396">
        <v>4096065</v>
      </c>
      <c r="L43" s="396"/>
      <c r="M43" s="396">
        <v>23889924557</v>
      </c>
      <c r="N43" s="396"/>
      <c r="O43" s="396">
        <f t="shared" si="0"/>
        <v>-26483617890</v>
      </c>
      <c r="P43" s="396"/>
      <c r="Q43" s="396">
        <v>-2593693333</v>
      </c>
      <c r="S43" s="429"/>
      <c r="T43" s="429"/>
      <c r="U43" s="429"/>
      <c r="V43" s="429"/>
      <c r="W43" s="430"/>
    </row>
    <row r="44" spans="1:23" ht="20.25">
      <c r="A44" s="399" t="s">
        <v>180</v>
      </c>
      <c r="C44" s="377">
        <v>0</v>
      </c>
      <c r="D44" s="377">
        <v>0</v>
      </c>
      <c r="E44" s="377">
        <v>0</v>
      </c>
      <c r="F44" s="377">
        <v>0</v>
      </c>
      <c r="G44" s="377">
        <v>0</v>
      </c>
      <c r="H44" s="377">
        <v>0</v>
      </c>
      <c r="I44" s="377">
        <v>0</v>
      </c>
      <c r="J44" s="377"/>
      <c r="K44" s="377">
        <v>173650</v>
      </c>
      <c r="L44" s="377"/>
      <c r="M44" s="377">
        <v>793182472</v>
      </c>
      <c r="N44" s="377"/>
      <c r="O44" s="377">
        <f t="shared" si="0"/>
        <v>-325834549</v>
      </c>
      <c r="P44" s="377"/>
      <c r="Q44" s="377">
        <v>467347923</v>
      </c>
      <c r="S44" s="365"/>
    </row>
    <row r="45" spans="1:23" ht="20.25">
      <c r="A45" s="399" t="s">
        <v>181</v>
      </c>
      <c r="C45" s="377">
        <v>0</v>
      </c>
      <c r="D45" s="377">
        <v>0</v>
      </c>
      <c r="E45" s="377">
        <v>0</v>
      </c>
      <c r="F45" s="377">
        <v>0</v>
      </c>
      <c r="G45" s="377">
        <v>0</v>
      </c>
      <c r="H45" s="377">
        <v>0</v>
      </c>
      <c r="I45" s="377">
        <v>0</v>
      </c>
      <c r="J45" s="377"/>
      <c r="K45" s="377">
        <v>837280</v>
      </c>
      <c r="L45" s="377"/>
      <c r="M45" s="377">
        <v>7565986806</v>
      </c>
      <c r="N45" s="377"/>
      <c r="O45" s="377">
        <f t="shared" si="0"/>
        <v>-9660142347</v>
      </c>
      <c r="P45" s="377"/>
      <c r="Q45" s="377">
        <v>-2094155541</v>
      </c>
      <c r="S45" s="365"/>
    </row>
    <row r="46" spans="1:23" ht="20.25">
      <c r="A46" s="399" t="s">
        <v>182</v>
      </c>
      <c r="C46" s="377">
        <v>0</v>
      </c>
      <c r="D46" s="377">
        <v>0</v>
      </c>
      <c r="E46" s="377">
        <v>0</v>
      </c>
      <c r="F46" s="377">
        <v>0</v>
      </c>
      <c r="G46" s="377">
        <v>0</v>
      </c>
      <c r="H46" s="377">
        <v>0</v>
      </c>
      <c r="I46" s="377">
        <v>0</v>
      </c>
      <c r="J46" s="377"/>
      <c r="K46" s="377">
        <v>4050500</v>
      </c>
      <c r="L46" s="377"/>
      <c r="M46" s="377">
        <v>76147088906</v>
      </c>
      <c r="N46" s="377"/>
      <c r="O46" s="377">
        <f t="shared" si="0"/>
        <v>-76811477662</v>
      </c>
      <c r="P46" s="377"/>
      <c r="Q46" s="377">
        <v>-664388756</v>
      </c>
      <c r="S46" s="365"/>
    </row>
    <row r="47" spans="1:23" ht="20.25">
      <c r="A47" s="399" t="s">
        <v>129</v>
      </c>
      <c r="C47" s="377">
        <v>0</v>
      </c>
      <c r="D47" s="377">
        <v>0</v>
      </c>
      <c r="E47" s="377">
        <v>0</v>
      </c>
      <c r="F47" s="377">
        <v>0</v>
      </c>
      <c r="G47" s="377">
        <v>0</v>
      </c>
      <c r="H47" s="377">
        <v>0</v>
      </c>
      <c r="I47" s="377">
        <v>0</v>
      </c>
      <c r="J47" s="377"/>
      <c r="K47" s="377">
        <v>238869</v>
      </c>
      <c r="L47" s="377"/>
      <c r="M47" s="377">
        <v>12995514262</v>
      </c>
      <c r="N47" s="377"/>
      <c r="O47" s="377">
        <f t="shared" si="0"/>
        <v>-4943117967</v>
      </c>
      <c r="P47" s="377"/>
      <c r="Q47" s="377">
        <v>8052396295</v>
      </c>
    </row>
    <row r="48" spans="1:23" ht="20.25">
      <c r="A48" s="399" t="s">
        <v>183</v>
      </c>
      <c r="C48" s="377">
        <v>0</v>
      </c>
      <c r="D48" s="377">
        <v>0</v>
      </c>
      <c r="E48" s="377">
        <v>0</v>
      </c>
      <c r="F48" s="377">
        <v>0</v>
      </c>
      <c r="G48" s="377">
        <v>0</v>
      </c>
      <c r="H48" s="377">
        <v>0</v>
      </c>
      <c r="I48" s="377">
        <v>0</v>
      </c>
      <c r="J48" s="377"/>
      <c r="K48" s="377">
        <v>23130</v>
      </c>
      <c r="L48" s="377"/>
      <c r="M48" s="377">
        <v>1690560488</v>
      </c>
      <c r="N48" s="377"/>
      <c r="O48" s="377">
        <f t="shared" si="0"/>
        <v>-911290856</v>
      </c>
      <c r="P48" s="377"/>
      <c r="Q48" s="377">
        <v>779269632</v>
      </c>
      <c r="S48" s="365"/>
    </row>
    <row r="49" spans="1:19" ht="20.25">
      <c r="A49" s="399" t="s">
        <v>184</v>
      </c>
      <c r="C49" s="377">
        <v>0</v>
      </c>
      <c r="D49" s="377">
        <v>0</v>
      </c>
      <c r="E49" s="377">
        <v>0</v>
      </c>
      <c r="F49" s="377">
        <v>0</v>
      </c>
      <c r="G49" s="377">
        <v>0</v>
      </c>
      <c r="H49" s="377">
        <v>0</v>
      </c>
      <c r="I49" s="377">
        <v>0</v>
      </c>
      <c r="J49" s="377"/>
      <c r="K49" s="377">
        <v>6000000</v>
      </c>
      <c r="L49" s="377"/>
      <c r="M49" s="377">
        <v>97058963662</v>
      </c>
      <c r="N49" s="377"/>
      <c r="O49" s="377">
        <f t="shared" si="0"/>
        <v>-97955062448</v>
      </c>
      <c r="P49" s="377"/>
      <c r="Q49" s="377">
        <v>-896098786</v>
      </c>
    </row>
    <row r="50" spans="1:19" ht="30">
      <c r="A50" s="399" t="s">
        <v>131</v>
      </c>
      <c r="C50" s="377">
        <v>0</v>
      </c>
      <c r="D50" s="377">
        <v>0</v>
      </c>
      <c r="E50" s="377">
        <v>0</v>
      </c>
      <c r="F50" s="377">
        <v>0</v>
      </c>
      <c r="G50" s="377">
        <v>0</v>
      </c>
      <c r="H50" s="377">
        <v>0</v>
      </c>
      <c r="I50" s="377">
        <v>0</v>
      </c>
      <c r="J50" s="377"/>
      <c r="K50" s="377">
        <v>12000000</v>
      </c>
      <c r="L50" s="377"/>
      <c r="M50" s="377">
        <v>104292326875</v>
      </c>
      <c r="N50" s="377"/>
      <c r="O50" s="377">
        <f t="shared" si="0"/>
        <v>-134168928295</v>
      </c>
      <c r="P50" s="377"/>
      <c r="Q50" s="377">
        <v>-29876601420</v>
      </c>
    </row>
    <row r="51" spans="1:19" ht="20.25">
      <c r="A51" s="399" t="s">
        <v>37</v>
      </c>
      <c r="C51" s="377">
        <v>0</v>
      </c>
      <c r="D51" s="377">
        <v>0</v>
      </c>
      <c r="E51" s="377">
        <v>0</v>
      </c>
      <c r="F51" s="377">
        <v>0</v>
      </c>
      <c r="G51" s="377">
        <v>0</v>
      </c>
      <c r="H51" s="377">
        <v>0</v>
      </c>
      <c r="I51" s="377">
        <v>0</v>
      </c>
      <c r="J51" s="377"/>
      <c r="K51" s="377">
        <v>100000</v>
      </c>
      <c r="L51" s="377"/>
      <c r="M51" s="377">
        <v>7406100253</v>
      </c>
      <c r="N51" s="377"/>
      <c r="O51" s="377">
        <f t="shared" si="0"/>
        <v>-7085738181</v>
      </c>
      <c r="P51" s="377"/>
      <c r="Q51" s="377">
        <v>320362072</v>
      </c>
      <c r="R51" s="405"/>
    </row>
    <row r="52" spans="1:19" ht="20.25">
      <c r="A52" s="399" t="s">
        <v>185</v>
      </c>
      <c r="C52" s="377">
        <v>0</v>
      </c>
      <c r="D52" s="377">
        <v>0</v>
      </c>
      <c r="E52" s="377">
        <v>0</v>
      </c>
      <c r="F52" s="377">
        <v>0</v>
      </c>
      <c r="G52" s="377">
        <v>0</v>
      </c>
      <c r="H52" s="377">
        <v>0</v>
      </c>
      <c r="I52" s="377">
        <v>0</v>
      </c>
      <c r="J52" s="377"/>
      <c r="K52" s="377">
        <v>7499999</v>
      </c>
      <c r="L52" s="377"/>
      <c r="M52" s="377">
        <v>81427201298</v>
      </c>
      <c r="N52" s="377"/>
      <c r="O52" s="377">
        <f t="shared" si="0"/>
        <v>-89284851274</v>
      </c>
      <c r="P52" s="377"/>
      <c r="Q52" s="377">
        <v>-7857649976</v>
      </c>
      <c r="R52" s="405"/>
    </row>
    <row r="53" spans="1:19" ht="20.25">
      <c r="A53" s="399" t="s">
        <v>186</v>
      </c>
      <c r="C53" s="377">
        <v>0</v>
      </c>
      <c r="D53" s="377">
        <v>0</v>
      </c>
      <c r="E53" s="377">
        <v>0</v>
      </c>
      <c r="F53" s="377">
        <v>0</v>
      </c>
      <c r="G53" s="377">
        <v>0</v>
      </c>
      <c r="H53" s="377">
        <v>0</v>
      </c>
      <c r="I53" s="377">
        <v>0</v>
      </c>
      <c r="J53" s="377"/>
      <c r="K53" s="377">
        <v>45844</v>
      </c>
      <c r="L53" s="377"/>
      <c r="M53" s="377">
        <v>2398596052</v>
      </c>
      <c r="N53" s="377"/>
      <c r="O53" s="377">
        <f t="shared" si="0"/>
        <v>-1132783614</v>
      </c>
      <c r="P53" s="377"/>
      <c r="Q53" s="377">
        <v>1265812438</v>
      </c>
      <c r="R53" s="405"/>
    </row>
    <row r="54" spans="1:19" ht="20.25">
      <c r="A54" s="399" t="s">
        <v>187</v>
      </c>
      <c r="C54" s="377">
        <v>0</v>
      </c>
      <c r="D54" s="377">
        <v>0</v>
      </c>
      <c r="E54" s="377">
        <v>0</v>
      </c>
      <c r="F54" s="377">
        <v>0</v>
      </c>
      <c r="G54" s="377">
        <v>0</v>
      </c>
      <c r="H54" s="377">
        <v>0</v>
      </c>
      <c r="I54" s="377">
        <v>0</v>
      </c>
      <c r="J54" s="377"/>
      <c r="K54" s="377">
        <v>732056</v>
      </c>
      <c r="L54" s="377"/>
      <c r="M54" s="377">
        <v>28276778919</v>
      </c>
      <c r="N54" s="377"/>
      <c r="O54" s="377">
        <f t="shared" si="0"/>
        <v>-21776170467</v>
      </c>
      <c r="P54" s="377"/>
      <c r="Q54" s="377">
        <v>6500608452</v>
      </c>
    </row>
    <row r="55" spans="1:19" ht="30">
      <c r="A55" s="399" t="s">
        <v>134</v>
      </c>
      <c r="C55" s="377">
        <v>0</v>
      </c>
      <c r="D55" s="377">
        <v>0</v>
      </c>
      <c r="E55" s="377">
        <v>0</v>
      </c>
      <c r="F55" s="377">
        <v>0</v>
      </c>
      <c r="G55" s="377">
        <v>0</v>
      </c>
      <c r="H55" s="377">
        <v>0</v>
      </c>
      <c r="I55" s="377">
        <v>0</v>
      </c>
      <c r="J55" s="377"/>
      <c r="K55" s="377">
        <v>6379288</v>
      </c>
      <c r="L55" s="377"/>
      <c r="M55" s="377">
        <v>103196156409</v>
      </c>
      <c r="N55" s="377"/>
      <c r="O55" s="377">
        <f t="shared" si="0"/>
        <v>-97024099515</v>
      </c>
      <c r="P55" s="377"/>
      <c r="Q55" s="377">
        <v>6172056894</v>
      </c>
    </row>
    <row r="56" spans="1:19" ht="20.25">
      <c r="A56" s="399" t="s">
        <v>137</v>
      </c>
      <c r="C56" s="377">
        <v>0</v>
      </c>
      <c r="D56" s="377">
        <v>0</v>
      </c>
      <c r="E56" s="377">
        <v>0</v>
      </c>
      <c r="F56" s="377">
        <v>0</v>
      </c>
      <c r="G56" s="377">
        <v>0</v>
      </c>
      <c r="H56" s="377">
        <v>0</v>
      </c>
      <c r="I56" s="377">
        <v>0</v>
      </c>
      <c r="J56" s="377"/>
      <c r="K56" s="377">
        <v>5000000</v>
      </c>
      <c r="L56" s="377"/>
      <c r="M56" s="377">
        <v>91552714917</v>
      </c>
      <c r="N56" s="377"/>
      <c r="O56" s="377">
        <f t="shared" si="0"/>
        <v>-76289040455</v>
      </c>
      <c r="P56" s="377"/>
      <c r="Q56" s="377">
        <v>15263674462</v>
      </c>
    </row>
    <row r="57" spans="1:19" ht="20.25">
      <c r="A57" s="399" t="s">
        <v>188</v>
      </c>
      <c r="C57" s="377">
        <v>0</v>
      </c>
      <c r="D57" s="377">
        <v>0</v>
      </c>
      <c r="E57" s="377">
        <v>0</v>
      </c>
      <c r="F57" s="377">
        <v>0</v>
      </c>
      <c r="G57" s="377">
        <v>0</v>
      </c>
      <c r="H57" s="377">
        <v>0</v>
      </c>
      <c r="I57" s="377">
        <v>0</v>
      </c>
      <c r="J57" s="377"/>
      <c r="K57" s="377">
        <v>3000000</v>
      </c>
      <c r="L57" s="377"/>
      <c r="M57" s="377">
        <v>55541690635</v>
      </c>
      <c r="N57" s="377"/>
      <c r="O57" s="377">
        <f t="shared" si="0"/>
        <v>-98647431510</v>
      </c>
      <c r="P57" s="377"/>
      <c r="Q57" s="377">
        <v>-43105740875</v>
      </c>
    </row>
    <row r="58" spans="1:19" ht="20.25">
      <c r="A58" s="399" t="s">
        <v>189</v>
      </c>
      <c r="C58" s="377">
        <v>0</v>
      </c>
      <c r="D58" s="377">
        <v>0</v>
      </c>
      <c r="E58" s="377">
        <v>0</v>
      </c>
      <c r="F58" s="377">
        <v>0</v>
      </c>
      <c r="G58" s="377">
        <v>0</v>
      </c>
      <c r="H58" s="377">
        <v>0</v>
      </c>
      <c r="I58" s="377">
        <v>0</v>
      </c>
      <c r="J58" s="377"/>
      <c r="K58" s="377">
        <v>3200000</v>
      </c>
      <c r="L58" s="377"/>
      <c r="M58" s="377">
        <v>44748607954</v>
      </c>
      <c r="N58" s="377"/>
      <c r="O58" s="377">
        <f t="shared" si="0"/>
        <v>-42993208995</v>
      </c>
      <c r="P58" s="377"/>
      <c r="Q58" s="377">
        <v>1755398959</v>
      </c>
    </row>
    <row r="59" spans="1:19" ht="20.25">
      <c r="A59" s="399" t="s">
        <v>139</v>
      </c>
      <c r="C59" s="377">
        <v>0</v>
      </c>
      <c r="D59" s="377">
        <v>0</v>
      </c>
      <c r="E59" s="377">
        <v>0</v>
      </c>
      <c r="F59" s="377">
        <v>0</v>
      </c>
      <c r="G59" s="377">
        <v>0</v>
      </c>
      <c r="H59" s="377">
        <v>0</v>
      </c>
      <c r="I59" s="377">
        <v>0</v>
      </c>
      <c r="J59" s="377"/>
      <c r="K59" s="377">
        <v>762559</v>
      </c>
      <c r="L59" s="377"/>
      <c r="M59" s="377">
        <v>3632844541</v>
      </c>
      <c r="N59" s="377"/>
      <c r="O59" s="377">
        <f t="shared" si="0"/>
        <v>-1657442126</v>
      </c>
      <c r="P59" s="377"/>
      <c r="Q59" s="377">
        <v>1975402415</v>
      </c>
    </row>
    <row r="60" spans="1:19" ht="20.25">
      <c r="A60" s="399" t="s">
        <v>190</v>
      </c>
      <c r="C60" s="377">
        <v>0</v>
      </c>
      <c r="D60" s="377">
        <v>0</v>
      </c>
      <c r="E60" s="377">
        <v>0</v>
      </c>
      <c r="F60" s="377">
        <v>0</v>
      </c>
      <c r="G60" s="377">
        <v>0</v>
      </c>
      <c r="H60" s="377">
        <v>0</v>
      </c>
      <c r="I60" s="377">
        <v>0</v>
      </c>
      <c r="J60" s="377"/>
      <c r="K60" s="377">
        <v>1094695</v>
      </c>
      <c r="L60" s="377"/>
      <c r="M60" s="377">
        <v>8042820256</v>
      </c>
      <c r="N60" s="377"/>
      <c r="O60" s="377">
        <f t="shared" si="0"/>
        <v>-4761621612</v>
      </c>
      <c r="P60" s="377"/>
      <c r="Q60" s="377">
        <v>3281198644</v>
      </c>
      <c r="S60" s="365"/>
    </row>
    <row r="61" spans="1:19" ht="20.25">
      <c r="A61" s="399" t="s">
        <v>191</v>
      </c>
      <c r="C61" s="377">
        <v>0</v>
      </c>
      <c r="D61" s="377">
        <v>0</v>
      </c>
      <c r="E61" s="377">
        <v>0</v>
      </c>
      <c r="F61" s="377">
        <v>0</v>
      </c>
      <c r="G61" s="377">
        <v>0</v>
      </c>
      <c r="H61" s="377">
        <v>0</v>
      </c>
      <c r="I61" s="377">
        <v>0</v>
      </c>
      <c r="J61" s="377"/>
      <c r="K61" s="377">
        <v>31222</v>
      </c>
      <c r="L61" s="377"/>
      <c r="M61" s="377">
        <v>1640897755</v>
      </c>
      <c r="N61" s="377"/>
      <c r="O61" s="377">
        <f t="shared" si="0"/>
        <v>-1005814619</v>
      </c>
      <c r="P61" s="377"/>
      <c r="Q61" s="377">
        <v>635083136</v>
      </c>
    </row>
    <row r="62" spans="1:19" ht="20.25">
      <c r="A62" s="399" t="s">
        <v>46</v>
      </c>
      <c r="C62" s="377">
        <v>0</v>
      </c>
      <c r="D62" s="377">
        <v>0</v>
      </c>
      <c r="E62" s="377">
        <v>0</v>
      </c>
      <c r="F62" s="377">
        <v>0</v>
      </c>
      <c r="G62" s="377">
        <v>0</v>
      </c>
      <c r="H62" s="377">
        <v>0</v>
      </c>
      <c r="I62" s="377">
        <v>0</v>
      </c>
      <c r="J62" s="377"/>
      <c r="K62" s="377">
        <v>2000000</v>
      </c>
      <c r="L62" s="377"/>
      <c r="M62" s="377">
        <v>20072164601</v>
      </c>
      <c r="N62" s="377"/>
      <c r="O62" s="377">
        <f t="shared" si="0"/>
        <v>-31828623171</v>
      </c>
      <c r="P62" s="377"/>
      <c r="Q62" s="377">
        <v>-11756458570</v>
      </c>
      <c r="R62" s="365"/>
    </row>
    <row r="63" spans="1:19" ht="30">
      <c r="A63" s="399" t="s">
        <v>192</v>
      </c>
      <c r="C63" s="377">
        <v>0</v>
      </c>
      <c r="D63" s="377">
        <v>0</v>
      </c>
      <c r="E63" s="377">
        <v>0</v>
      </c>
      <c r="F63" s="377">
        <v>0</v>
      </c>
      <c r="G63" s="377">
        <v>0</v>
      </c>
      <c r="H63" s="377">
        <v>0</v>
      </c>
      <c r="I63" s="377">
        <v>0</v>
      </c>
      <c r="J63" s="377"/>
      <c r="K63" s="377">
        <v>291438</v>
      </c>
      <c r="L63" s="377"/>
      <c r="M63" s="377">
        <v>6529347591</v>
      </c>
      <c r="N63" s="377"/>
      <c r="O63" s="377">
        <f t="shared" si="0"/>
        <v>-4185938775</v>
      </c>
      <c r="P63" s="377"/>
      <c r="Q63" s="377">
        <v>2343408816</v>
      </c>
    </row>
    <row r="64" spans="1:19" ht="30">
      <c r="A64" s="399" t="s">
        <v>193</v>
      </c>
      <c r="C64" s="377">
        <v>0</v>
      </c>
      <c r="D64" s="377">
        <v>0</v>
      </c>
      <c r="E64" s="377">
        <v>0</v>
      </c>
      <c r="F64" s="377">
        <v>0</v>
      </c>
      <c r="G64" s="377">
        <v>0</v>
      </c>
      <c r="H64" s="377">
        <v>0</v>
      </c>
      <c r="I64" s="377">
        <v>0</v>
      </c>
      <c r="J64" s="377"/>
      <c r="K64" s="377">
        <v>556221</v>
      </c>
      <c r="L64" s="377"/>
      <c r="M64" s="377">
        <v>14144567809</v>
      </c>
      <c r="N64" s="377"/>
      <c r="O64" s="377">
        <f t="shared" si="0"/>
        <v>-12701992582</v>
      </c>
      <c r="P64" s="377"/>
      <c r="Q64" s="377">
        <v>1442575227</v>
      </c>
    </row>
    <row r="65" spans="1:19" ht="20.25">
      <c r="A65" s="399" t="s">
        <v>47</v>
      </c>
      <c r="C65" s="377">
        <v>0</v>
      </c>
      <c r="D65" s="377">
        <v>0</v>
      </c>
      <c r="E65" s="377">
        <v>0</v>
      </c>
      <c r="F65" s="377">
        <v>0</v>
      </c>
      <c r="G65" s="377">
        <v>0</v>
      </c>
      <c r="H65" s="377">
        <v>0</v>
      </c>
      <c r="I65" s="377">
        <v>0</v>
      </c>
      <c r="J65" s="377"/>
      <c r="K65" s="377">
        <v>2000000</v>
      </c>
      <c r="L65" s="377"/>
      <c r="M65" s="377">
        <v>24911117318</v>
      </c>
      <c r="N65" s="377"/>
      <c r="O65" s="377">
        <f t="shared" si="0"/>
        <v>-24383637195</v>
      </c>
      <c r="P65" s="377"/>
      <c r="Q65" s="377">
        <v>527480123</v>
      </c>
      <c r="S65" s="365"/>
    </row>
    <row r="66" spans="1:19" ht="20.25">
      <c r="A66" s="399" t="s">
        <v>194</v>
      </c>
      <c r="C66" s="377">
        <v>0</v>
      </c>
      <c r="D66" s="377">
        <v>0</v>
      </c>
      <c r="E66" s="377">
        <v>0</v>
      </c>
      <c r="F66" s="377">
        <v>0</v>
      </c>
      <c r="G66" s="377">
        <v>0</v>
      </c>
      <c r="H66" s="377">
        <v>0</v>
      </c>
      <c r="I66" s="377">
        <v>0</v>
      </c>
      <c r="J66" s="377"/>
      <c r="K66" s="377">
        <v>881285</v>
      </c>
      <c r="L66" s="377"/>
      <c r="M66" s="377">
        <v>51694428474</v>
      </c>
      <c r="N66" s="377"/>
      <c r="O66" s="377">
        <f t="shared" si="0"/>
        <v>-23667829420</v>
      </c>
      <c r="P66" s="377"/>
      <c r="Q66" s="377">
        <v>28026599054</v>
      </c>
      <c r="S66" s="365"/>
    </row>
    <row r="67" spans="1:19" ht="20.25">
      <c r="A67" s="399" t="s">
        <v>141</v>
      </c>
      <c r="C67" s="377">
        <v>0</v>
      </c>
      <c r="D67" s="377">
        <v>0</v>
      </c>
      <c r="E67" s="377">
        <v>0</v>
      </c>
      <c r="F67" s="377">
        <v>0</v>
      </c>
      <c r="G67" s="377">
        <v>0</v>
      </c>
      <c r="H67" s="377">
        <v>0</v>
      </c>
      <c r="I67" s="377">
        <v>0</v>
      </c>
      <c r="J67" s="377"/>
      <c r="K67" s="377">
        <v>13671817</v>
      </c>
      <c r="L67" s="377"/>
      <c r="M67" s="377">
        <v>216276577573</v>
      </c>
      <c r="N67" s="377"/>
      <c r="O67" s="377">
        <f t="shared" si="0"/>
        <v>-279003085729</v>
      </c>
      <c r="P67" s="377"/>
      <c r="Q67" s="377">
        <v>-62726508156</v>
      </c>
    </row>
    <row r="68" spans="1:19" ht="20.25">
      <c r="A68" s="399" t="s">
        <v>48</v>
      </c>
      <c r="C68" s="377">
        <v>2000000</v>
      </c>
      <c r="D68" s="377"/>
      <c r="E68" s="377">
        <v>24723034540</v>
      </c>
      <c r="F68" s="377"/>
      <c r="G68" s="377">
        <v>-34305790670</v>
      </c>
      <c r="H68" s="377"/>
      <c r="I68" s="377">
        <v>-9582756130</v>
      </c>
      <c r="J68" s="377"/>
      <c r="K68" s="377">
        <v>48143940</v>
      </c>
      <c r="L68" s="377"/>
      <c r="M68" s="377">
        <v>564517189006</v>
      </c>
      <c r="N68" s="377"/>
      <c r="O68" s="377">
        <f t="shared" si="0"/>
        <v>-825991214797</v>
      </c>
      <c r="P68" s="377"/>
      <c r="Q68" s="377">
        <v>-261474025791</v>
      </c>
    </row>
    <row r="69" spans="1:19" ht="20.25">
      <c r="A69" s="399" t="s">
        <v>49</v>
      </c>
      <c r="C69" s="377">
        <v>0</v>
      </c>
      <c r="D69" s="377">
        <v>0</v>
      </c>
      <c r="E69" s="377">
        <v>0</v>
      </c>
      <c r="F69" s="377">
        <v>0</v>
      </c>
      <c r="G69" s="377">
        <v>0</v>
      </c>
      <c r="H69" s="377">
        <v>0</v>
      </c>
      <c r="I69" s="377">
        <v>0</v>
      </c>
      <c r="J69" s="377"/>
      <c r="K69" s="377">
        <v>1070000</v>
      </c>
      <c r="L69" s="377"/>
      <c r="M69" s="377">
        <v>10917872514</v>
      </c>
      <c r="N69" s="377"/>
      <c r="O69" s="377">
        <f t="shared" si="0"/>
        <v>-13909993769</v>
      </c>
      <c r="P69" s="377"/>
      <c r="Q69" s="377">
        <v>-2992121255</v>
      </c>
    </row>
    <row r="70" spans="1:19" ht="20.25">
      <c r="A70" s="399" t="s">
        <v>51</v>
      </c>
      <c r="C70" s="377">
        <v>0</v>
      </c>
      <c r="D70" s="377">
        <v>0</v>
      </c>
      <c r="E70" s="377">
        <v>0</v>
      </c>
      <c r="F70" s="377">
        <v>0</v>
      </c>
      <c r="G70" s="377">
        <v>0</v>
      </c>
      <c r="H70" s="377">
        <v>0</v>
      </c>
      <c r="I70" s="377">
        <v>0</v>
      </c>
      <c r="J70" s="377"/>
      <c r="K70" s="377">
        <v>67615090</v>
      </c>
      <c r="L70" s="377"/>
      <c r="M70" s="377">
        <v>617557798606</v>
      </c>
      <c r="N70" s="377"/>
      <c r="O70" s="377">
        <f t="shared" si="0"/>
        <v>-970888860976</v>
      </c>
      <c r="P70" s="377"/>
      <c r="Q70" s="377">
        <v>-353331062370</v>
      </c>
    </row>
    <row r="71" spans="1:19" ht="20.25">
      <c r="A71" s="399" t="s">
        <v>52</v>
      </c>
      <c r="C71" s="377">
        <v>0</v>
      </c>
      <c r="D71" s="377">
        <v>0</v>
      </c>
      <c r="E71" s="377">
        <v>0</v>
      </c>
      <c r="F71" s="377">
        <v>0</v>
      </c>
      <c r="G71" s="377">
        <v>0</v>
      </c>
      <c r="H71" s="377">
        <v>0</v>
      </c>
      <c r="I71" s="377">
        <v>0</v>
      </c>
      <c r="J71" s="377"/>
      <c r="K71" s="377">
        <v>3338997</v>
      </c>
      <c r="L71" s="377"/>
      <c r="M71" s="377">
        <v>61594520577</v>
      </c>
      <c r="N71" s="377"/>
      <c r="O71" s="377">
        <f t="shared" si="0"/>
        <v>-76276429775</v>
      </c>
      <c r="P71" s="377"/>
      <c r="Q71" s="377">
        <v>-14681909198</v>
      </c>
    </row>
    <row r="72" spans="1:19" ht="20.25">
      <c r="A72" s="399" t="s">
        <v>53</v>
      </c>
      <c r="C72" s="377">
        <v>224</v>
      </c>
      <c r="D72" s="377"/>
      <c r="E72" s="377">
        <v>8203062</v>
      </c>
      <c r="F72" s="377"/>
      <c r="G72" s="377">
        <v>-6957398</v>
      </c>
      <c r="H72" s="377"/>
      <c r="I72" s="377">
        <v>1245664</v>
      </c>
      <c r="J72" s="377"/>
      <c r="K72" s="377">
        <v>224</v>
      </c>
      <c r="L72" s="377"/>
      <c r="M72" s="377">
        <v>8203062</v>
      </c>
      <c r="N72" s="377"/>
      <c r="O72" s="377">
        <f t="shared" si="0"/>
        <v>-6957398</v>
      </c>
      <c r="P72" s="377"/>
      <c r="Q72" s="377">
        <v>1245664</v>
      </c>
    </row>
    <row r="73" spans="1:19" ht="20.25">
      <c r="A73" s="399" t="s">
        <v>195</v>
      </c>
      <c r="C73" s="377">
        <v>0</v>
      </c>
      <c r="D73" s="377">
        <v>0</v>
      </c>
      <c r="E73" s="377">
        <v>0</v>
      </c>
      <c r="F73" s="377">
        <v>0</v>
      </c>
      <c r="G73" s="377">
        <v>0</v>
      </c>
      <c r="H73" s="377">
        <v>0</v>
      </c>
      <c r="I73" s="377">
        <v>0</v>
      </c>
      <c r="J73" s="377"/>
      <c r="K73" s="377">
        <v>723013</v>
      </c>
      <c r="L73" s="377"/>
      <c r="M73" s="377">
        <v>31107885198</v>
      </c>
      <c r="N73" s="377"/>
      <c r="O73" s="377">
        <f t="shared" si="0"/>
        <v>-29796026635</v>
      </c>
      <c r="P73" s="377"/>
      <c r="Q73" s="377">
        <v>1311858563</v>
      </c>
      <c r="S73" s="365"/>
    </row>
    <row r="74" spans="1:19" ht="20.25">
      <c r="A74" s="399" t="s">
        <v>55</v>
      </c>
      <c r="C74" s="377">
        <v>0</v>
      </c>
      <c r="D74" s="377">
        <v>0</v>
      </c>
      <c r="E74" s="377">
        <v>0</v>
      </c>
      <c r="F74" s="377">
        <v>0</v>
      </c>
      <c r="G74" s="377">
        <v>0</v>
      </c>
      <c r="H74" s="377">
        <v>0</v>
      </c>
      <c r="I74" s="377">
        <v>0</v>
      </c>
      <c r="J74" s="377"/>
      <c r="K74" s="377">
        <v>3815367</v>
      </c>
      <c r="L74" s="377"/>
      <c r="M74" s="377">
        <v>41929092656</v>
      </c>
      <c r="N74" s="377"/>
      <c r="O74" s="377">
        <f t="shared" si="0"/>
        <v>-64998239869</v>
      </c>
      <c r="P74" s="377"/>
      <c r="Q74" s="377">
        <v>-23069147213</v>
      </c>
    </row>
    <row r="75" spans="1:19" ht="20.25">
      <c r="A75" s="399" t="s">
        <v>145</v>
      </c>
      <c r="C75" s="377">
        <v>0</v>
      </c>
      <c r="D75" s="377">
        <v>0</v>
      </c>
      <c r="E75" s="377">
        <v>0</v>
      </c>
      <c r="F75" s="377">
        <v>0</v>
      </c>
      <c r="G75" s="377">
        <v>0</v>
      </c>
      <c r="H75" s="377">
        <v>0</v>
      </c>
      <c r="I75" s="377">
        <v>0</v>
      </c>
      <c r="J75" s="377"/>
      <c r="K75" s="377">
        <v>155223</v>
      </c>
      <c r="L75" s="377"/>
      <c r="M75" s="377">
        <v>4257981046</v>
      </c>
      <c r="N75" s="377"/>
      <c r="O75" s="377">
        <f t="shared" ref="O75:O85" si="1">Q75-M75</f>
        <v>-4751940580</v>
      </c>
      <c r="P75" s="377"/>
      <c r="Q75" s="377">
        <v>-493959534</v>
      </c>
    </row>
    <row r="76" spans="1:19" ht="30">
      <c r="A76" s="399" t="s">
        <v>58</v>
      </c>
      <c r="C76" s="377">
        <v>0</v>
      </c>
      <c r="D76" s="377">
        <v>0</v>
      </c>
      <c r="E76" s="377">
        <v>0</v>
      </c>
      <c r="F76" s="377">
        <v>0</v>
      </c>
      <c r="G76" s="377">
        <v>0</v>
      </c>
      <c r="H76" s="377">
        <v>0</v>
      </c>
      <c r="I76" s="377">
        <v>0</v>
      </c>
      <c r="J76" s="377"/>
      <c r="K76" s="377">
        <v>4544649</v>
      </c>
      <c r="L76" s="377"/>
      <c r="M76" s="377">
        <v>73331635644</v>
      </c>
      <c r="N76" s="377"/>
      <c r="O76" s="377">
        <f t="shared" si="1"/>
        <v>-49329317932</v>
      </c>
      <c r="P76" s="377"/>
      <c r="Q76" s="377">
        <v>24002317712</v>
      </c>
      <c r="S76" s="365"/>
    </row>
    <row r="77" spans="1:19" ht="20.25">
      <c r="A77" s="399" t="s">
        <v>196</v>
      </c>
      <c r="C77" s="377">
        <v>0</v>
      </c>
      <c r="D77" s="377">
        <v>0</v>
      </c>
      <c r="E77" s="377">
        <v>0</v>
      </c>
      <c r="F77" s="377">
        <v>0</v>
      </c>
      <c r="G77" s="377">
        <v>0</v>
      </c>
      <c r="H77" s="377">
        <v>0</v>
      </c>
      <c r="I77" s="377">
        <v>0</v>
      </c>
      <c r="J77" s="377"/>
      <c r="K77" s="377">
        <v>25000</v>
      </c>
      <c r="L77" s="377"/>
      <c r="M77" s="377">
        <v>2805672543</v>
      </c>
      <c r="N77" s="377"/>
      <c r="O77" s="377">
        <f t="shared" si="1"/>
        <v>-1993497106</v>
      </c>
      <c r="P77" s="377"/>
      <c r="Q77" s="377">
        <v>812175437</v>
      </c>
      <c r="S77" s="365"/>
    </row>
    <row r="78" spans="1:19" ht="20.25">
      <c r="A78" s="399" t="s">
        <v>197</v>
      </c>
      <c r="C78" s="377">
        <v>0</v>
      </c>
      <c r="D78" s="377">
        <v>0</v>
      </c>
      <c r="E78" s="377">
        <v>0</v>
      </c>
      <c r="F78" s="377">
        <v>0</v>
      </c>
      <c r="G78" s="377">
        <v>0</v>
      </c>
      <c r="H78" s="377">
        <v>0</v>
      </c>
      <c r="I78" s="377">
        <v>0</v>
      </c>
      <c r="J78" s="377"/>
      <c r="K78" s="377">
        <v>120000</v>
      </c>
      <c r="L78" s="377"/>
      <c r="M78" s="377">
        <v>13114181669</v>
      </c>
      <c r="N78" s="377"/>
      <c r="O78" s="377">
        <f t="shared" si="1"/>
        <v>-10492716724</v>
      </c>
      <c r="P78" s="377"/>
      <c r="Q78" s="377">
        <v>2621464945</v>
      </c>
    </row>
    <row r="79" spans="1:19" ht="20.25">
      <c r="A79" s="399" t="s">
        <v>148</v>
      </c>
      <c r="C79" s="377">
        <v>0</v>
      </c>
      <c r="D79" s="377">
        <v>0</v>
      </c>
      <c r="E79" s="377">
        <v>0</v>
      </c>
      <c r="F79" s="377">
        <v>0</v>
      </c>
      <c r="G79" s="377">
        <v>0</v>
      </c>
      <c r="H79" s="377">
        <v>0</v>
      </c>
      <c r="I79" s="377">
        <v>0</v>
      </c>
      <c r="J79" s="377"/>
      <c r="K79" s="377">
        <v>12481515</v>
      </c>
      <c r="L79" s="377"/>
      <c r="M79" s="377">
        <v>240053910262</v>
      </c>
      <c r="N79" s="377"/>
      <c r="O79" s="377">
        <f t="shared" si="1"/>
        <v>-464951659396</v>
      </c>
      <c r="P79" s="377"/>
      <c r="Q79" s="377">
        <v>-224897749134</v>
      </c>
    </row>
    <row r="80" spans="1:19" ht="20.25">
      <c r="A80" s="399" t="s">
        <v>60</v>
      </c>
      <c r="C80" s="377">
        <v>12159441</v>
      </c>
      <c r="D80" s="377"/>
      <c r="E80" s="377">
        <v>18215198870</v>
      </c>
      <c r="F80" s="377"/>
      <c r="G80" s="377">
        <v>-47645802561</v>
      </c>
      <c r="H80" s="377"/>
      <c r="I80" s="377">
        <v>-29430603691</v>
      </c>
      <c r="J80" s="377"/>
      <c r="K80" s="377">
        <v>44704125</v>
      </c>
      <c r="L80" s="377"/>
      <c r="M80" s="377">
        <v>250551166530</v>
      </c>
      <c r="N80" s="377"/>
      <c r="O80" s="377">
        <f t="shared" si="1"/>
        <v>-357823340163</v>
      </c>
      <c r="P80" s="377"/>
      <c r="Q80" s="377">
        <v>-107272173633</v>
      </c>
    </row>
    <row r="81" spans="1:19" ht="30">
      <c r="A81" s="399" t="s">
        <v>198</v>
      </c>
      <c r="C81" s="377">
        <v>0</v>
      </c>
      <c r="D81" s="377">
        <v>0</v>
      </c>
      <c r="E81" s="377">
        <v>0</v>
      </c>
      <c r="F81" s="377">
        <v>0</v>
      </c>
      <c r="G81" s="377">
        <v>0</v>
      </c>
      <c r="H81" s="377">
        <v>0</v>
      </c>
      <c r="I81" s="377">
        <v>0</v>
      </c>
      <c r="J81" s="377"/>
      <c r="K81" s="377">
        <v>4575351</v>
      </c>
      <c r="L81" s="377"/>
      <c r="M81" s="377">
        <v>19864419356</v>
      </c>
      <c r="N81" s="377"/>
      <c r="O81" s="377">
        <f t="shared" si="1"/>
        <v>-13574094885</v>
      </c>
      <c r="P81" s="377"/>
      <c r="Q81" s="377">
        <v>6290324471</v>
      </c>
    </row>
    <row r="82" spans="1:19" ht="30">
      <c r="A82" s="399" t="s">
        <v>61</v>
      </c>
      <c r="C82" s="377">
        <v>0</v>
      </c>
      <c r="D82" s="377">
        <v>0</v>
      </c>
      <c r="E82" s="377">
        <v>0</v>
      </c>
      <c r="F82" s="377">
        <v>0</v>
      </c>
      <c r="G82" s="377">
        <v>0</v>
      </c>
      <c r="H82" s="377">
        <v>0</v>
      </c>
      <c r="I82" s="377">
        <v>0</v>
      </c>
      <c r="J82" s="377"/>
      <c r="K82" s="377">
        <v>6000000</v>
      </c>
      <c r="L82" s="377"/>
      <c r="M82" s="377">
        <v>31137540466</v>
      </c>
      <c r="N82" s="377"/>
      <c r="O82" s="377">
        <f t="shared" si="1"/>
        <v>-34293153459</v>
      </c>
      <c r="P82" s="377"/>
      <c r="Q82" s="377">
        <v>-3155612993</v>
      </c>
    </row>
    <row r="83" spans="1:19" ht="20.25">
      <c r="A83" s="399" t="s">
        <v>62</v>
      </c>
      <c r="C83" s="377">
        <v>0</v>
      </c>
      <c r="D83" s="377">
        <v>0</v>
      </c>
      <c r="E83" s="377">
        <v>0</v>
      </c>
      <c r="F83" s="377">
        <v>0</v>
      </c>
      <c r="G83" s="377">
        <v>0</v>
      </c>
      <c r="H83" s="377">
        <v>0</v>
      </c>
      <c r="I83" s="377">
        <v>0</v>
      </c>
      <c r="J83" s="377"/>
      <c r="K83" s="377">
        <v>1599999</v>
      </c>
      <c r="L83" s="377"/>
      <c r="M83" s="377">
        <v>12994618261</v>
      </c>
      <c r="N83" s="377"/>
      <c r="O83" s="377">
        <f t="shared" si="1"/>
        <v>-16526820203</v>
      </c>
      <c r="P83" s="377"/>
      <c r="Q83" s="377">
        <v>-3532201942</v>
      </c>
    </row>
    <row r="84" spans="1:19" ht="30">
      <c r="A84" s="399" t="s">
        <v>150</v>
      </c>
      <c r="C84" s="377">
        <v>0</v>
      </c>
      <c r="D84" s="377">
        <v>0</v>
      </c>
      <c r="E84" s="377">
        <v>0</v>
      </c>
      <c r="F84" s="377">
        <v>0</v>
      </c>
      <c r="G84" s="377">
        <v>0</v>
      </c>
      <c r="H84" s="377">
        <v>0</v>
      </c>
      <c r="I84" s="377">
        <v>0</v>
      </c>
      <c r="J84" s="377"/>
      <c r="K84" s="377">
        <v>61255</v>
      </c>
      <c r="L84" s="377"/>
      <c r="M84" s="377">
        <v>871245320</v>
      </c>
      <c r="N84" s="377"/>
      <c r="O84" s="377">
        <f t="shared" si="1"/>
        <v>-373623427</v>
      </c>
      <c r="P84" s="377"/>
      <c r="Q84" s="377">
        <v>497621893</v>
      </c>
    </row>
    <row r="85" spans="1:19" ht="20.25">
      <c r="A85" s="399" t="s">
        <v>199</v>
      </c>
      <c r="C85" s="377">
        <v>0</v>
      </c>
      <c r="D85" s="377">
        <v>0</v>
      </c>
      <c r="E85" s="377">
        <v>0</v>
      </c>
      <c r="F85" s="377">
        <v>0</v>
      </c>
      <c r="G85" s="377">
        <v>0</v>
      </c>
      <c r="H85" s="377">
        <v>0</v>
      </c>
      <c r="I85" s="377">
        <v>0</v>
      </c>
      <c r="J85" s="377"/>
      <c r="K85" s="377">
        <v>2413105</v>
      </c>
      <c r="L85" s="377"/>
      <c r="M85" s="377">
        <v>41197211161</v>
      </c>
      <c r="N85" s="377"/>
      <c r="O85" s="377">
        <f t="shared" si="1"/>
        <v>-39932422815</v>
      </c>
      <c r="P85" s="377"/>
      <c r="Q85" s="377">
        <v>1264788346</v>
      </c>
      <c r="S85" s="365"/>
    </row>
    <row r="86" spans="1:19" ht="21" thickBot="1">
      <c r="A86" s="400" t="s">
        <v>63</v>
      </c>
      <c r="C86" s="382">
        <f>SUM(C9:$C$85)</f>
        <v>46323757</v>
      </c>
      <c r="D86" s="377"/>
      <c r="E86" s="382">
        <f>SUM(E9:$E$85)</f>
        <v>112769301093</v>
      </c>
      <c r="F86" s="377"/>
      <c r="G86" s="382">
        <f>((SUM(G9:$G$85))*-1)*-1</f>
        <v>-179905107137</v>
      </c>
      <c r="H86" s="377"/>
      <c r="I86" s="382">
        <f>SUM(I9:$I$85)</f>
        <v>-67135806044</v>
      </c>
      <c r="K86" s="404">
        <f>SUM(K9:K85)</f>
        <v>902347121</v>
      </c>
      <c r="M86" s="382">
        <f>SUM(M9:$M$85)</f>
        <v>6555088394345</v>
      </c>
      <c r="N86" s="376"/>
      <c r="O86" s="404">
        <f>SUM(O9:$O$85)</f>
        <v>-7974071380101</v>
      </c>
      <c r="P86" s="376"/>
      <c r="Q86" s="404">
        <f>SUM(Q9:Q85)</f>
        <v>-1418982985756</v>
      </c>
    </row>
    <row r="87" spans="1:19" ht="15.75" thickTop="1">
      <c r="C87" s="366"/>
      <c r="E87" s="367"/>
      <c r="G87" s="368"/>
      <c r="I87" s="369"/>
      <c r="K87" s="370"/>
      <c r="M87" s="371"/>
      <c r="O87" s="372"/>
      <c r="Q87" s="373"/>
    </row>
    <row r="88" spans="1:19">
      <c r="I88" s="352"/>
      <c r="O88" s="392"/>
      <c r="Q88" s="365"/>
    </row>
    <row r="89" spans="1:19">
      <c r="A89" s="486" t="s">
        <v>200</v>
      </c>
      <c r="B89" s="487"/>
      <c r="C89" s="487"/>
      <c r="D89" s="487"/>
      <c r="E89" s="487"/>
      <c r="F89" s="487"/>
      <c r="G89" s="487"/>
      <c r="H89" s="487"/>
      <c r="I89" s="487"/>
      <c r="J89" s="487"/>
      <c r="K89" s="487"/>
      <c r="L89" s="487"/>
      <c r="M89" s="487"/>
      <c r="N89" s="487"/>
      <c r="O89" s="487"/>
      <c r="P89" s="487"/>
      <c r="Q89" s="488"/>
    </row>
    <row r="90" spans="1:19">
      <c r="Q90" s="392"/>
    </row>
    <row r="91" spans="1:19">
      <c r="O91" s="365"/>
      <c r="P91" s="398"/>
    </row>
    <row r="92" spans="1:19">
      <c r="E92" s="365"/>
      <c r="I92" s="365"/>
      <c r="M92" s="392"/>
      <c r="O92" s="392"/>
    </row>
    <row r="93" spans="1:19">
      <c r="E93" s="365"/>
      <c r="M93" s="365"/>
      <c r="O93" s="392"/>
      <c r="Q93" s="365"/>
    </row>
    <row r="94" spans="1:19">
      <c r="E94" s="365"/>
      <c r="I94" s="365"/>
      <c r="M94" s="365"/>
    </row>
    <row r="95" spans="1:19">
      <c r="E95" s="365"/>
      <c r="M95" s="365"/>
    </row>
    <row r="96" spans="1:19" ht="20.25">
      <c r="E96" s="365"/>
      <c r="M96" s="365"/>
      <c r="O96" s="377"/>
      <c r="Q96" s="352"/>
    </row>
    <row r="97" spans="13:17" ht="20.25">
      <c r="M97" s="365"/>
      <c r="O97" s="377"/>
    </row>
    <row r="98" spans="13:17">
      <c r="O98" s="392"/>
      <c r="Q98" s="365"/>
    </row>
  </sheetData>
  <mergeCells count="7">
    <mergeCell ref="A89:Q89"/>
    <mergeCell ref="A1:Q1"/>
    <mergeCell ref="A2:Q2"/>
    <mergeCell ref="A3:Q3"/>
    <mergeCell ref="A5:Q5"/>
    <mergeCell ref="C7:I7"/>
    <mergeCell ref="K7:Q7"/>
  </mergeCells>
  <hyperlinks>
    <hyperlink ref="A25" r:id="rId1" display="https://bsf3.irbroker.com/detailLedgerReport.do?method=detailLedgerList&amp;activity=detail-ledger-report&amp;dll.fund-id=1&amp;dll.start-dl-number=7000248&amp;dll.end-dl-number=7000248&amp;dll.start-voucher-number=&amp;dll.end-voucher-number=&amp;dll.start-voucher-temp-number=&amp;dll.end-voucher-temp-number=&amp;dll.start-date=1399/08/01&amp;dll.end-date=1400/07/30&amp;dll.start-sl-number=4060&amp;dll.end-sl-number=4060&amp;dll.without-final-deals=0&amp;dll.by-opening-quotes=0&amp;dll.by-closing-function=0&amp;dll.by-closing-quotes=0&amp;dll.by-definitive-documents=0&amp;dll.branch-id=" xr:uid="{F590B009-C683-4CD0-AA25-6EBB5DC854BF}"/>
  </hyperlinks>
  <pageMargins left="0.7" right="0.7" top="0.75" bottom="0.75" header="0.3" footer="0.3"/>
  <pageSetup paperSize="9" scale="71" fitToHeight="0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Q63"/>
  <sheetViews>
    <sheetView rightToLeft="1" view="pageBreakPreview" topLeftCell="A31" zoomScale="85" zoomScaleNormal="90" zoomScaleSheetLayoutView="85" workbookViewId="0">
      <selection activeCell="AA17" sqref="AA17"/>
    </sheetView>
  </sheetViews>
  <sheetFormatPr defaultRowHeight="15"/>
  <cols>
    <col min="1" max="1" width="21.140625" bestFit="1" customWidth="1"/>
    <col min="2" max="2" width="1.42578125" customWidth="1"/>
    <col min="3" max="3" width="14.85546875" bestFit="1" customWidth="1"/>
    <col min="4" max="4" width="1.42578125" customWidth="1"/>
    <col min="5" max="5" width="21.28515625" bestFit="1" customWidth="1"/>
    <col min="6" max="6" width="1.42578125" customWidth="1"/>
    <col min="7" max="7" width="21.28515625" bestFit="1" customWidth="1"/>
    <col min="8" max="8" width="1.42578125" customWidth="1"/>
    <col min="9" max="9" width="19.28515625" bestFit="1" customWidth="1"/>
    <col min="10" max="10" width="1.42578125" customWidth="1"/>
    <col min="11" max="11" width="14.85546875" bestFit="1" customWidth="1"/>
    <col min="12" max="12" width="1.42578125" customWidth="1"/>
    <col min="13" max="13" width="21.28515625" bestFit="1" customWidth="1"/>
    <col min="14" max="14" width="1.42578125" customWidth="1"/>
    <col min="15" max="15" width="21.28515625" bestFit="1" customWidth="1"/>
    <col min="16" max="16" width="1.42578125" customWidth="1"/>
    <col min="17" max="17" width="19.42578125" bestFit="1" customWidth="1"/>
  </cols>
  <sheetData>
    <row r="1" spans="1:17" ht="20.100000000000001" customHeight="1">
      <c r="A1" s="500" t="s">
        <v>0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  <c r="L1" s="436"/>
      <c r="M1" s="436"/>
      <c r="N1" s="436"/>
      <c r="O1" s="436"/>
      <c r="P1" s="436"/>
      <c r="Q1" s="436"/>
    </row>
    <row r="2" spans="1:17" ht="20.100000000000001" customHeight="1">
      <c r="A2" s="501" t="s">
        <v>90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  <c r="M2" s="436"/>
      <c r="N2" s="436"/>
      <c r="O2" s="436"/>
      <c r="P2" s="436"/>
      <c r="Q2" s="436"/>
    </row>
    <row r="3" spans="1:17" ht="20.100000000000001" customHeight="1">
      <c r="A3" s="502" t="s">
        <v>2</v>
      </c>
      <c r="B3" s="436"/>
      <c r="C3" s="436"/>
      <c r="D3" s="436"/>
      <c r="E3" s="436"/>
      <c r="F3" s="436"/>
      <c r="G3" s="436"/>
      <c r="H3" s="436"/>
      <c r="I3" s="436"/>
      <c r="J3" s="436"/>
      <c r="K3" s="436"/>
      <c r="L3" s="436"/>
      <c r="M3" s="436"/>
      <c r="N3" s="436"/>
      <c r="O3" s="436"/>
      <c r="P3" s="436"/>
      <c r="Q3" s="436"/>
    </row>
    <row r="5" spans="1:17" ht="15.75">
      <c r="A5" s="503" t="s">
        <v>201</v>
      </c>
      <c r="B5" s="436"/>
      <c r="C5" s="436"/>
      <c r="D5" s="436"/>
      <c r="E5" s="436"/>
      <c r="F5" s="436"/>
      <c r="G5" s="436"/>
      <c r="H5" s="436"/>
      <c r="I5" s="436"/>
      <c r="J5" s="436"/>
      <c r="K5" s="436"/>
      <c r="L5" s="436"/>
      <c r="M5" s="436"/>
      <c r="N5" s="436"/>
      <c r="O5" s="436"/>
      <c r="P5" s="436"/>
      <c r="Q5" s="436"/>
    </row>
    <row r="7" spans="1:17" ht="15.75">
      <c r="C7" s="504" t="s">
        <v>106</v>
      </c>
      <c r="D7" s="466"/>
      <c r="E7" s="466"/>
      <c r="F7" s="466"/>
      <c r="G7" s="466"/>
      <c r="H7" s="466"/>
      <c r="I7" s="466"/>
      <c r="K7" s="505" t="s">
        <v>7</v>
      </c>
      <c r="L7" s="466"/>
      <c r="M7" s="466"/>
      <c r="N7" s="466"/>
      <c r="O7" s="466"/>
      <c r="P7" s="466"/>
      <c r="Q7" s="466"/>
    </row>
    <row r="8" spans="1:17" ht="31.5">
      <c r="A8" s="434" t="s">
        <v>92</v>
      </c>
      <c r="C8" s="129" t="s">
        <v>9</v>
      </c>
      <c r="E8" s="130" t="s">
        <v>11</v>
      </c>
      <c r="G8" s="131" t="s">
        <v>162</v>
      </c>
      <c r="I8" s="132" t="s">
        <v>202</v>
      </c>
      <c r="K8" s="133" t="s">
        <v>9</v>
      </c>
      <c r="M8" s="134" t="s">
        <v>11</v>
      </c>
      <c r="O8" s="135" t="s">
        <v>162</v>
      </c>
      <c r="Q8" s="136" t="s">
        <v>202</v>
      </c>
    </row>
    <row r="9" spans="1:17" ht="20.25">
      <c r="A9" s="137" t="s">
        <v>17</v>
      </c>
      <c r="C9" s="377">
        <v>0</v>
      </c>
      <c r="D9" s="377"/>
      <c r="E9" s="377">
        <v>0</v>
      </c>
      <c r="F9" s="377"/>
      <c r="G9" s="377">
        <v>3601722868</v>
      </c>
      <c r="H9" s="377"/>
      <c r="I9" s="377">
        <v>-3601722868</v>
      </c>
      <c r="J9" s="377"/>
      <c r="K9" s="377">
        <v>0</v>
      </c>
      <c r="L9" s="377">
        <v>0</v>
      </c>
      <c r="M9" s="377">
        <v>0</v>
      </c>
      <c r="N9" s="377">
        <v>0</v>
      </c>
      <c r="O9" s="377">
        <v>0</v>
      </c>
      <c r="P9" s="377">
        <v>0</v>
      </c>
      <c r="Q9" s="377">
        <v>0</v>
      </c>
    </row>
    <row r="10" spans="1:17" ht="20.25">
      <c r="A10" s="138" t="s">
        <v>18</v>
      </c>
      <c r="C10" s="377">
        <v>0</v>
      </c>
      <c r="D10" s="377"/>
      <c r="E10" s="377">
        <v>-1</v>
      </c>
      <c r="F10" s="377"/>
      <c r="G10" s="377">
        <v>-1</v>
      </c>
      <c r="H10" s="377"/>
      <c r="I10" s="377">
        <v>0</v>
      </c>
      <c r="J10" s="377"/>
      <c r="K10" s="377">
        <v>0</v>
      </c>
      <c r="L10" s="377"/>
      <c r="M10" s="377">
        <v>-1</v>
      </c>
      <c r="N10" s="377"/>
      <c r="O10" s="377">
        <v>-1</v>
      </c>
      <c r="P10" s="377"/>
      <c r="Q10" s="377">
        <v>0</v>
      </c>
    </row>
    <row r="11" spans="1:17" ht="20.25">
      <c r="A11" s="139" t="s">
        <v>19</v>
      </c>
      <c r="C11" s="377">
        <v>64000000</v>
      </c>
      <c r="D11" s="377"/>
      <c r="E11" s="377">
        <v>88621545600</v>
      </c>
      <c r="F11" s="377"/>
      <c r="G11" s="377">
        <v>68086138986</v>
      </c>
      <c r="H11" s="377"/>
      <c r="I11" s="377">
        <v>20535406614</v>
      </c>
      <c r="J11" s="377"/>
      <c r="K11" s="377">
        <v>64000000</v>
      </c>
      <c r="L11" s="377"/>
      <c r="M11" s="377">
        <v>88621545600</v>
      </c>
      <c r="N11" s="377"/>
      <c r="O11" s="377">
        <v>170209964784</v>
      </c>
      <c r="P11" s="377"/>
      <c r="Q11" s="377">
        <v>-81588419184</v>
      </c>
    </row>
    <row r="12" spans="1:17" ht="20.25">
      <c r="A12" s="140" t="s">
        <v>20</v>
      </c>
      <c r="C12" s="377">
        <v>57000000</v>
      </c>
      <c r="D12" s="377"/>
      <c r="E12" s="377">
        <v>407448172350</v>
      </c>
      <c r="F12" s="377"/>
      <c r="G12" s="377">
        <v>462853826095</v>
      </c>
      <c r="H12" s="377"/>
      <c r="I12" s="377">
        <v>-55405653745</v>
      </c>
      <c r="J12" s="377"/>
      <c r="K12" s="377">
        <v>57000000</v>
      </c>
      <c r="L12" s="377"/>
      <c r="M12" s="377">
        <v>407448172350</v>
      </c>
      <c r="N12" s="377"/>
      <c r="O12" s="377">
        <v>569781507599</v>
      </c>
      <c r="P12" s="377"/>
      <c r="Q12" s="377">
        <v>-162333335249</v>
      </c>
    </row>
    <row r="13" spans="1:17" ht="20.25">
      <c r="A13" s="141" t="s">
        <v>21</v>
      </c>
      <c r="C13" s="377">
        <v>4776923</v>
      </c>
      <c r="D13" s="377"/>
      <c r="E13" s="377">
        <v>26829026741</v>
      </c>
      <c r="F13" s="377"/>
      <c r="G13" s="377">
        <v>34792261758</v>
      </c>
      <c r="H13" s="377"/>
      <c r="I13" s="377">
        <v>-7963235017</v>
      </c>
      <c r="J13" s="377"/>
      <c r="K13" s="377">
        <v>4776923</v>
      </c>
      <c r="L13" s="377"/>
      <c r="M13" s="377">
        <v>26829026741</v>
      </c>
      <c r="N13" s="377"/>
      <c r="O13" s="377">
        <v>32429419200</v>
      </c>
      <c r="P13" s="377"/>
      <c r="Q13" s="377">
        <v>-5600392459</v>
      </c>
    </row>
    <row r="14" spans="1:17" ht="20.25">
      <c r="A14" s="142" t="s">
        <v>22</v>
      </c>
      <c r="C14" s="377">
        <v>27200000</v>
      </c>
      <c r="D14" s="377"/>
      <c r="E14" s="377">
        <v>64999736640</v>
      </c>
      <c r="F14" s="377"/>
      <c r="G14" s="377">
        <v>69947719920</v>
      </c>
      <c r="H14" s="377"/>
      <c r="I14" s="377">
        <v>-4947983280</v>
      </c>
      <c r="J14" s="377"/>
      <c r="K14" s="377">
        <v>27200000</v>
      </c>
      <c r="L14" s="377"/>
      <c r="M14" s="377">
        <v>64999736640</v>
      </c>
      <c r="N14" s="377"/>
      <c r="O14" s="377">
        <v>73616891234</v>
      </c>
      <c r="P14" s="377"/>
      <c r="Q14" s="377">
        <v>-8617154594</v>
      </c>
    </row>
    <row r="15" spans="1:17" ht="20.25">
      <c r="A15" s="143" t="s">
        <v>23</v>
      </c>
      <c r="C15" s="377">
        <v>10173821</v>
      </c>
      <c r="D15" s="377"/>
      <c r="E15" s="377">
        <v>39896916288</v>
      </c>
      <c r="F15" s="377"/>
      <c r="G15" s="377">
        <v>47330182060</v>
      </c>
      <c r="H15" s="377"/>
      <c r="I15" s="377">
        <v>-7433265772</v>
      </c>
      <c r="J15" s="377"/>
      <c r="K15" s="377">
        <v>10173821</v>
      </c>
      <c r="L15" s="377"/>
      <c r="M15" s="377">
        <v>39896916288</v>
      </c>
      <c r="N15" s="377"/>
      <c r="O15" s="377">
        <v>48857483444</v>
      </c>
      <c r="P15" s="377"/>
      <c r="Q15" s="377">
        <v>-8960567156</v>
      </c>
    </row>
    <row r="16" spans="1:17" ht="30">
      <c r="A16" s="144" t="s">
        <v>24</v>
      </c>
      <c r="C16" s="377">
        <v>325402</v>
      </c>
      <c r="D16" s="377"/>
      <c r="E16" s="377">
        <v>4792470154</v>
      </c>
      <c r="F16" s="377"/>
      <c r="G16" s="377">
        <v>3705417935</v>
      </c>
      <c r="H16" s="377"/>
      <c r="I16" s="377">
        <v>1087052219</v>
      </c>
      <c r="J16" s="377"/>
      <c r="K16" s="377">
        <v>325402</v>
      </c>
      <c r="L16" s="377"/>
      <c r="M16" s="377">
        <v>4792470154</v>
      </c>
      <c r="N16" s="377"/>
      <c r="O16" s="377">
        <v>2485071657</v>
      </c>
      <c r="P16" s="377"/>
      <c r="Q16" s="377">
        <v>2307398497</v>
      </c>
    </row>
    <row r="17" spans="1:17" ht="30">
      <c r="A17" s="145" t="s">
        <v>25</v>
      </c>
      <c r="C17" s="377">
        <v>1739508</v>
      </c>
      <c r="D17" s="377"/>
      <c r="E17" s="377">
        <v>22242158420</v>
      </c>
      <c r="F17" s="377"/>
      <c r="G17" s="377">
        <v>22484240530</v>
      </c>
      <c r="H17" s="377"/>
      <c r="I17" s="377">
        <v>-242082110</v>
      </c>
      <c r="J17" s="377"/>
      <c r="K17" s="377">
        <v>1739508</v>
      </c>
      <c r="L17" s="377"/>
      <c r="M17" s="377">
        <v>22242158420</v>
      </c>
      <c r="N17" s="377"/>
      <c r="O17" s="377">
        <v>25329971934</v>
      </c>
      <c r="P17" s="377"/>
      <c r="Q17" s="377">
        <v>-3087813514</v>
      </c>
    </row>
    <row r="18" spans="1:17" ht="30">
      <c r="A18" s="146" t="s">
        <v>26</v>
      </c>
      <c r="C18" s="377">
        <v>1086450</v>
      </c>
      <c r="D18" s="377"/>
      <c r="E18" s="377">
        <v>108967309353</v>
      </c>
      <c r="F18" s="377"/>
      <c r="G18" s="377">
        <v>102273558465</v>
      </c>
      <c r="H18" s="377"/>
      <c r="I18" s="377">
        <v>6693750888</v>
      </c>
      <c r="J18" s="377"/>
      <c r="K18" s="377">
        <v>1086450</v>
      </c>
      <c r="L18" s="377"/>
      <c r="M18" s="377">
        <v>108967309353</v>
      </c>
      <c r="N18" s="377"/>
      <c r="O18" s="377">
        <v>100603925963</v>
      </c>
      <c r="P18" s="377"/>
      <c r="Q18" s="377">
        <v>8363383390</v>
      </c>
    </row>
    <row r="19" spans="1:17" ht="20.25">
      <c r="A19" s="147" t="s">
        <v>28</v>
      </c>
      <c r="C19" s="377">
        <v>906253</v>
      </c>
      <c r="D19" s="377"/>
      <c r="E19" s="377">
        <v>33128254862</v>
      </c>
      <c r="F19" s="377"/>
      <c r="G19" s="377">
        <v>33152247893</v>
      </c>
      <c r="H19" s="377"/>
      <c r="I19" s="377">
        <v>-23993031</v>
      </c>
      <c r="J19" s="377"/>
      <c r="K19" s="377">
        <v>906253</v>
      </c>
      <c r="L19" s="377"/>
      <c r="M19" s="377">
        <v>33128254862</v>
      </c>
      <c r="N19" s="377"/>
      <c r="O19" s="377">
        <v>32314921742</v>
      </c>
      <c r="P19" s="377"/>
      <c r="Q19" s="377">
        <v>813333120</v>
      </c>
    </row>
    <row r="20" spans="1:17" ht="20.25">
      <c r="A20" s="148" t="s">
        <v>29</v>
      </c>
      <c r="C20" s="377">
        <v>1394767</v>
      </c>
      <c r="D20" s="377"/>
      <c r="E20" s="377">
        <v>6125416226</v>
      </c>
      <c r="F20" s="377"/>
      <c r="G20" s="377">
        <v>7349778299</v>
      </c>
      <c r="H20" s="377"/>
      <c r="I20" s="377">
        <v>-1224362073</v>
      </c>
      <c r="J20" s="377"/>
      <c r="K20" s="377">
        <v>1394767</v>
      </c>
      <c r="L20" s="377"/>
      <c r="M20" s="377">
        <v>6125416226</v>
      </c>
      <c r="N20" s="377"/>
      <c r="O20" s="377">
        <v>4652979483</v>
      </c>
      <c r="P20" s="377"/>
      <c r="Q20" s="377">
        <v>1472436743</v>
      </c>
    </row>
    <row r="21" spans="1:17" ht="20.25">
      <c r="A21" s="149" t="s">
        <v>30</v>
      </c>
      <c r="C21" s="377">
        <v>0</v>
      </c>
      <c r="D21" s="377"/>
      <c r="E21" s="377">
        <v>1</v>
      </c>
      <c r="F21" s="377"/>
      <c r="G21" s="377">
        <v>1</v>
      </c>
      <c r="H21" s="377"/>
      <c r="I21" s="377">
        <v>0</v>
      </c>
      <c r="J21" s="377"/>
      <c r="K21" s="377">
        <v>0</v>
      </c>
      <c r="L21" s="377"/>
      <c r="M21" s="377">
        <v>1</v>
      </c>
      <c r="N21" s="377"/>
      <c r="O21" s="377">
        <v>1</v>
      </c>
      <c r="P21" s="377"/>
      <c r="Q21" s="377">
        <v>0</v>
      </c>
    </row>
    <row r="22" spans="1:17" ht="20.25">
      <c r="A22" s="150" t="s">
        <v>31</v>
      </c>
      <c r="C22" s="377">
        <v>17777423</v>
      </c>
      <c r="D22" s="377"/>
      <c r="E22" s="377">
        <v>285043671484</v>
      </c>
      <c r="F22" s="377"/>
      <c r="G22" s="377">
        <v>243868733197</v>
      </c>
      <c r="H22" s="377"/>
      <c r="I22" s="377">
        <v>41174938287</v>
      </c>
      <c r="J22" s="377"/>
      <c r="K22" s="377">
        <v>17777423</v>
      </c>
      <c r="L22" s="377"/>
      <c r="M22" s="377">
        <v>285043671484</v>
      </c>
      <c r="N22" s="377"/>
      <c r="O22" s="377">
        <v>260690853798</v>
      </c>
      <c r="P22" s="377"/>
      <c r="Q22" s="377">
        <v>24352817686</v>
      </c>
    </row>
    <row r="23" spans="1:17" ht="30">
      <c r="A23" s="151" t="s">
        <v>32</v>
      </c>
      <c r="C23" s="377">
        <v>3400000</v>
      </c>
      <c r="D23" s="377"/>
      <c r="E23" s="377">
        <v>57523685400</v>
      </c>
      <c r="F23" s="377"/>
      <c r="G23" s="377">
        <v>59821929000</v>
      </c>
      <c r="H23" s="377"/>
      <c r="I23" s="377">
        <v>-2298243600</v>
      </c>
      <c r="J23" s="377"/>
      <c r="K23" s="377">
        <v>3400000</v>
      </c>
      <c r="L23" s="377"/>
      <c r="M23" s="377">
        <v>57523685400</v>
      </c>
      <c r="N23" s="377"/>
      <c r="O23" s="377">
        <v>70158514984</v>
      </c>
      <c r="P23" s="377"/>
      <c r="Q23" s="377">
        <v>-12634829584</v>
      </c>
    </row>
    <row r="24" spans="1:17" ht="30">
      <c r="A24" s="152" t="s">
        <v>33</v>
      </c>
      <c r="C24" s="377">
        <v>7833442</v>
      </c>
      <c r="D24" s="377"/>
      <c r="E24" s="377">
        <v>84409269938</v>
      </c>
      <c r="F24" s="377"/>
      <c r="G24" s="377">
        <v>77011778569</v>
      </c>
      <c r="H24" s="377"/>
      <c r="I24" s="377">
        <v>7397491369</v>
      </c>
      <c r="J24" s="377"/>
      <c r="K24" s="377">
        <v>7833442</v>
      </c>
      <c r="L24" s="377"/>
      <c r="M24" s="377">
        <v>84409269938</v>
      </c>
      <c r="N24" s="377"/>
      <c r="O24" s="377">
        <v>93687667698</v>
      </c>
      <c r="P24" s="377"/>
      <c r="Q24" s="377">
        <v>-9278397760</v>
      </c>
    </row>
    <row r="25" spans="1:17" ht="20.25">
      <c r="A25" s="153" t="s">
        <v>34</v>
      </c>
      <c r="C25" s="377">
        <v>10794653</v>
      </c>
      <c r="D25" s="377"/>
      <c r="E25" s="377">
        <v>122541451383</v>
      </c>
      <c r="F25" s="377"/>
      <c r="G25" s="377">
        <v>109343028861</v>
      </c>
      <c r="H25" s="377"/>
      <c r="I25" s="377">
        <v>13198422522</v>
      </c>
      <c r="J25" s="377"/>
      <c r="K25" s="377">
        <v>10794653</v>
      </c>
      <c r="L25" s="377"/>
      <c r="M25" s="377">
        <v>122541451383</v>
      </c>
      <c r="N25" s="377"/>
      <c r="O25" s="377">
        <v>114168055526</v>
      </c>
      <c r="P25" s="377"/>
      <c r="Q25" s="377">
        <v>8373395857</v>
      </c>
    </row>
    <row r="26" spans="1:17" ht="20.25">
      <c r="A26" s="154" t="s">
        <v>35</v>
      </c>
      <c r="C26" s="377">
        <v>7655956</v>
      </c>
      <c r="D26" s="377"/>
      <c r="E26" s="377">
        <v>115449814448</v>
      </c>
      <c r="F26" s="377"/>
      <c r="G26" s="377">
        <v>110503052457</v>
      </c>
      <c r="H26" s="377"/>
      <c r="I26" s="377">
        <v>4946761991</v>
      </c>
      <c r="J26" s="377"/>
      <c r="K26" s="377">
        <v>7655956</v>
      </c>
      <c r="L26" s="377"/>
      <c r="M26" s="377">
        <v>115449814448</v>
      </c>
      <c r="N26" s="377"/>
      <c r="O26" s="377">
        <v>122398171027</v>
      </c>
      <c r="P26" s="377"/>
      <c r="Q26" s="377">
        <v>-6948356579</v>
      </c>
    </row>
    <row r="27" spans="1:17" ht="20.25">
      <c r="A27" s="155" t="s">
        <v>36</v>
      </c>
      <c r="C27" s="377">
        <v>1077995</v>
      </c>
      <c r="D27" s="377"/>
      <c r="E27" s="377">
        <v>20595785470</v>
      </c>
      <c r="F27" s="377"/>
      <c r="G27" s="377">
        <v>22117430390</v>
      </c>
      <c r="H27" s="377"/>
      <c r="I27" s="377">
        <v>-1521644920</v>
      </c>
      <c r="J27" s="377"/>
      <c r="K27" s="377">
        <v>1077995</v>
      </c>
      <c r="L27" s="377"/>
      <c r="M27" s="377">
        <v>20595785470</v>
      </c>
      <c r="N27" s="377"/>
      <c r="O27" s="377">
        <v>23056502588</v>
      </c>
      <c r="P27" s="377"/>
      <c r="Q27" s="377">
        <v>-2460717118</v>
      </c>
    </row>
    <row r="28" spans="1:17" ht="20.25">
      <c r="A28" s="156" t="s">
        <v>37</v>
      </c>
      <c r="C28" s="377">
        <v>323010</v>
      </c>
      <c r="D28" s="377"/>
      <c r="E28" s="377">
        <v>25357610859</v>
      </c>
      <c r="F28" s="377"/>
      <c r="G28" s="377">
        <v>26671182237</v>
      </c>
      <c r="H28" s="377"/>
      <c r="I28" s="377">
        <v>-1313571378</v>
      </c>
      <c r="J28" s="377"/>
      <c r="K28" s="377">
        <v>323010</v>
      </c>
      <c r="L28" s="377"/>
      <c r="M28" s="377">
        <v>25357610859</v>
      </c>
      <c r="N28" s="377"/>
      <c r="O28" s="377">
        <v>25647362776</v>
      </c>
      <c r="P28" s="377"/>
      <c r="Q28" s="377">
        <v>-289751917</v>
      </c>
    </row>
    <row r="29" spans="1:17" ht="20.25">
      <c r="A29" s="157" t="s">
        <v>203</v>
      </c>
      <c r="C29" s="377">
        <v>0</v>
      </c>
      <c r="D29" s="377">
        <v>0</v>
      </c>
      <c r="E29" s="377">
        <v>0</v>
      </c>
      <c r="F29" s="377">
        <v>0</v>
      </c>
      <c r="G29" s="377">
        <v>0</v>
      </c>
      <c r="H29" s="377">
        <v>0</v>
      </c>
      <c r="I29" s="377">
        <v>0</v>
      </c>
      <c r="J29" s="377"/>
      <c r="K29" s="377">
        <v>0</v>
      </c>
      <c r="L29" s="377"/>
      <c r="M29" s="377">
        <v>0</v>
      </c>
      <c r="N29" s="377"/>
      <c r="O29" s="377">
        <v>-15140123094</v>
      </c>
      <c r="P29" s="377"/>
      <c r="Q29" s="377">
        <v>15140123094</v>
      </c>
    </row>
    <row r="30" spans="1:17" ht="30">
      <c r="A30" s="158" t="s">
        <v>38</v>
      </c>
      <c r="C30" s="377">
        <v>607472</v>
      </c>
      <c r="D30" s="377"/>
      <c r="E30" s="377">
        <v>20623546618</v>
      </c>
      <c r="F30" s="377"/>
      <c r="G30" s="377">
        <v>12871223499</v>
      </c>
      <c r="H30" s="377"/>
      <c r="I30" s="377">
        <v>7752323119</v>
      </c>
      <c r="J30" s="377"/>
      <c r="K30" s="377">
        <v>607472</v>
      </c>
      <c r="L30" s="377"/>
      <c r="M30" s="377">
        <v>20623546618</v>
      </c>
      <c r="N30" s="377"/>
      <c r="O30" s="377">
        <v>12342878765</v>
      </c>
      <c r="P30" s="377"/>
      <c r="Q30" s="377">
        <v>8280667853</v>
      </c>
    </row>
    <row r="31" spans="1:17" ht="30">
      <c r="A31" s="159" t="s">
        <v>39</v>
      </c>
      <c r="C31" s="377">
        <v>6900000</v>
      </c>
      <c r="D31" s="377"/>
      <c r="E31" s="377">
        <v>84845149650</v>
      </c>
      <c r="F31" s="377"/>
      <c r="G31" s="377">
        <v>82993234500</v>
      </c>
      <c r="H31" s="377"/>
      <c r="I31" s="377">
        <v>1851915150</v>
      </c>
      <c r="J31" s="377"/>
      <c r="K31" s="377">
        <v>6900000</v>
      </c>
      <c r="L31" s="377"/>
      <c r="M31" s="377">
        <v>84845149650</v>
      </c>
      <c r="N31" s="377"/>
      <c r="O31" s="377">
        <v>80390532621</v>
      </c>
      <c r="P31" s="377"/>
      <c r="Q31" s="377">
        <v>4454617029</v>
      </c>
    </row>
    <row r="32" spans="1:17" ht="20.25">
      <c r="A32" s="160" t="s">
        <v>40</v>
      </c>
      <c r="C32" s="377">
        <v>5400000</v>
      </c>
      <c r="D32" s="377"/>
      <c r="E32" s="377">
        <v>106874291700</v>
      </c>
      <c r="F32" s="377"/>
      <c r="G32" s="377">
        <v>93132544500</v>
      </c>
      <c r="H32" s="377"/>
      <c r="I32" s="377">
        <v>13741747200</v>
      </c>
      <c r="J32" s="377"/>
      <c r="K32" s="377">
        <v>5400000</v>
      </c>
      <c r="L32" s="377"/>
      <c r="M32" s="377">
        <v>106874291700</v>
      </c>
      <c r="N32" s="377"/>
      <c r="O32" s="377">
        <v>86446212622</v>
      </c>
      <c r="P32" s="377"/>
      <c r="Q32" s="377">
        <v>20428079078</v>
      </c>
    </row>
    <row r="33" spans="1:17" ht="20.25">
      <c r="A33" s="161" t="s">
        <v>41</v>
      </c>
      <c r="C33" s="377">
        <v>14000000</v>
      </c>
      <c r="D33" s="377"/>
      <c r="E33" s="377">
        <v>231852222000</v>
      </c>
      <c r="F33" s="377"/>
      <c r="G33" s="377">
        <v>223084701000</v>
      </c>
      <c r="H33" s="377"/>
      <c r="I33" s="377">
        <v>8767521000</v>
      </c>
      <c r="J33" s="377"/>
      <c r="K33" s="377">
        <v>14000000</v>
      </c>
      <c r="L33" s="377"/>
      <c r="M33" s="377">
        <v>231852222000</v>
      </c>
      <c r="N33" s="377"/>
      <c r="O33" s="377">
        <v>234634233616</v>
      </c>
      <c r="P33" s="377"/>
      <c r="Q33" s="377">
        <v>-2782011616</v>
      </c>
    </row>
    <row r="34" spans="1:17" ht="20.25">
      <c r="A34" s="162" t="s">
        <v>42</v>
      </c>
      <c r="C34" s="377">
        <v>17658544</v>
      </c>
      <c r="D34" s="377"/>
      <c r="E34" s="377">
        <v>185189168247</v>
      </c>
      <c r="F34" s="377"/>
      <c r="G34" s="377">
        <v>177290104198</v>
      </c>
      <c r="H34" s="377"/>
      <c r="I34" s="377">
        <v>7899064049</v>
      </c>
      <c r="J34" s="377"/>
      <c r="K34" s="377">
        <v>17658544</v>
      </c>
      <c r="L34" s="377"/>
      <c r="M34" s="377">
        <v>185189168247</v>
      </c>
      <c r="N34" s="377"/>
      <c r="O34" s="377">
        <v>191478711188</v>
      </c>
      <c r="P34" s="377"/>
      <c r="Q34" s="377">
        <v>-6289542941</v>
      </c>
    </row>
    <row r="35" spans="1:17" ht="20.25">
      <c r="A35" s="163" t="s">
        <v>43</v>
      </c>
      <c r="C35" s="377">
        <v>2400000</v>
      </c>
      <c r="D35" s="377"/>
      <c r="E35" s="377">
        <v>27936781200</v>
      </c>
      <c r="F35" s="377"/>
      <c r="G35" s="377">
        <v>30942788400</v>
      </c>
      <c r="H35" s="377"/>
      <c r="I35" s="377">
        <v>-3006007200</v>
      </c>
      <c r="J35" s="377"/>
      <c r="K35" s="377">
        <v>2400000</v>
      </c>
      <c r="L35" s="377"/>
      <c r="M35" s="377">
        <v>27936781200</v>
      </c>
      <c r="N35" s="377"/>
      <c r="O35" s="377">
        <v>40161701497</v>
      </c>
      <c r="P35" s="377"/>
      <c r="Q35" s="377">
        <v>-12224920297</v>
      </c>
    </row>
    <row r="36" spans="1:17" ht="20.25">
      <c r="A36" s="164" t="s">
        <v>44</v>
      </c>
      <c r="C36" s="377">
        <v>1045492</v>
      </c>
      <c r="D36" s="377"/>
      <c r="E36" s="377">
        <v>19637031641</v>
      </c>
      <c r="F36" s="377"/>
      <c r="G36" s="377">
        <v>28457327355</v>
      </c>
      <c r="H36" s="377"/>
      <c r="I36" s="377">
        <v>-8820295714</v>
      </c>
      <c r="J36" s="377"/>
      <c r="K36" s="377">
        <v>1045492</v>
      </c>
      <c r="L36" s="377"/>
      <c r="M36" s="377">
        <v>19637031641</v>
      </c>
      <c r="N36" s="377"/>
      <c r="O36" s="377">
        <v>26826100387</v>
      </c>
      <c r="P36" s="377"/>
      <c r="Q36" s="377">
        <v>-7189068746</v>
      </c>
    </row>
    <row r="37" spans="1:17" ht="20.25">
      <c r="A37" s="165" t="s">
        <v>45</v>
      </c>
      <c r="C37" s="377">
        <v>1685086</v>
      </c>
      <c r="D37" s="377"/>
      <c r="E37" s="377">
        <v>34171218661</v>
      </c>
      <c r="F37" s="377"/>
      <c r="G37" s="377">
        <v>41286790740</v>
      </c>
      <c r="H37" s="377"/>
      <c r="I37" s="377">
        <v>-7115572079</v>
      </c>
      <c r="J37" s="377"/>
      <c r="K37" s="377">
        <v>1685086</v>
      </c>
      <c r="L37" s="377"/>
      <c r="M37" s="377">
        <v>34171218661</v>
      </c>
      <c r="N37" s="377"/>
      <c r="O37" s="377">
        <v>41504051229</v>
      </c>
      <c r="P37" s="377"/>
      <c r="Q37" s="377">
        <v>-7332832568</v>
      </c>
    </row>
    <row r="38" spans="1:17" ht="20.25">
      <c r="A38" s="166" t="s">
        <v>46</v>
      </c>
      <c r="C38" s="377">
        <v>6800000</v>
      </c>
      <c r="D38" s="377"/>
      <c r="E38" s="377">
        <v>55090251000</v>
      </c>
      <c r="F38" s="377"/>
      <c r="G38" s="377">
        <v>58672807200</v>
      </c>
      <c r="H38" s="377"/>
      <c r="I38" s="377">
        <v>-3582556200</v>
      </c>
      <c r="J38" s="377"/>
      <c r="K38" s="377">
        <v>6800000</v>
      </c>
      <c r="L38" s="377"/>
      <c r="M38" s="377">
        <v>55090251000</v>
      </c>
      <c r="N38" s="377"/>
      <c r="O38" s="377">
        <v>75673035520</v>
      </c>
      <c r="P38" s="377"/>
      <c r="Q38" s="377">
        <v>-20582784520</v>
      </c>
    </row>
    <row r="39" spans="1:17" ht="20.25">
      <c r="A39" s="167" t="s">
        <v>47</v>
      </c>
      <c r="C39" s="377">
        <v>11100000</v>
      </c>
      <c r="D39" s="377"/>
      <c r="E39" s="377">
        <v>149289411150</v>
      </c>
      <c r="F39" s="377"/>
      <c r="G39" s="377">
        <v>132959157750</v>
      </c>
      <c r="H39" s="377"/>
      <c r="I39" s="377">
        <v>16330253400</v>
      </c>
      <c r="J39" s="377"/>
      <c r="K39" s="377">
        <v>11100000</v>
      </c>
      <c r="L39" s="377"/>
      <c r="M39" s="377">
        <v>149289411150</v>
      </c>
      <c r="N39" s="377"/>
      <c r="O39" s="377">
        <v>151838497631</v>
      </c>
      <c r="P39" s="377"/>
      <c r="Q39" s="377">
        <v>-2549086481</v>
      </c>
    </row>
    <row r="40" spans="1:17" ht="20.25">
      <c r="A40" s="168" t="s">
        <v>48</v>
      </c>
      <c r="C40" s="377">
        <v>6209001</v>
      </c>
      <c r="D40" s="377"/>
      <c r="E40" s="377">
        <v>73324042435</v>
      </c>
      <c r="F40" s="377"/>
      <c r="G40" s="377">
        <v>67058585604</v>
      </c>
      <c r="H40" s="377"/>
      <c r="I40" s="377">
        <v>6265456831</v>
      </c>
      <c r="J40" s="377"/>
      <c r="K40" s="377">
        <v>6209001</v>
      </c>
      <c r="L40" s="377"/>
      <c r="M40" s="377">
        <v>73324042435</v>
      </c>
      <c r="N40" s="377"/>
      <c r="O40" s="377">
        <v>106961755507</v>
      </c>
      <c r="P40" s="377"/>
      <c r="Q40" s="377">
        <v>-33637713072</v>
      </c>
    </row>
    <row r="41" spans="1:17" ht="20.25">
      <c r="A41" s="169" t="s">
        <v>49</v>
      </c>
      <c r="C41" s="377">
        <v>2999269</v>
      </c>
      <c r="D41" s="377"/>
      <c r="E41" s="377">
        <v>36552250264</v>
      </c>
      <c r="F41" s="377"/>
      <c r="G41" s="377">
        <v>36224293696</v>
      </c>
      <c r="H41" s="377"/>
      <c r="I41" s="377">
        <v>327956568</v>
      </c>
      <c r="J41" s="377"/>
      <c r="K41" s="377">
        <v>2999269</v>
      </c>
      <c r="L41" s="377"/>
      <c r="M41" s="377">
        <v>36552250264</v>
      </c>
      <c r="N41" s="377"/>
      <c r="O41" s="377">
        <v>39173658870</v>
      </c>
      <c r="P41" s="377"/>
      <c r="Q41" s="377">
        <v>-2621408606</v>
      </c>
    </row>
    <row r="42" spans="1:17" ht="20.25">
      <c r="A42" s="170" t="s">
        <v>50</v>
      </c>
      <c r="C42" s="377">
        <v>620000</v>
      </c>
      <c r="D42" s="377"/>
      <c r="E42" s="377">
        <v>23450633550</v>
      </c>
      <c r="F42" s="377"/>
      <c r="G42" s="377">
        <v>23931180899</v>
      </c>
      <c r="H42" s="377"/>
      <c r="I42" s="377">
        <v>-480547349</v>
      </c>
      <c r="J42" s="377"/>
      <c r="K42" s="377">
        <v>620000</v>
      </c>
      <c r="L42" s="377"/>
      <c r="M42" s="377">
        <v>23450633550</v>
      </c>
      <c r="N42" s="377"/>
      <c r="O42" s="377">
        <v>23931180899</v>
      </c>
      <c r="P42" s="377"/>
      <c r="Q42" s="377">
        <v>-480547349</v>
      </c>
    </row>
    <row r="43" spans="1:17" ht="20.25">
      <c r="A43" s="171" t="s">
        <v>51</v>
      </c>
      <c r="C43" s="377">
        <v>15925432</v>
      </c>
      <c r="D43" s="377"/>
      <c r="E43" s="377">
        <v>74720789208</v>
      </c>
      <c r="F43" s="377"/>
      <c r="G43" s="377">
        <v>72634866099</v>
      </c>
      <c r="H43" s="377"/>
      <c r="I43" s="377">
        <v>2085923109</v>
      </c>
      <c r="J43" s="377"/>
      <c r="K43" s="377">
        <v>15925432</v>
      </c>
      <c r="L43" s="377"/>
      <c r="M43" s="377">
        <v>74720789208</v>
      </c>
      <c r="N43" s="377"/>
      <c r="O43" s="377">
        <v>101269765235</v>
      </c>
      <c r="P43" s="377"/>
      <c r="Q43" s="377">
        <v>-26548976027</v>
      </c>
    </row>
    <row r="44" spans="1:17" ht="20.25">
      <c r="A44" s="172" t="s">
        <v>52</v>
      </c>
      <c r="C44" s="377">
        <v>12065623</v>
      </c>
      <c r="D44" s="377"/>
      <c r="E44" s="377">
        <v>422542720495</v>
      </c>
      <c r="F44" s="377"/>
      <c r="G44" s="377">
        <v>345542315568</v>
      </c>
      <c r="H44" s="377"/>
      <c r="I44" s="377">
        <v>77000404927</v>
      </c>
      <c r="J44" s="377"/>
      <c r="K44" s="377">
        <v>12065623</v>
      </c>
      <c r="L44" s="377"/>
      <c r="M44" s="377">
        <v>422542720495</v>
      </c>
      <c r="N44" s="377"/>
      <c r="O44" s="377">
        <v>280037320968</v>
      </c>
      <c r="P44" s="377"/>
      <c r="Q44" s="377">
        <v>142505399527</v>
      </c>
    </row>
    <row r="45" spans="1:17" ht="20.25">
      <c r="A45" s="173" t="s">
        <v>53</v>
      </c>
      <c r="C45" s="377">
        <v>0</v>
      </c>
      <c r="D45" s="377"/>
      <c r="E45" s="377">
        <v>0</v>
      </c>
      <c r="F45" s="377"/>
      <c r="G45" s="377">
        <v>1526111</v>
      </c>
      <c r="H45" s="377"/>
      <c r="I45" s="377">
        <v>-1526111</v>
      </c>
      <c r="J45" s="377"/>
      <c r="K45" s="377">
        <v>0</v>
      </c>
      <c r="L45" s="377"/>
      <c r="M45" s="377">
        <v>0</v>
      </c>
      <c r="N45" s="377">
        <v>0</v>
      </c>
      <c r="O45" s="377">
        <v>0</v>
      </c>
      <c r="P45" s="377">
        <v>0</v>
      </c>
      <c r="Q45" s="377">
        <v>0</v>
      </c>
    </row>
    <row r="46" spans="1:17" ht="20.25">
      <c r="A46" s="174" t="s">
        <v>54</v>
      </c>
      <c r="C46" s="377">
        <v>936280</v>
      </c>
      <c r="D46" s="377"/>
      <c r="E46" s="377">
        <v>101614823250</v>
      </c>
      <c r="F46" s="377"/>
      <c r="G46" s="377">
        <v>84387397180</v>
      </c>
      <c r="H46" s="377"/>
      <c r="I46" s="377">
        <v>17227426070</v>
      </c>
      <c r="J46" s="377"/>
      <c r="K46" s="377">
        <v>936280</v>
      </c>
      <c r="L46" s="377"/>
      <c r="M46" s="377">
        <v>101614823250</v>
      </c>
      <c r="N46" s="377"/>
      <c r="O46" s="377">
        <v>77079849954</v>
      </c>
      <c r="P46" s="377"/>
      <c r="Q46" s="377">
        <v>24534973296</v>
      </c>
    </row>
    <row r="47" spans="1:17" ht="20.25">
      <c r="A47" s="175" t="s">
        <v>55</v>
      </c>
      <c r="C47" s="377">
        <v>7884633</v>
      </c>
      <c r="D47" s="377"/>
      <c r="E47" s="377">
        <v>113960440565</v>
      </c>
      <c r="F47" s="377"/>
      <c r="G47" s="377">
        <v>102360615803</v>
      </c>
      <c r="H47" s="377"/>
      <c r="I47" s="377">
        <v>11599824762</v>
      </c>
      <c r="J47" s="377"/>
      <c r="K47" s="377">
        <v>7884633</v>
      </c>
      <c r="L47" s="377"/>
      <c r="M47" s="377">
        <v>113960440565</v>
      </c>
      <c r="N47" s="377"/>
      <c r="O47" s="377">
        <v>122555547114</v>
      </c>
      <c r="P47" s="377"/>
      <c r="Q47" s="377">
        <v>-8595106549</v>
      </c>
    </row>
    <row r="48" spans="1:17" ht="20.25">
      <c r="A48" s="176" t="s">
        <v>56</v>
      </c>
      <c r="C48" s="377">
        <v>694175</v>
      </c>
      <c r="D48" s="377"/>
      <c r="E48" s="377">
        <v>127657571824</v>
      </c>
      <c r="F48" s="377"/>
      <c r="G48" s="377">
        <v>127166260027</v>
      </c>
      <c r="H48" s="377"/>
      <c r="I48" s="377">
        <v>491311797</v>
      </c>
      <c r="J48" s="377"/>
      <c r="K48" s="377">
        <v>694175</v>
      </c>
      <c r="L48" s="377"/>
      <c r="M48" s="377">
        <v>127657571824</v>
      </c>
      <c r="N48" s="377"/>
      <c r="O48" s="377">
        <v>122994604215</v>
      </c>
      <c r="P48" s="377"/>
      <c r="Q48" s="377">
        <v>4662967609</v>
      </c>
    </row>
    <row r="49" spans="1:17" ht="20.25">
      <c r="A49" s="177" t="s">
        <v>57</v>
      </c>
      <c r="C49" s="377">
        <v>1444055</v>
      </c>
      <c r="D49" s="377"/>
      <c r="E49" s="377">
        <v>37078006003</v>
      </c>
      <c r="F49" s="377"/>
      <c r="G49" s="377">
        <v>40695372442</v>
      </c>
      <c r="H49" s="377"/>
      <c r="I49" s="377">
        <v>-3617366439</v>
      </c>
      <c r="J49" s="377"/>
      <c r="K49" s="377">
        <v>1444055</v>
      </c>
      <c r="L49" s="377"/>
      <c r="M49" s="377">
        <v>37078006003</v>
      </c>
      <c r="N49" s="377"/>
      <c r="O49" s="377">
        <v>37085989448</v>
      </c>
      <c r="P49" s="377"/>
      <c r="Q49" s="377">
        <v>-7983445</v>
      </c>
    </row>
    <row r="50" spans="1:17" ht="30">
      <c r="A50" s="178" t="s">
        <v>58</v>
      </c>
      <c r="C50" s="377">
        <v>1500001</v>
      </c>
      <c r="D50" s="377"/>
      <c r="E50" s="377">
        <v>47207465972</v>
      </c>
      <c r="F50" s="377"/>
      <c r="G50" s="377">
        <v>47788985609</v>
      </c>
      <c r="H50" s="377"/>
      <c r="I50" s="377">
        <v>-581519637</v>
      </c>
      <c r="J50" s="377"/>
      <c r="K50" s="377">
        <v>1500001</v>
      </c>
      <c r="L50" s="377"/>
      <c r="M50" s="377">
        <v>47207465972</v>
      </c>
      <c r="N50" s="377"/>
      <c r="O50" s="377">
        <v>37876786094</v>
      </c>
      <c r="P50" s="377"/>
      <c r="Q50" s="377">
        <v>9330679878</v>
      </c>
    </row>
    <row r="51" spans="1:17" ht="20.25">
      <c r="A51" s="179" t="s">
        <v>59</v>
      </c>
      <c r="C51" s="377">
        <v>8951479</v>
      </c>
      <c r="D51" s="377"/>
      <c r="E51" s="377">
        <v>249417042130</v>
      </c>
      <c r="F51" s="377"/>
      <c r="G51" s="377">
        <v>235001929456</v>
      </c>
      <c r="H51" s="377"/>
      <c r="I51" s="377">
        <v>14415112674</v>
      </c>
      <c r="J51" s="377"/>
      <c r="K51" s="377">
        <v>8951479</v>
      </c>
      <c r="L51" s="377"/>
      <c r="M51" s="377">
        <v>249417042130</v>
      </c>
      <c r="N51" s="377"/>
      <c r="O51" s="377">
        <v>275605201082</v>
      </c>
      <c r="P51" s="377"/>
      <c r="Q51" s="377">
        <v>-26188158952</v>
      </c>
    </row>
    <row r="52" spans="1:17" ht="30">
      <c r="A52" s="180" t="s">
        <v>60</v>
      </c>
      <c r="C52" s="377">
        <v>0</v>
      </c>
      <c r="D52" s="377"/>
      <c r="E52" s="377">
        <v>0</v>
      </c>
      <c r="F52" s="377"/>
      <c r="G52" s="377">
        <v>-24608049005</v>
      </c>
      <c r="H52" s="377"/>
      <c r="I52" s="377">
        <v>24608049005</v>
      </c>
      <c r="J52" s="377"/>
      <c r="K52" s="377">
        <v>0</v>
      </c>
      <c r="L52" s="377"/>
      <c r="M52" s="377">
        <v>0</v>
      </c>
      <c r="N52" s="377"/>
      <c r="O52" s="377">
        <v>0</v>
      </c>
      <c r="P52" s="377"/>
      <c r="Q52" s="377">
        <v>0</v>
      </c>
    </row>
    <row r="53" spans="1:17" ht="30">
      <c r="A53" s="181" t="s">
        <v>61</v>
      </c>
      <c r="C53" s="377">
        <v>0</v>
      </c>
      <c r="D53" s="377"/>
      <c r="E53" s="377">
        <v>1</v>
      </c>
      <c r="F53" s="377"/>
      <c r="G53" s="377">
        <v>1</v>
      </c>
      <c r="H53" s="377"/>
      <c r="I53" s="377">
        <v>0</v>
      </c>
      <c r="J53" s="377"/>
      <c r="K53" s="377">
        <v>0</v>
      </c>
      <c r="L53" s="377"/>
      <c r="M53" s="377">
        <v>1</v>
      </c>
      <c r="N53" s="377"/>
      <c r="O53" s="377">
        <v>1</v>
      </c>
      <c r="P53" s="377"/>
      <c r="Q53" s="377">
        <v>0</v>
      </c>
    </row>
    <row r="54" spans="1:17" ht="20.25">
      <c r="A54" s="182" t="s">
        <v>62</v>
      </c>
      <c r="C54" s="377">
        <v>5107693</v>
      </c>
      <c r="D54" s="377"/>
      <c r="E54" s="377">
        <v>45644947018</v>
      </c>
      <c r="F54" s="377"/>
      <c r="G54" s="377">
        <v>40669190835</v>
      </c>
      <c r="H54" s="377"/>
      <c r="I54" s="377">
        <v>4975756183</v>
      </c>
      <c r="J54" s="377"/>
      <c r="K54" s="377">
        <v>5107693</v>
      </c>
      <c r="L54" s="377"/>
      <c r="M54" s="377">
        <v>45644947018</v>
      </c>
      <c r="N54" s="377"/>
      <c r="O54" s="377">
        <v>53007035246</v>
      </c>
      <c r="P54" s="377"/>
      <c r="Q54" s="377">
        <v>-7362088228</v>
      </c>
    </row>
    <row r="55" spans="1:17" ht="21" thickBot="1">
      <c r="A55" s="183" t="s">
        <v>63</v>
      </c>
      <c r="C55" s="404">
        <f>SUM(C9:$C$54)</f>
        <v>349399838</v>
      </c>
      <c r="E55" s="382">
        <f>SUM(E9:$E$54)</f>
        <v>3782652100198</v>
      </c>
      <c r="F55" s="377"/>
      <c r="G55" s="382">
        <f>SUM(G9:$G$54)</f>
        <v>3585459378987</v>
      </c>
      <c r="H55" s="377"/>
      <c r="I55" s="382">
        <f>SUM(I9:$I$54)</f>
        <v>197192721211</v>
      </c>
      <c r="K55" s="404">
        <f>SUM(K9:$K$54)</f>
        <v>349399838</v>
      </c>
      <c r="M55" s="382">
        <f>SUM(M9:$M$54)</f>
        <v>3782652100198</v>
      </c>
      <c r="N55" s="377"/>
      <c r="O55" s="382">
        <f>SUM(O9:$O$54)</f>
        <v>3973823792052</v>
      </c>
      <c r="P55" s="377"/>
      <c r="Q55" s="382">
        <f>SUM(Q9:$Q$54)</f>
        <v>-191171691854</v>
      </c>
    </row>
    <row r="56" spans="1:17" ht="15.75" thickTop="1">
      <c r="C56" s="184"/>
      <c r="E56" s="185"/>
      <c r="G56" s="186"/>
      <c r="I56" s="187"/>
      <c r="K56" s="188"/>
      <c r="M56" s="189"/>
      <c r="O56" s="190"/>
      <c r="Q56" s="191"/>
    </row>
    <row r="57" spans="1:17">
      <c r="I57" s="351"/>
      <c r="Q57" s="351"/>
    </row>
    <row r="58" spans="1:17">
      <c r="A58" s="497" t="s">
        <v>200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N58" s="498"/>
      <c r="O58" s="498"/>
      <c r="P58" s="498"/>
      <c r="Q58" s="499"/>
    </row>
    <row r="60" spans="1:17">
      <c r="E60" s="347"/>
      <c r="F60" s="347"/>
      <c r="I60" s="347"/>
      <c r="M60" s="347"/>
      <c r="Q60" s="347"/>
    </row>
    <row r="62" spans="1:17">
      <c r="I62" s="347"/>
      <c r="M62" s="347"/>
    </row>
    <row r="63" spans="1:17">
      <c r="Q63" s="347"/>
    </row>
  </sheetData>
  <mergeCells count="7">
    <mergeCell ref="A58:Q58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70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X111"/>
  <sheetViews>
    <sheetView rightToLeft="1" view="pageBreakPreview" topLeftCell="A73" zoomScale="70" zoomScaleNormal="100" zoomScaleSheetLayoutView="70" workbookViewId="0">
      <selection activeCell="Z97" sqref="Z97"/>
    </sheetView>
  </sheetViews>
  <sheetFormatPr defaultRowHeight="15"/>
  <cols>
    <col min="1" max="1" width="22.140625" bestFit="1" customWidth="1"/>
    <col min="2" max="2" width="1.42578125" customWidth="1"/>
    <col min="3" max="3" width="16.7109375" bestFit="1" customWidth="1"/>
    <col min="4" max="4" width="1.42578125" customWidth="1"/>
    <col min="5" max="5" width="19.28515625" bestFit="1" customWidth="1"/>
    <col min="6" max="6" width="1.42578125" customWidth="1"/>
    <col min="7" max="7" width="18.140625" bestFit="1" customWidth="1"/>
    <col min="8" max="8" width="1.42578125" customWidth="1"/>
    <col min="9" max="9" width="19.42578125" bestFit="1" customWidth="1"/>
    <col min="10" max="10" width="1.42578125" customWidth="1"/>
    <col min="11" max="11" width="10.5703125" bestFit="1" customWidth="1"/>
    <col min="12" max="12" width="1.42578125" customWidth="1"/>
    <col min="13" max="13" width="19.42578125" bestFit="1" customWidth="1"/>
    <col min="14" max="14" width="1.42578125" customWidth="1"/>
    <col min="15" max="15" width="19.42578125" bestFit="1" customWidth="1"/>
    <col min="16" max="16" width="1.42578125" customWidth="1"/>
    <col min="17" max="17" width="21.28515625" bestFit="1" customWidth="1"/>
    <col min="18" max="18" width="1.42578125" customWidth="1"/>
    <col min="19" max="19" width="21.28515625" bestFit="1" customWidth="1"/>
    <col min="20" max="20" width="1.42578125" customWidth="1"/>
    <col min="21" max="21" width="10.5703125" bestFit="1" customWidth="1"/>
    <col min="23" max="23" width="17.28515625" bestFit="1" customWidth="1"/>
    <col min="24" max="24" width="14.85546875" bestFit="1" customWidth="1"/>
  </cols>
  <sheetData>
    <row r="1" spans="1:24" ht="20.100000000000001" customHeight="1">
      <c r="A1" s="506" t="s">
        <v>0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  <c r="L1" s="436"/>
      <c r="M1" s="436"/>
      <c r="N1" s="436"/>
      <c r="O1" s="436"/>
      <c r="P1" s="436"/>
      <c r="Q1" s="436"/>
      <c r="R1" s="436"/>
      <c r="S1" s="436"/>
      <c r="T1" s="436"/>
      <c r="U1" s="436"/>
    </row>
    <row r="2" spans="1:24" ht="20.100000000000001" customHeight="1">
      <c r="A2" s="507" t="s">
        <v>90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  <c r="M2" s="436"/>
      <c r="N2" s="436"/>
      <c r="O2" s="436"/>
      <c r="P2" s="436"/>
      <c r="Q2" s="436"/>
      <c r="R2" s="436"/>
      <c r="S2" s="436"/>
      <c r="T2" s="436"/>
      <c r="U2" s="436"/>
    </row>
    <row r="3" spans="1:24" ht="20.100000000000001" customHeight="1">
      <c r="A3" s="508" t="s">
        <v>2</v>
      </c>
      <c r="B3" s="436"/>
      <c r="C3" s="436"/>
      <c r="D3" s="436"/>
      <c r="E3" s="436"/>
      <c r="F3" s="436"/>
      <c r="G3" s="436"/>
      <c r="H3" s="436"/>
      <c r="I3" s="436"/>
      <c r="J3" s="436"/>
      <c r="K3" s="436"/>
      <c r="L3" s="436"/>
      <c r="M3" s="436"/>
      <c r="N3" s="436"/>
      <c r="O3" s="436"/>
      <c r="P3" s="436"/>
      <c r="Q3" s="436"/>
      <c r="R3" s="436"/>
      <c r="S3" s="436"/>
      <c r="T3" s="436"/>
      <c r="U3" s="436"/>
    </row>
    <row r="5" spans="1:24" ht="15.75">
      <c r="A5" s="509" t="s">
        <v>204</v>
      </c>
      <c r="B5" s="436"/>
      <c r="C5" s="436"/>
      <c r="D5" s="436"/>
      <c r="E5" s="436"/>
      <c r="F5" s="436"/>
      <c r="G5" s="436"/>
      <c r="H5" s="436"/>
      <c r="I5" s="436"/>
      <c r="J5" s="436"/>
      <c r="K5" s="436"/>
      <c r="L5" s="436"/>
      <c r="M5" s="436"/>
      <c r="N5" s="436"/>
      <c r="O5" s="436"/>
      <c r="P5" s="436"/>
      <c r="Q5" s="436"/>
      <c r="R5" s="436"/>
      <c r="S5" s="436"/>
      <c r="T5" s="436"/>
      <c r="U5" s="436"/>
    </row>
    <row r="7" spans="1:24" ht="15.75">
      <c r="C7" s="510" t="s">
        <v>106</v>
      </c>
      <c r="D7" s="466"/>
      <c r="E7" s="466"/>
      <c r="F7" s="466"/>
      <c r="G7" s="466"/>
      <c r="H7" s="466"/>
      <c r="I7" s="466"/>
      <c r="J7" s="466"/>
      <c r="K7" s="466"/>
      <c r="M7" s="511" t="s">
        <v>7</v>
      </c>
      <c r="N7" s="466"/>
      <c r="O7" s="466"/>
      <c r="P7" s="466"/>
      <c r="Q7" s="466"/>
      <c r="R7" s="466"/>
      <c r="S7" s="466"/>
      <c r="T7" s="466"/>
      <c r="U7" s="466"/>
    </row>
    <row r="8" spans="1:24" ht="31.5">
      <c r="A8" s="192" t="s">
        <v>205</v>
      </c>
      <c r="C8" s="193" t="s">
        <v>104</v>
      </c>
      <c r="E8" s="194" t="s">
        <v>206</v>
      </c>
      <c r="G8" s="195" t="s">
        <v>207</v>
      </c>
      <c r="I8" s="196" t="s">
        <v>208</v>
      </c>
      <c r="K8" s="197" t="s">
        <v>209</v>
      </c>
      <c r="M8" s="198" t="s">
        <v>104</v>
      </c>
      <c r="O8" s="199" t="s">
        <v>206</v>
      </c>
      <c r="Q8" s="200" t="s">
        <v>207</v>
      </c>
      <c r="S8" s="201" t="s">
        <v>208</v>
      </c>
      <c r="U8" s="202" t="s">
        <v>209</v>
      </c>
    </row>
    <row r="9" spans="1:24" ht="20.25">
      <c r="A9" s="203" t="s">
        <v>17</v>
      </c>
      <c r="C9" s="377">
        <v>0</v>
      </c>
      <c r="D9" s="377"/>
      <c r="E9" s="377">
        <v>-3601722868</v>
      </c>
      <c r="F9" s="377"/>
      <c r="G9" s="377">
        <v>3163219447</v>
      </c>
      <c r="H9" s="377"/>
      <c r="I9" s="377">
        <v>-438503421</v>
      </c>
      <c r="K9" s="410">
        <v>-3.2673939834430548E-3</v>
      </c>
      <c r="M9" s="377">
        <v>0</v>
      </c>
      <c r="N9" s="377"/>
      <c r="O9" s="377">
        <v>0</v>
      </c>
      <c r="P9" s="377"/>
      <c r="Q9" s="377">
        <v>3163219447</v>
      </c>
      <c r="R9" s="377"/>
      <c r="S9" s="377">
        <f>M9+O9+Q9</f>
        <v>3163219447</v>
      </c>
      <c r="U9" s="410">
        <v>-2.1556548408593651E-3</v>
      </c>
      <c r="W9" s="347"/>
      <c r="X9" s="347"/>
    </row>
    <row r="10" spans="1:24" ht="20.25">
      <c r="A10" s="204" t="s">
        <v>113</v>
      </c>
      <c r="C10" s="377">
        <v>0</v>
      </c>
      <c r="D10" s="377"/>
      <c r="E10" s="377">
        <v>0</v>
      </c>
      <c r="F10" s="377"/>
      <c r="G10" s="377">
        <v>0</v>
      </c>
      <c r="H10" s="377"/>
      <c r="I10" s="377">
        <v>0</v>
      </c>
      <c r="K10" s="410">
        <v>0</v>
      </c>
      <c r="M10" s="377">
        <v>7224016150</v>
      </c>
      <c r="N10" s="377"/>
      <c r="O10" s="377">
        <v>0</v>
      </c>
      <c r="P10" s="377"/>
      <c r="Q10" s="377">
        <v>82483095636</v>
      </c>
      <c r="R10" s="377"/>
      <c r="S10" s="377">
        <f t="shared" ref="S10:S73" si="0">M10+O10+Q10</f>
        <v>89707111786</v>
      </c>
      <c r="U10" s="410">
        <v>-6.1133150267017537E-2</v>
      </c>
      <c r="W10" s="350"/>
      <c r="X10" s="350"/>
    </row>
    <row r="11" spans="1:24" ht="20.25">
      <c r="A11" s="205" t="s">
        <v>18</v>
      </c>
      <c r="C11" s="377">
        <v>0</v>
      </c>
      <c r="D11" s="377"/>
      <c r="E11" s="377">
        <v>0</v>
      </c>
      <c r="F11" s="377"/>
      <c r="G11" s="377">
        <v>0</v>
      </c>
      <c r="H11" s="377"/>
      <c r="I11" s="377">
        <v>0</v>
      </c>
      <c r="K11" s="410">
        <v>0</v>
      </c>
      <c r="M11" s="377">
        <v>0</v>
      </c>
      <c r="N11" s="377"/>
      <c r="O11" s="377">
        <v>0</v>
      </c>
      <c r="P11" s="377"/>
      <c r="Q11" s="377">
        <v>-8481897608</v>
      </c>
      <c r="R11" s="377"/>
      <c r="S11" s="377">
        <f t="shared" si="0"/>
        <v>-8481897608</v>
      </c>
      <c r="U11" s="410">
        <v>5.7802008190419012E-3</v>
      </c>
      <c r="W11" s="350"/>
      <c r="X11" s="350"/>
    </row>
    <row r="12" spans="1:24" ht="20.25">
      <c r="A12" s="206" t="s">
        <v>19</v>
      </c>
      <c r="C12" s="377">
        <v>0</v>
      </c>
      <c r="D12" s="377"/>
      <c r="E12" s="377">
        <v>20535406614</v>
      </c>
      <c r="F12" s="377"/>
      <c r="G12" s="377">
        <v>-33272640415</v>
      </c>
      <c r="H12" s="377"/>
      <c r="I12" s="377">
        <v>-12737233801</v>
      </c>
      <c r="K12" s="410">
        <v>-9.490817880550792E-2</v>
      </c>
      <c r="M12" s="377">
        <v>6085592160</v>
      </c>
      <c r="N12" s="377"/>
      <c r="O12" s="377">
        <v>-81588419184</v>
      </c>
      <c r="P12" s="377"/>
      <c r="Q12" s="377">
        <v>-129400294668</v>
      </c>
      <c r="R12" s="377"/>
      <c r="S12" s="377">
        <f t="shared" si="0"/>
        <v>-204903121692</v>
      </c>
      <c r="U12" s="410">
        <v>0.13963634631845237</v>
      </c>
      <c r="W12" s="350"/>
      <c r="X12" s="350"/>
    </row>
    <row r="13" spans="1:24" ht="20.25">
      <c r="A13" s="207" t="s">
        <v>166</v>
      </c>
      <c r="C13" s="377">
        <v>0</v>
      </c>
      <c r="D13" s="377"/>
      <c r="E13" s="377">
        <v>0</v>
      </c>
      <c r="F13" s="377"/>
      <c r="G13" s="377">
        <v>0</v>
      </c>
      <c r="H13" s="377"/>
      <c r="I13" s="377">
        <v>0</v>
      </c>
      <c r="K13" s="410">
        <v>0</v>
      </c>
      <c r="M13" s="377">
        <v>0</v>
      </c>
      <c r="N13" s="377"/>
      <c r="O13" s="377">
        <v>0</v>
      </c>
      <c r="P13" s="377"/>
      <c r="Q13" s="377">
        <v>-17304075933</v>
      </c>
      <c r="R13" s="377"/>
      <c r="S13" s="377">
        <f t="shared" si="0"/>
        <v>-17304075933</v>
      </c>
      <c r="U13" s="410">
        <v>1.179229442552472E-2</v>
      </c>
      <c r="W13" s="350"/>
      <c r="X13" s="350"/>
    </row>
    <row r="14" spans="1:24" ht="20.25">
      <c r="A14" s="208" t="s">
        <v>167</v>
      </c>
      <c r="C14" s="377">
        <v>0</v>
      </c>
      <c r="D14" s="377"/>
      <c r="E14" s="377">
        <v>0</v>
      </c>
      <c r="F14" s="377"/>
      <c r="G14" s="377">
        <v>0</v>
      </c>
      <c r="H14" s="377"/>
      <c r="I14" s="377">
        <v>0</v>
      </c>
      <c r="K14" s="410">
        <v>0</v>
      </c>
      <c r="M14" s="377">
        <v>0</v>
      </c>
      <c r="N14" s="377"/>
      <c r="O14" s="377">
        <v>0</v>
      </c>
      <c r="P14" s="377"/>
      <c r="Q14" s="377">
        <v>-3633701674</v>
      </c>
      <c r="R14" s="377"/>
      <c r="S14" s="377">
        <f t="shared" si="0"/>
        <v>-3633701674</v>
      </c>
      <c r="U14" s="410">
        <v>2.4762766969031215E-3</v>
      </c>
      <c r="W14" s="350"/>
      <c r="X14" s="350"/>
    </row>
    <row r="15" spans="1:24" ht="20.25">
      <c r="A15" s="209" t="s">
        <v>168</v>
      </c>
      <c r="C15" s="377">
        <v>0</v>
      </c>
      <c r="D15" s="377"/>
      <c r="E15" s="377">
        <v>0</v>
      </c>
      <c r="F15" s="377"/>
      <c r="G15" s="377">
        <v>0</v>
      </c>
      <c r="H15" s="377"/>
      <c r="I15" s="377">
        <v>0</v>
      </c>
      <c r="K15" s="410">
        <v>0</v>
      </c>
      <c r="M15" s="377">
        <v>0</v>
      </c>
      <c r="N15" s="377"/>
      <c r="O15" s="377">
        <v>0</v>
      </c>
      <c r="P15" s="377"/>
      <c r="Q15" s="377">
        <v>19512514430</v>
      </c>
      <c r="R15" s="377"/>
      <c r="S15" s="377">
        <f t="shared" si="0"/>
        <v>19512514430</v>
      </c>
      <c r="U15" s="410">
        <v>-1.3297289958260591E-2</v>
      </c>
      <c r="W15" s="350"/>
      <c r="X15" s="350"/>
    </row>
    <row r="16" spans="1:24" ht="20.25">
      <c r="A16" s="210" t="s">
        <v>169</v>
      </c>
      <c r="C16" s="377">
        <v>0</v>
      </c>
      <c r="D16" s="377"/>
      <c r="E16" s="377">
        <v>0</v>
      </c>
      <c r="F16" s="377"/>
      <c r="G16" s="377">
        <v>0</v>
      </c>
      <c r="H16" s="377"/>
      <c r="I16" s="377">
        <v>0</v>
      </c>
      <c r="K16" s="410">
        <v>0</v>
      </c>
      <c r="M16" s="377">
        <v>0</v>
      </c>
      <c r="N16" s="377"/>
      <c r="O16" s="377">
        <v>0</v>
      </c>
      <c r="P16" s="377"/>
      <c r="Q16" s="377">
        <v>-56098568415</v>
      </c>
      <c r="R16" s="377"/>
      <c r="S16" s="377">
        <f t="shared" si="0"/>
        <v>-56098568415</v>
      </c>
      <c r="U16" s="410">
        <v>3.8229769573452879E-2</v>
      </c>
      <c r="W16" s="350"/>
      <c r="X16" s="350"/>
    </row>
    <row r="17" spans="1:24" ht="20.25">
      <c r="A17" s="211" t="s">
        <v>210</v>
      </c>
      <c r="C17" s="377">
        <v>0</v>
      </c>
      <c r="D17" s="377"/>
      <c r="E17" s="377">
        <v>0</v>
      </c>
      <c r="F17" s="377"/>
      <c r="G17" s="377">
        <v>0</v>
      </c>
      <c r="H17" s="377"/>
      <c r="I17" s="377">
        <v>0</v>
      </c>
      <c r="K17" s="410">
        <v>0</v>
      </c>
      <c r="M17" s="377">
        <v>0</v>
      </c>
      <c r="N17" s="377"/>
      <c r="O17" s="377">
        <v>0</v>
      </c>
      <c r="P17" s="377"/>
      <c r="Q17" s="377">
        <v>-89975032883</v>
      </c>
      <c r="R17" s="377"/>
      <c r="S17" s="377">
        <f t="shared" si="0"/>
        <v>-89975032883</v>
      </c>
      <c r="U17" s="410">
        <v>6.1315731785433578E-2</v>
      </c>
      <c r="W17" s="350"/>
      <c r="X17" s="350"/>
    </row>
    <row r="18" spans="1:24" ht="20.25">
      <c r="A18" s="212" t="s">
        <v>211</v>
      </c>
      <c r="C18" s="377">
        <v>0</v>
      </c>
      <c r="D18" s="377"/>
      <c r="E18" s="377">
        <v>-55405653745</v>
      </c>
      <c r="F18" s="377"/>
      <c r="G18" s="377">
        <v>-645851484</v>
      </c>
      <c r="H18" s="377"/>
      <c r="I18" s="377">
        <v>-56051505229</v>
      </c>
      <c r="K18" s="410">
        <v>-0.41765318621804215</v>
      </c>
      <c r="M18" s="377">
        <v>4864880902</v>
      </c>
      <c r="N18" s="377"/>
      <c r="O18" s="377">
        <v>-162333335249</v>
      </c>
      <c r="P18" s="377"/>
      <c r="Q18" s="377">
        <v>-1688411592</v>
      </c>
      <c r="R18" s="377"/>
      <c r="S18" s="377">
        <f t="shared" si="0"/>
        <v>-159156865939</v>
      </c>
      <c r="U18" s="410">
        <v>0.10846141858504146</v>
      </c>
      <c r="W18" s="350"/>
      <c r="X18" s="350"/>
    </row>
    <row r="19" spans="1:24" ht="20.25">
      <c r="A19" s="213" t="s">
        <v>170</v>
      </c>
      <c r="C19" s="377">
        <v>0</v>
      </c>
      <c r="D19" s="377"/>
      <c r="E19" s="377">
        <v>0</v>
      </c>
      <c r="F19" s="377"/>
      <c r="G19" s="377">
        <v>0</v>
      </c>
      <c r="H19" s="377"/>
      <c r="I19" s="377">
        <v>0</v>
      </c>
      <c r="K19" s="410">
        <v>0</v>
      </c>
      <c r="M19" s="377">
        <v>0</v>
      </c>
      <c r="N19" s="377"/>
      <c r="O19" s="377">
        <v>0</v>
      </c>
      <c r="P19" s="377"/>
      <c r="Q19" s="377">
        <v>-209533232</v>
      </c>
      <c r="R19" s="377"/>
      <c r="S19" s="377">
        <f t="shared" si="0"/>
        <v>-209533232</v>
      </c>
      <c r="U19" s="410">
        <v>1.4279165054769861E-4</v>
      </c>
      <c r="W19" s="350"/>
      <c r="X19" s="350"/>
    </row>
    <row r="20" spans="1:24" ht="20.25">
      <c r="A20" s="214" t="s">
        <v>21</v>
      </c>
      <c r="C20" s="377">
        <v>0</v>
      </c>
      <c r="D20" s="377"/>
      <c r="E20" s="377">
        <v>-7963235017</v>
      </c>
      <c r="F20" s="377"/>
      <c r="G20" s="377">
        <v>0</v>
      </c>
      <c r="H20" s="377"/>
      <c r="I20" s="377">
        <v>-7963235017</v>
      </c>
      <c r="K20" s="410">
        <v>-5.933597079802224E-2</v>
      </c>
      <c r="M20" s="377">
        <v>135000000</v>
      </c>
      <c r="N20" s="377"/>
      <c r="O20" s="377">
        <v>-5600392459</v>
      </c>
      <c r="P20" s="377"/>
      <c r="Q20" s="377">
        <v>0</v>
      </c>
      <c r="R20" s="377"/>
      <c r="S20" s="377">
        <f t="shared" si="0"/>
        <v>-5465392459</v>
      </c>
      <c r="U20" s="410">
        <v>3.724528098299726E-3</v>
      </c>
      <c r="W20" s="350"/>
      <c r="X20" s="350"/>
    </row>
    <row r="21" spans="1:24" ht="20.25">
      <c r="A21" s="215" t="s">
        <v>172</v>
      </c>
      <c r="C21" s="377">
        <v>0</v>
      </c>
      <c r="D21" s="377"/>
      <c r="E21" s="377">
        <v>0</v>
      </c>
      <c r="F21" s="377"/>
      <c r="G21" s="377">
        <v>0</v>
      </c>
      <c r="H21" s="377"/>
      <c r="I21" s="377">
        <v>0</v>
      </c>
      <c r="K21" s="410">
        <v>0</v>
      </c>
      <c r="M21" s="377">
        <v>0</v>
      </c>
      <c r="N21" s="377"/>
      <c r="O21" s="377">
        <v>0</v>
      </c>
      <c r="P21" s="377"/>
      <c r="Q21" s="377">
        <v>-9740409024</v>
      </c>
      <c r="R21" s="377"/>
      <c r="S21" s="377">
        <f t="shared" si="0"/>
        <v>-9740409024</v>
      </c>
      <c r="U21" s="410">
        <v>6.6378448338288319E-3</v>
      </c>
      <c r="W21" s="350"/>
      <c r="X21" s="350"/>
    </row>
    <row r="22" spans="1:24" ht="20.25">
      <c r="A22" s="216" t="s">
        <v>22</v>
      </c>
      <c r="C22" s="377">
        <v>0</v>
      </c>
      <c r="D22" s="377"/>
      <c r="E22" s="377">
        <v>-4947983280</v>
      </c>
      <c r="F22" s="377"/>
      <c r="G22" s="377">
        <v>0</v>
      </c>
      <c r="H22" s="377"/>
      <c r="I22" s="377">
        <v>-4947983280</v>
      </c>
      <c r="K22" s="410">
        <v>-3.686860814536002E-2</v>
      </c>
      <c r="M22" s="377">
        <v>0</v>
      </c>
      <c r="N22" s="377"/>
      <c r="O22" s="377">
        <v>-8617154594</v>
      </c>
      <c r="P22" s="377"/>
      <c r="Q22" s="377">
        <v>0</v>
      </c>
      <c r="R22" s="377"/>
      <c r="S22" s="377">
        <f t="shared" si="0"/>
        <v>-8617154594</v>
      </c>
      <c r="U22" s="410">
        <v>5.8723750679412212E-3</v>
      </c>
      <c r="W22" s="350"/>
      <c r="X22" s="350"/>
    </row>
    <row r="23" spans="1:24" ht="20.25">
      <c r="A23" s="217" t="s">
        <v>212</v>
      </c>
      <c r="C23" s="377">
        <v>0</v>
      </c>
      <c r="D23" s="377"/>
      <c r="E23" s="377">
        <v>0</v>
      </c>
      <c r="F23" s="377"/>
      <c r="G23" s="377">
        <v>0</v>
      </c>
      <c r="H23" s="377"/>
      <c r="I23" s="377">
        <v>0</v>
      </c>
      <c r="K23" s="410">
        <v>0</v>
      </c>
      <c r="M23" s="377">
        <v>0</v>
      </c>
      <c r="N23" s="377"/>
      <c r="O23" s="377">
        <v>0</v>
      </c>
      <c r="P23" s="377"/>
      <c r="Q23" s="377">
        <v>5586185265</v>
      </c>
      <c r="R23" s="377"/>
      <c r="S23" s="377">
        <f t="shared" si="0"/>
        <v>5586185265</v>
      </c>
      <c r="U23" s="410">
        <v>-3.8068453707361476E-3</v>
      </c>
      <c r="W23" s="350"/>
      <c r="X23" s="350"/>
    </row>
    <row r="24" spans="1:24" ht="20.25">
      <c r="A24" s="218" t="s">
        <v>117</v>
      </c>
      <c r="C24" s="377">
        <v>0</v>
      </c>
      <c r="D24" s="377"/>
      <c r="E24" s="377">
        <v>0</v>
      </c>
      <c r="F24" s="377"/>
      <c r="G24" s="377">
        <v>0</v>
      </c>
      <c r="H24" s="377"/>
      <c r="I24" s="377">
        <v>0</v>
      </c>
      <c r="K24" s="410">
        <v>0</v>
      </c>
      <c r="M24" s="377">
        <v>2299121400</v>
      </c>
      <c r="N24" s="377"/>
      <c r="O24" s="377">
        <v>0</v>
      </c>
      <c r="P24" s="377"/>
      <c r="Q24" s="377">
        <v>-7399828598</v>
      </c>
      <c r="R24" s="377"/>
      <c r="S24" s="377">
        <f t="shared" si="0"/>
        <v>-5100707198</v>
      </c>
      <c r="U24" s="410">
        <v>3.4760042252531425E-3</v>
      </c>
      <c r="W24" s="350"/>
      <c r="X24" s="350"/>
    </row>
    <row r="25" spans="1:24" ht="20.25">
      <c r="A25" s="219" t="s">
        <v>23</v>
      </c>
      <c r="C25" s="377">
        <v>0</v>
      </c>
      <c r="D25" s="377"/>
      <c r="E25" s="377">
        <v>-7433265772</v>
      </c>
      <c r="F25" s="377"/>
      <c r="G25" s="377">
        <v>0</v>
      </c>
      <c r="H25" s="377"/>
      <c r="I25" s="377">
        <v>-7433265772</v>
      </c>
      <c r="K25" s="410">
        <v>-5.538704305973019E-2</v>
      </c>
      <c r="M25" s="377">
        <v>0</v>
      </c>
      <c r="N25" s="377"/>
      <c r="O25" s="377">
        <v>-8960567156</v>
      </c>
      <c r="P25" s="377"/>
      <c r="Q25" s="377">
        <v>0</v>
      </c>
      <c r="R25" s="377"/>
      <c r="S25" s="377">
        <f t="shared" si="0"/>
        <v>-8960567156</v>
      </c>
      <c r="U25" s="410">
        <v>6.1064021293230353E-3</v>
      </c>
      <c r="W25" s="350"/>
      <c r="X25" s="350"/>
    </row>
    <row r="26" spans="1:24" ht="30">
      <c r="A26" s="220" t="s">
        <v>174</v>
      </c>
      <c r="C26" s="377">
        <v>0</v>
      </c>
      <c r="D26" s="377"/>
      <c r="E26" s="377">
        <v>0</v>
      </c>
      <c r="F26" s="377"/>
      <c r="G26" s="377">
        <v>0</v>
      </c>
      <c r="H26" s="377"/>
      <c r="I26" s="377">
        <v>0</v>
      </c>
      <c r="K26" s="410">
        <v>0</v>
      </c>
      <c r="M26" s="377">
        <v>0</v>
      </c>
      <c r="N26" s="377"/>
      <c r="O26" s="377">
        <v>0</v>
      </c>
      <c r="P26" s="377"/>
      <c r="Q26" s="377">
        <v>667586710</v>
      </c>
      <c r="R26" s="377"/>
      <c r="S26" s="377">
        <f t="shared" si="0"/>
        <v>667586710</v>
      </c>
      <c r="U26" s="410">
        <v>-4.5494362538448229E-4</v>
      </c>
      <c r="W26" s="350"/>
      <c r="X26" s="350"/>
    </row>
    <row r="27" spans="1:24" ht="20.25">
      <c r="A27" s="221" t="s">
        <v>119</v>
      </c>
      <c r="C27" s="377">
        <v>0</v>
      </c>
      <c r="D27" s="377"/>
      <c r="E27" s="377">
        <v>0</v>
      </c>
      <c r="F27" s="377"/>
      <c r="G27" s="377">
        <v>0</v>
      </c>
      <c r="H27" s="377"/>
      <c r="I27" s="377">
        <v>0</v>
      </c>
      <c r="K27" s="410">
        <v>0</v>
      </c>
      <c r="M27" s="377">
        <v>342994600</v>
      </c>
      <c r="N27" s="377"/>
      <c r="O27" s="377">
        <v>0</v>
      </c>
      <c r="P27" s="377"/>
      <c r="Q27" s="377">
        <v>-12050625237</v>
      </c>
      <c r="R27" s="377"/>
      <c r="S27" s="377">
        <f t="shared" si="0"/>
        <v>-11707630637</v>
      </c>
      <c r="U27" s="410">
        <v>7.9784571005902978E-3</v>
      </c>
      <c r="W27" s="350"/>
      <c r="X27" s="350"/>
    </row>
    <row r="28" spans="1:24" ht="20.25">
      <c r="A28" s="222" t="s">
        <v>213</v>
      </c>
      <c r="C28" s="377">
        <v>0</v>
      </c>
      <c r="D28" s="377"/>
      <c r="E28" s="377">
        <v>0</v>
      </c>
      <c r="F28" s="377"/>
      <c r="G28" s="377">
        <v>0</v>
      </c>
      <c r="H28" s="377"/>
      <c r="I28" s="377">
        <v>0</v>
      </c>
      <c r="K28" s="410">
        <v>0</v>
      </c>
      <c r="M28" s="377">
        <v>14000000</v>
      </c>
      <c r="N28" s="377"/>
      <c r="O28" s="377">
        <v>0</v>
      </c>
      <c r="P28" s="377"/>
      <c r="Q28" s="377">
        <v>2518765928</v>
      </c>
      <c r="R28" s="377"/>
      <c r="S28" s="377">
        <f t="shared" si="0"/>
        <v>2532765928</v>
      </c>
      <c r="U28" s="410">
        <v>-1.7260165552645777E-3</v>
      </c>
      <c r="W28" s="350"/>
      <c r="X28" s="350"/>
    </row>
    <row r="29" spans="1:24" ht="20.25">
      <c r="A29" s="223" t="s">
        <v>214</v>
      </c>
      <c r="C29" s="377">
        <v>0</v>
      </c>
      <c r="D29" s="377"/>
      <c r="E29" s="377">
        <v>0</v>
      </c>
      <c r="F29" s="377"/>
      <c r="G29" s="377">
        <v>55314</v>
      </c>
      <c r="H29" s="377"/>
      <c r="I29" s="377">
        <v>55314</v>
      </c>
      <c r="K29" s="410">
        <v>4.1215785817134854E-7</v>
      </c>
      <c r="M29" s="377">
        <v>0</v>
      </c>
      <c r="N29" s="377"/>
      <c r="O29" s="377">
        <v>0</v>
      </c>
      <c r="P29" s="377"/>
      <c r="Q29" s="377">
        <v>2895512269</v>
      </c>
      <c r="R29" s="377"/>
      <c r="S29" s="377">
        <f t="shared" si="0"/>
        <v>2895512269</v>
      </c>
      <c r="U29" s="410">
        <v>-1.9732191028849397E-3</v>
      </c>
      <c r="W29" s="350"/>
      <c r="X29" s="350"/>
    </row>
    <row r="30" spans="1:24" ht="30">
      <c r="A30" s="224" t="s">
        <v>24</v>
      </c>
      <c r="C30" s="377">
        <v>0</v>
      </c>
      <c r="D30" s="377"/>
      <c r="E30" s="377">
        <v>1087052219</v>
      </c>
      <c r="F30" s="377"/>
      <c r="G30" s="377">
        <v>1676169119</v>
      </c>
      <c r="H30" s="377"/>
      <c r="I30" s="377">
        <v>2763221338</v>
      </c>
      <c r="K30" s="410">
        <v>2.0589423804524134E-2</v>
      </c>
      <c r="M30" s="377">
        <v>0</v>
      </c>
      <c r="N30" s="377"/>
      <c r="O30" s="377">
        <v>2307398497</v>
      </c>
      <c r="P30" s="377"/>
      <c r="Q30" s="377">
        <v>1676169119</v>
      </c>
      <c r="R30" s="377"/>
      <c r="S30" s="377">
        <f t="shared" si="0"/>
        <v>3983567616</v>
      </c>
      <c r="U30" s="410">
        <v>-2.7147015751515773E-3</v>
      </c>
      <c r="W30" s="350"/>
      <c r="X30" s="350"/>
    </row>
    <row r="31" spans="1:24" ht="20.25">
      <c r="A31" s="225" t="s">
        <v>175</v>
      </c>
      <c r="C31" s="377">
        <v>0</v>
      </c>
      <c r="D31" s="377"/>
      <c r="E31" s="377">
        <v>0</v>
      </c>
      <c r="F31" s="377"/>
      <c r="G31" s="377">
        <v>0</v>
      </c>
      <c r="H31" s="377"/>
      <c r="I31" s="377">
        <v>0</v>
      </c>
      <c r="K31" s="410">
        <v>0</v>
      </c>
      <c r="M31" s="377">
        <v>0</v>
      </c>
      <c r="N31" s="377"/>
      <c r="O31" s="377">
        <v>0</v>
      </c>
      <c r="P31" s="377"/>
      <c r="Q31" s="377">
        <v>-1581822484</v>
      </c>
      <c r="R31" s="377"/>
      <c r="S31" s="377">
        <f t="shared" si="0"/>
        <v>-1581822484</v>
      </c>
      <c r="U31" s="410">
        <v>1.0779724113825562E-3</v>
      </c>
      <c r="W31" s="350"/>
      <c r="X31" s="350"/>
    </row>
    <row r="32" spans="1:24" ht="30">
      <c r="A32" s="226" t="s">
        <v>25</v>
      </c>
      <c r="C32" s="377">
        <v>0</v>
      </c>
      <c r="D32" s="377"/>
      <c r="E32" s="377">
        <v>-242082110</v>
      </c>
      <c r="F32" s="377"/>
      <c r="G32" s="377">
        <v>0</v>
      </c>
      <c r="H32" s="377"/>
      <c r="I32" s="377">
        <v>-242082110</v>
      </c>
      <c r="K32" s="410">
        <v>-1.8038117648190475E-3</v>
      </c>
      <c r="M32" s="377">
        <v>6659510</v>
      </c>
      <c r="N32" s="377"/>
      <c r="O32" s="377">
        <v>-3087813514</v>
      </c>
      <c r="P32" s="377"/>
      <c r="Q32" s="377">
        <v>442294710</v>
      </c>
      <c r="R32" s="377"/>
      <c r="S32" s="377">
        <f t="shared" si="0"/>
        <v>-2638859294</v>
      </c>
      <c r="U32" s="410">
        <v>1.7983165274394024E-3</v>
      </c>
      <c r="W32" s="350"/>
      <c r="X32" s="350"/>
    </row>
    <row r="33" spans="1:24" ht="30">
      <c r="A33" s="227" t="s">
        <v>26</v>
      </c>
      <c r="C33" s="377">
        <v>0</v>
      </c>
      <c r="D33" s="377"/>
      <c r="E33" s="377">
        <v>6693750888</v>
      </c>
      <c r="F33" s="377"/>
      <c r="G33" s="377">
        <v>0</v>
      </c>
      <c r="H33" s="377"/>
      <c r="I33" s="377">
        <v>6693750888</v>
      </c>
      <c r="K33" s="410">
        <v>4.9876740592447524E-2</v>
      </c>
      <c r="M33" s="377">
        <v>0</v>
      </c>
      <c r="N33" s="377"/>
      <c r="O33" s="377">
        <v>8363383390</v>
      </c>
      <c r="P33" s="377"/>
      <c r="Q33" s="377">
        <v>0</v>
      </c>
      <c r="R33" s="377"/>
      <c r="S33" s="377">
        <f t="shared" si="0"/>
        <v>8363383390</v>
      </c>
      <c r="U33" s="410">
        <v>-5.6994363472678503E-3</v>
      </c>
      <c r="W33" s="350"/>
      <c r="X33" s="350"/>
    </row>
    <row r="34" spans="1:24" ht="30">
      <c r="A34" s="228" t="s">
        <v>124</v>
      </c>
      <c r="C34" s="377">
        <v>0</v>
      </c>
      <c r="D34" s="377"/>
      <c r="E34" s="377">
        <v>0</v>
      </c>
      <c r="F34" s="377"/>
      <c r="G34" s="377">
        <v>0</v>
      </c>
      <c r="H34" s="377"/>
      <c r="I34" s="377">
        <v>0</v>
      </c>
      <c r="K34" s="410">
        <v>0</v>
      </c>
      <c r="M34" s="377">
        <v>2422489376</v>
      </c>
      <c r="N34" s="377"/>
      <c r="O34" s="377">
        <v>0</v>
      </c>
      <c r="P34" s="377"/>
      <c r="Q34" s="377">
        <v>-35215839247</v>
      </c>
      <c r="R34" s="377"/>
      <c r="S34" s="377">
        <f t="shared" si="0"/>
        <v>-32793349871</v>
      </c>
      <c r="U34" s="410">
        <v>2.2347846737114471E-2</v>
      </c>
      <c r="W34" s="350"/>
      <c r="X34" s="350"/>
    </row>
    <row r="35" spans="1:24" ht="20.25">
      <c r="A35" s="229" t="s">
        <v>28</v>
      </c>
      <c r="C35" s="377">
        <v>0</v>
      </c>
      <c r="D35" s="377"/>
      <c r="E35" s="377">
        <v>-23993031</v>
      </c>
      <c r="F35" s="377"/>
      <c r="G35" s="377">
        <v>0</v>
      </c>
      <c r="H35" s="377"/>
      <c r="I35" s="377">
        <v>-23993031</v>
      </c>
      <c r="K35" s="410">
        <v>-1.7877781878003344E-4</v>
      </c>
      <c r="M35" s="377">
        <v>0</v>
      </c>
      <c r="N35" s="377"/>
      <c r="O35" s="377">
        <v>813333120</v>
      </c>
      <c r="P35" s="377"/>
      <c r="Q35" s="377">
        <v>0</v>
      </c>
      <c r="R35" s="377"/>
      <c r="S35" s="377">
        <f t="shared" si="0"/>
        <v>813333120</v>
      </c>
      <c r="U35" s="410">
        <v>-5.5426615406719551E-4</v>
      </c>
      <c r="W35" s="350"/>
      <c r="X35" s="350"/>
    </row>
    <row r="36" spans="1:24" ht="20.25">
      <c r="A36" s="230" t="s">
        <v>176</v>
      </c>
      <c r="C36" s="377">
        <v>0</v>
      </c>
      <c r="D36" s="377"/>
      <c r="E36" s="377">
        <v>0</v>
      </c>
      <c r="F36" s="377"/>
      <c r="G36" s="377">
        <v>0</v>
      </c>
      <c r="H36" s="377"/>
      <c r="I36" s="377">
        <v>0</v>
      </c>
      <c r="K36" s="410">
        <v>0</v>
      </c>
      <c r="M36" s="377">
        <v>0</v>
      </c>
      <c r="N36" s="377"/>
      <c r="O36" s="377">
        <v>0</v>
      </c>
      <c r="P36" s="377"/>
      <c r="Q36" s="377">
        <v>-12318657820</v>
      </c>
      <c r="R36" s="377"/>
      <c r="S36" s="377">
        <f t="shared" si="0"/>
        <v>-12318657820</v>
      </c>
      <c r="U36" s="410">
        <v>8.3948568246688185E-3</v>
      </c>
      <c r="W36" s="350"/>
      <c r="X36" s="350"/>
    </row>
    <row r="37" spans="1:24" ht="20.25">
      <c r="A37" s="231" t="s">
        <v>29</v>
      </c>
      <c r="C37" s="377">
        <v>0</v>
      </c>
      <c r="D37" s="377"/>
      <c r="E37" s="377">
        <v>-1224362073</v>
      </c>
      <c r="F37" s="377"/>
      <c r="G37" s="377">
        <v>955356132</v>
      </c>
      <c r="H37" s="377"/>
      <c r="I37" s="377">
        <v>-269005941</v>
      </c>
      <c r="K37" s="410">
        <v>-2.0044276761385571E-3</v>
      </c>
      <c r="M37" s="377">
        <v>0</v>
      </c>
      <c r="N37" s="377"/>
      <c r="O37" s="377">
        <v>1472436743</v>
      </c>
      <c r="P37" s="377"/>
      <c r="Q37" s="377">
        <v>1806188996</v>
      </c>
      <c r="R37" s="377"/>
      <c r="S37" s="377">
        <f t="shared" si="0"/>
        <v>3278625739</v>
      </c>
      <c r="U37" s="410">
        <v>-2.2343013388920483E-3</v>
      </c>
      <c r="W37" s="350"/>
      <c r="X37" s="350"/>
    </row>
    <row r="38" spans="1:24" ht="20.25">
      <c r="A38" s="232" t="s">
        <v>30</v>
      </c>
      <c r="C38" s="377">
        <v>0</v>
      </c>
      <c r="D38" s="377"/>
      <c r="E38" s="377">
        <v>0</v>
      </c>
      <c r="F38" s="377"/>
      <c r="G38" s="377">
        <v>0</v>
      </c>
      <c r="H38" s="377"/>
      <c r="I38" s="377">
        <v>0</v>
      </c>
      <c r="K38" s="410">
        <v>0</v>
      </c>
      <c r="M38" s="377">
        <v>0</v>
      </c>
      <c r="N38" s="377"/>
      <c r="O38" s="377">
        <v>0</v>
      </c>
      <c r="P38" s="377"/>
      <c r="Q38" s="377">
        <v>-15339856752</v>
      </c>
      <c r="R38" s="377"/>
      <c r="S38" s="377">
        <f t="shared" si="0"/>
        <v>-15339856752</v>
      </c>
      <c r="U38" s="410">
        <v>1.0453728240985368E-2</v>
      </c>
      <c r="W38" s="350"/>
      <c r="X38" s="350"/>
    </row>
    <row r="39" spans="1:24" ht="30">
      <c r="A39" s="233" t="s">
        <v>177</v>
      </c>
      <c r="C39" s="377">
        <v>0</v>
      </c>
      <c r="D39" s="377"/>
      <c r="E39" s="377">
        <v>0</v>
      </c>
      <c r="F39" s="377"/>
      <c r="G39" s="377">
        <v>0</v>
      </c>
      <c r="H39" s="377"/>
      <c r="I39" s="377">
        <v>0</v>
      </c>
      <c r="K39" s="410">
        <v>0</v>
      </c>
      <c r="M39" s="377">
        <v>0</v>
      </c>
      <c r="N39" s="377"/>
      <c r="O39" s="377">
        <v>0</v>
      </c>
      <c r="P39" s="377"/>
      <c r="Q39" s="377">
        <v>430118143</v>
      </c>
      <c r="R39" s="377"/>
      <c r="S39" s="377">
        <f t="shared" si="0"/>
        <v>430118143</v>
      </c>
      <c r="U39" s="410">
        <v>-2.93114743581491E-4</v>
      </c>
      <c r="W39" s="350"/>
      <c r="X39" s="350"/>
    </row>
    <row r="40" spans="1:24" ht="20.25">
      <c r="A40" s="234" t="s">
        <v>178</v>
      </c>
      <c r="C40" s="377">
        <v>0</v>
      </c>
      <c r="D40" s="377"/>
      <c r="E40" s="377">
        <v>0</v>
      </c>
      <c r="F40" s="377"/>
      <c r="G40" s="377">
        <v>0</v>
      </c>
      <c r="H40" s="377"/>
      <c r="I40" s="377">
        <v>0</v>
      </c>
      <c r="K40" s="410">
        <v>0</v>
      </c>
      <c r="M40" s="377">
        <v>0</v>
      </c>
      <c r="N40" s="377"/>
      <c r="O40" s="377">
        <v>0</v>
      </c>
      <c r="P40" s="377"/>
      <c r="Q40" s="377">
        <v>-15678109599</v>
      </c>
      <c r="R40" s="377"/>
      <c r="S40" s="377">
        <f t="shared" si="0"/>
        <v>-15678109599</v>
      </c>
      <c r="U40" s="410">
        <v>1.0684239085802519E-2</v>
      </c>
      <c r="W40" s="350"/>
      <c r="X40" s="350"/>
    </row>
    <row r="41" spans="1:24" ht="30">
      <c r="A41" s="235" t="s">
        <v>179</v>
      </c>
      <c r="C41" s="377">
        <v>0</v>
      </c>
      <c r="D41" s="377"/>
      <c r="E41" s="377">
        <v>0</v>
      </c>
      <c r="F41" s="377"/>
      <c r="G41" s="377">
        <v>0</v>
      </c>
      <c r="H41" s="377"/>
      <c r="I41" s="377">
        <v>0</v>
      </c>
      <c r="K41" s="410">
        <v>0</v>
      </c>
      <c r="M41" s="377">
        <v>0</v>
      </c>
      <c r="N41" s="377"/>
      <c r="O41" s="377">
        <v>0</v>
      </c>
      <c r="P41" s="377"/>
      <c r="Q41" s="377">
        <v>-70682294942</v>
      </c>
      <c r="R41" s="377"/>
      <c r="S41" s="377">
        <f t="shared" si="0"/>
        <v>-70682294942</v>
      </c>
      <c r="U41" s="410">
        <v>4.8168214000858009E-2</v>
      </c>
      <c r="W41" s="350"/>
      <c r="X41" s="350"/>
    </row>
    <row r="42" spans="1:24" ht="20.25">
      <c r="A42" s="236" t="s">
        <v>31</v>
      </c>
      <c r="C42" s="377">
        <v>0</v>
      </c>
      <c r="D42" s="377"/>
      <c r="E42" s="377">
        <v>41174938287</v>
      </c>
      <c r="F42" s="377"/>
      <c r="G42" s="377">
        <v>0</v>
      </c>
      <c r="H42" s="377"/>
      <c r="I42" s="377">
        <v>41174938287</v>
      </c>
      <c r="K42" s="410">
        <v>0.3068043239452467</v>
      </c>
      <c r="M42" s="377">
        <v>6683200000</v>
      </c>
      <c r="N42" s="377"/>
      <c r="O42" s="377">
        <v>24352817686</v>
      </c>
      <c r="P42" s="377"/>
      <c r="Q42" s="377">
        <v>-5976685345</v>
      </c>
      <c r="R42" s="377"/>
      <c r="S42" s="377">
        <f t="shared" si="0"/>
        <v>25059332341</v>
      </c>
      <c r="U42" s="410">
        <v>-1.7077307463069697E-2</v>
      </c>
      <c r="W42" s="350"/>
      <c r="X42" s="350"/>
    </row>
    <row r="43" spans="1:24" ht="30">
      <c r="A43" s="237" t="s">
        <v>32</v>
      </c>
      <c r="C43" s="377">
        <v>0</v>
      </c>
      <c r="D43" s="377"/>
      <c r="E43" s="377">
        <v>-2298243600</v>
      </c>
      <c r="F43" s="377"/>
      <c r="G43" s="377">
        <v>0</v>
      </c>
      <c r="H43" s="377"/>
      <c r="I43" s="377">
        <v>-2298243600</v>
      </c>
      <c r="K43" s="410">
        <v>-1.7124763346205472E-2</v>
      </c>
      <c r="M43" s="377">
        <v>2604057840</v>
      </c>
      <c r="N43" s="377"/>
      <c r="O43" s="377">
        <v>-12634829584</v>
      </c>
      <c r="P43" s="377"/>
      <c r="Q43" s="377">
        <v>-606778717</v>
      </c>
      <c r="R43" s="377"/>
      <c r="S43" s="377">
        <f t="shared" si="0"/>
        <v>-10637550461</v>
      </c>
      <c r="U43" s="410">
        <v>7.2492242572320094E-3</v>
      </c>
      <c r="W43" s="350"/>
      <c r="X43" s="350"/>
    </row>
    <row r="44" spans="1:24" ht="30">
      <c r="A44" s="238" t="s">
        <v>33</v>
      </c>
      <c r="C44" s="377">
        <v>1003</v>
      </c>
      <c r="D44" s="377"/>
      <c r="E44" s="377">
        <v>7397491369</v>
      </c>
      <c r="F44" s="377"/>
      <c r="G44" s="377">
        <v>0</v>
      </c>
      <c r="H44" s="377"/>
      <c r="I44" s="377">
        <v>7397492372</v>
      </c>
      <c r="K44" s="410">
        <v>5.5120486890884925E-2</v>
      </c>
      <c r="M44" s="377">
        <v>5430002203</v>
      </c>
      <c r="N44" s="377"/>
      <c r="O44" s="377">
        <v>-9278397760</v>
      </c>
      <c r="P44" s="377"/>
      <c r="Q44" s="377">
        <v>-9924358312</v>
      </c>
      <c r="R44" s="377"/>
      <c r="S44" s="377">
        <f t="shared" si="0"/>
        <v>-13772753869</v>
      </c>
      <c r="U44" s="410">
        <v>9.3857868690810451E-3</v>
      </c>
      <c r="W44" s="350"/>
      <c r="X44" s="350"/>
    </row>
    <row r="45" spans="1:24" ht="20.25">
      <c r="A45" s="239" t="s">
        <v>34</v>
      </c>
      <c r="C45" s="377">
        <v>0</v>
      </c>
      <c r="D45" s="377"/>
      <c r="E45" s="377">
        <v>13198422522</v>
      </c>
      <c r="F45" s="377"/>
      <c r="G45" s="377">
        <v>0</v>
      </c>
      <c r="H45" s="377"/>
      <c r="I45" s="377">
        <v>13198422522</v>
      </c>
      <c r="K45" s="410">
        <v>9.8344606390931927E-2</v>
      </c>
      <c r="M45" s="377">
        <v>0</v>
      </c>
      <c r="N45" s="377"/>
      <c r="O45" s="377">
        <v>8373395857</v>
      </c>
      <c r="P45" s="377"/>
      <c r="Q45" s="377">
        <v>0</v>
      </c>
      <c r="R45" s="377"/>
      <c r="S45" s="377">
        <f t="shared" si="0"/>
        <v>8373395857</v>
      </c>
      <c r="U45" s="410">
        <v>-5.7062595927995395E-3</v>
      </c>
      <c r="W45" s="350"/>
      <c r="X45" s="350"/>
    </row>
    <row r="46" spans="1:24" ht="20.25">
      <c r="A46" s="240" t="s">
        <v>180</v>
      </c>
      <c r="C46" s="377">
        <v>0</v>
      </c>
      <c r="D46" s="377"/>
      <c r="E46" s="377">
        <v>0</v>
      </c>
      <c r="F46" s="377"/>
      <c r="G46" s="377">
        <v>0</v>
      </c>
      <c r="H46" s="377"/>
      <c r="I46" s="377">
        <v>0</v>
      </c>
      <c r="K46" s="410">
        <v>0</v>
      </c>
      <c r="M46" s="377">
        <v>0</v>
      </c>
      <c r="N46" s="377"/>
      <c r="O46" s="377">
        <v>0</v>
      </c>
      <c r="P46" s="377"/>
      <c r="Q46" s="377">
        <v>467347923</v>
      </c>
      <c r="R46" s="377"/>
      <c r="S46" s="377">
        <f t="shared" si="0"/>
        <v>467347923</v>
      </c>
      <c r="U46" s="410">
        <v>-3.1848590635593673E-4</v>
      </c>
      <c r="W46" s="350"/>
      <c r="X46" s="350"/>
    </row>
    <row r="47" spans="1:24" ht="20.25">
      <c r="A47" s="241" t="s">
        <v>181</v>
      </c>
      <c r="C47" s="377">
        <v>0</v>
      </c>
      <c r="D47" s="377"/>
      <c r="E47" s="377">
        <v>0</v>
      </c>
      <c r="F47" s="377"/>
      <c r="G47" s="377">
        <v>0</v>
      </c>
      <c r="H47" s="377"/>
      <c r="I47" s="377">
        <v>0</v>
      </c>
      <c r="K47" s="410">
        <v>0</v>
      </c>
      <c r="M47" s="377">
        <v>0</v>
      </c>
      <c r="N47" s="377"/>
      <c r="O47" s="377">
        <v>0</v>
      </c>
      <c r="P47" s="377"/>
      <c r="Q47" s="377">
        <v>-2094155541</v>
      </c>
      <c r="R47" s="377"/>
      <c r="S47" s="377">
        <f t="shared" si="0"/>
        <v>-2094155541</v>
      </c>
      <c r="U47" s="410">
        <v>1.4271145600569877E-3</v>
      </c>
      <c r="W47" s="350"/>
      <c r="X47" s="350"/>
    </row>
    <row r="48" spans="1:24" ht="20.25">
      <c r="A48" s="242" t="s">
        <v>182</v>
      </c>
      <c r="C48" s="377">
        <v>0</v>
      </c>
      <c r="D48" s="377"/>
      <c r="E48" s="377">
        <v>0</v>
      </c>
      <c r="F48" s="377"/>
      <c r="G48" s="377">
        <v>0</v>
      </c>
      <c r="H48" s="377"/>
      <c r="I48" s="377">
        <v>0</v>
      </c>
      <c r="K48" s="410">
        <v>0</v>
      </c>
      <c r="M48" s="377">
        <v>0</v>
      </c>
      <c r="N48" s="377"/>
      <c r="O48" s="377">
        <v>0</v>
      </c>
      <c r="P48" s="377"/>
      <c r="Q48" s="377">
        <v>-664388756</v>
      </c>
      <c r="R48" s="377"/>
      <c r="S48" s="377">
        <f t="shared" si="0"/>
        <v>-664388756</v>
      </c>
      <c r="U48" s="410">
        <v>4.5276429981556433E-4</v>
      </c>
      <c r="W48" s="350"/>
      <c r="X48" s="350"/>
    </row>
    <row r="49" spans="1:24" ht="20.25">
      <c r="A49" s="243" t="s">
        <v>35</v>
      </c>
      <c r="C49" s="377">
        <v>0</v>
      </c>
      <c r="D49" s="377"/>
      <c r="E49" s="377">
        <v>4946761991</v>
      </c>
      <c r="F49" s="377"/>
      <c r="G49" s="377">
        <v>0</v>
      </c>
      <c r="H49" s="377"/>
      <c r="I49" s="377">
        <v>4946761991</v>
      </c>
      <c r="K49" s="410">
        <v>3.6859508028600274E-2</v>
      </c>
      <c r="M49" s="377">
        <v>0</v>
      </c>
      <c r="N49" s="377"/>
      <c r="O49" s="377">
        <v>-6948356579</v>
      </c>
      <c r="P49" s="377"/>
      <c r="Q49" s="377">
        <v>0</v>
      </c>
      <c r="R49" s="377"/>
      <c r="S49" s="377">
        <f t="shared" si="0"/>
        <v>-6948356579</v>
      </c>
      <c r="U49" s="410">
        <v>4.7351310101939855E-3</v>
      </c>
      <c r="W49" s="350"/>
      <c r="X49" s="350"/>
    </row>
    <row r="50" spans="1:24" ht="20.25">
      <c r="A50" s="244" t="s">
        <v>36</v>
      </c>
      <c r="C50" s="377">
        <v>0</v>
      </c>
      <c r="D50" s="377"/>
      <c r="E50" s="377">
        <v>-1521644920</v>
      </c>
      <c r="F50" s="377"/>
      <c r="G50" s="377">
        <v>0</v>
      </c>
      <c r="H50" s="377"/>
      <c r="I50" s="377">
        <v>-1521644920</v>
      </c>
      <c r="K50" s="410">
        <v>-1.1338140635725368E-2</v>
      </c>
      <c r="M50" s="377">
        <v>0</v>
      </c>
      <c r="N50" s="377"/>
      <c r="O50" s="377">
        <v>-2460717118</v>
      </c>
      <c r="P50" s="377"/>
      <c r="Q50" s="377">
        <v>0</v>
      </c>
      <c r="R50" s="377"/>
      <c r="S50" s="377">
        <f t="shared" si="0"/>
        <v>-2460717118</v>
      </c>
      <c r="U50" s="410">
        <v>1.6769170954715005E-3</v>
      </c>
      <c r="W50" s="350"/>
      <c r="X50" s="350"/>
    </row>
    <row r="51" spans="1:24" ht="20.25">
      <c r="A51" s="245" t="s">
        <v>129</v>
      </c>
      <c r="C51" s="377">
        <v>0</v>
      </c>
      <c r="D51" s="377"/>
      <c r="E51" s="377">
        <v>0</v>
      </c>
      <c r="F51" s="377"/>
      <c r="G51" s="377">
        <v>0</v>
      </c>
      <c r="H51" s="377"/>
      <c r="I51" s="377">
        <v>0</v>
      </c>
      <c r="K51" s="410">
        <v>0</v>
      </c>
      <c r="M51" s="377">
        <v>716607000</v>
      </c>
      <c r="N51" s="377"/>
      <c r="O51" s="377">
        <v>0</v>
      </c>
      <c r="P51" s="377"/>
      <c r="Q51" s="377">
        <v>8052396295</v>
      </c>
      <c r="R51" s="377"/>
      <c r="S51" s="377">
        <f t="shared" si="0"/>
        <v>8769003295</v>
      </c>
      <c r="U51" s="410">
        <v>-5.9758561551289287E-3</v>
      </c>
      <c r="W51" s="350"/>
      <c r="X51" s="350"/>
    </row>
    <row r="52" spans="1:24" ht="20.25">
      <c r="A52" s="246" t="s">
        <v>183</v>
      </c>
      <c r="C52" s="377">
        <v>0</v>
      </c>
      <c r="D52" s="377"/>
      <c r="E52" s="377">
        <v>0</v>
      </c>
      <c r="F52" s="377"/>
      <c r="G52" s="377">
        <v>0</v>
      </c>
      <c r="H52" s="377"/>
      <c r="I52" s="377">
        <v>0</v>
      </c>
      <c r="K52" s="410">
        <v>0</v>
      </c>
      <c r="M52" s="377">
        <v>0</v>
      </c>
      <c r="N52" s="377"/>
      <c r="O52" s="377">
        <v>0</v>
      </c>
      <c r="P52" s="377"/>
      <c r="Q52" s="377">
        <v>779269632</v>
      </c>
      <c r="R52" s="377"/>
      <c r="S52" s="377">
        <f t="shared" si="0"/>
        <v>779269632</v>
      </c>
      <c r="U52" s="410">
        <v>-5.3105274000153689E-4</v>
      </c>
      <c r="W52" s="350"/>
      <c r="X52" s="350"/>
    </row>
    <row r="53" spans="1:24" ht="20.25">
      <c r="A53" s="247" t="s">
        <v>184</v>
      </c>
      <c r="C53" s="377">
        <v>0</v>
      </c>
      <c r="D53" s="377"/>
      <c r="E53" s="377">
        <v>0</v>
      </c>
      <c r="F53" s="377"/>
      <c r="G53" s="377">
        <v>0</v>
      </c>
      <c r="H53" s="377"/>
      <c r="I53" s="377">
        <v>0</v>
      </c>
      <c r="K53" s="410">
        <v>0</v>
      </c>
      <c r="M53" s="377">
        <v>0</v>
      </c>
      <c r="N53" s="377"/>
      <c r="O53" s="377">
        <v>0</v>
      </c>
      <c r="P53" s="377"/>
      <c r="Q53" s="377">
        <v>-896098786</v>
      </c>
      <c r="R53" s="377"/>
      <c r="S53" s="377">
        <f t="shared" si="0"/>
        <v>-896098786</v>
      </c>
      <c r="U53" s="410">
        <v>6.1066888285639083E-4</v>
      </c>
      <c r="W53" s="350"/>
      <c r="X53" s="350"/>
    </row>
    <row r="54" spans="1:24" ht="30">
      <c r="A54" s="248" t="s">
        <v>215</v>
      </c>
      <c r="C54" s="377">
        <v>0</v>
      </c>
      <c r="D54" s="377"/>
      <c r="E54" s="377">
        <v>0</v>
      </c>
      <c r="F54" s="377"/>
      <c r="G54" s="377">
        <v>0</v>
      </c>
      <c r="H54" s="377"/>
      <c r="I54" s="377">
        <v>0</v>
      </c>
      <c r="K54" s="410">
        <v>0</v>
      </c>
      <c r="M54" s="377">
        <v>600000000</v>
      </c>
      <c r="N54" s="377"/>
      <c r="O54" s="377">
        <v>0</v>
      </c>
      <c r="P54" s="377"/>
      <c r="Q54" s="377">
        <v>-29876601420</v>
      </c>
      <c r="R54" s="377"/>
      <c r="S54" s="377">
        <f t="shared" si="0"/>
        <v>-29276601420</v>
      </c>
      <c r="U54" s="410">
        <v>1.995127073298281E-2</v>
      </c>
      <c r="W54" s="350"/>
      <c r="X54" s="350"/>
    </row>
    <row r="55" spans="1:24" ht="20.25">
      <c r="A55" s="249" t="s">
        <v>37</v>
      </c>
      <c r="C55" s="377">
        <v>0</v>
      </c>
      <c r="D55" s="377"/>
      <c r="E55" s="377">
        <v>-1313571378</v>
      </c>
      <c r="F55" s="377"/>
      <c r="G55" s="377">
        <v>0</v>
      </c>
      <c r="H55" s="377"/>
      <c r="I55" s="377">
        <v>-1313571378</v>
      </c>
      <c r="K55" s="410">
        <v>-9.7877348539549998E-3</v>
      </c>
      <c r="M55" s="377">
        <v>0</v>
      </c>
      <c r="N55" s="377"/>
      <c r="O55" s="377">
        <v>-289751917</v>
      </c>
      <c r="P55" s="377"/>
      <c r="Q55" s="377">
        <v>320362072</v>
      </c>
      <c r="R55" s="377"/>
      <c r="S55" s="377">
        <f t="shared" si="0"/>
        <v>30610155</v>
      </c>
      <c r="U55" s="410">
        <v>-2.086005410335526E-5</v>
      </c>
      <c r="W55" s="350"/>
      <c r="X55" s="350"/>
    </row>
    <row r="56" spans="1:24" ht="20.25">
      <c r="A56" s="250" t="s">
        <v>185</v>
      </c>
      <c r="C56" s="377">
        <v>0</v>
      </c>
      <c r="D56" s="377"/>
      <c r="E56" s="377">
        <v>0</v>
      </c>
      <c r="F56" s="377"/>
      <c r="G56" s="377">
        <v>0</v>
      </c>
      <c r="H56" s="377"/>
      <c r="I56" s="377">
        <v>0</v>
      </c>
      <c r="K56" s="410">
        <v>0</v>
      </c>
      <c r="M56" s="377">
        <v>0</v>
      </c>
      <c r="N56" s="377"/>
      <c r="O56" s="377">
        <v>15140123094</v>
      </c>
      <c r="P56" s="377"/>
      <c r="Q56" s="377">
        <v>-7857649976</v>
      </c>
      <c r="R56" s="377"/>
      <c r="S56" s="377">
        <f t="shared" si="0"/>
        <v>7282473118</v>
      </c>
      <c r="U56" s="410">
        <v>-4.9628230646891619E-3</v>
      </c>
      <c r="W56" s="350"/>
      <c r="X56" s="350"/>
    </row>
    <row r="57" spans="1:24" ht="30">
      <c r="A57" s="251" t="s">
        <v>38</v>
      </c>
      <c r="C57" s="377">
        <v>0</v>
      </c>
      <c r="D57" s="377"/>
      <c r="E57" s="377">
        <v>7752323119</v>
      </c>
      <c r="F57" s="377"/>
      <c r="G57" s="377">
        <v>0</v>
      </c>
      <c r="H57" s="377"/>
      <c r="I57" s="377">
        <v>7752323119</v>
      </c>
      <c r="K57" s="410">
        <v>5.7764415746090834E-2</v>
      </c>
      <c r="M57" s="377">
        <v>0</v>
      </c>
      <c r="N57" s="377"/>
      <c r="O57" s="377">
        <v>8280667853</v>
      </c>
      <c r="P57" s="377"/>
      <c r="Q57" s="377">
        <v>0</v>
      </c>
      <c r="R57" s="377"/>
      <c r="S57" s="377">
        <f t="shared" si="0"/>
        <v>8280667853</v>
      </c>
      <c r="U57" s="410">
        <v>-5.6430677801368413E-3</v>
      </c>
      <c r="W57" s="350"/>
      <c r="X57" s="350"/>
    </row>
    <row r="58" spans="1:24" ht="20.25">
      <c r="A58" s="252" t="s">
        <v>186</v>
      </c>
      <c r="C58" s="377">
        <v>0</v>
      </c>
      <c r="D58" s="377"/>
      <c r="E58" s="377">
        <v>0</v>
      </c>
      <c r="F58" s="377"/>
      <c r="G58" s="377">
        <v>0</v>
      </c>
      <c r="H58" s="377"/>
      <c r="I58" s="377">
        <v>0</v>
      </c>
      <c r="K58" s="410">
        <v>0</v>
      </c>
      <c r="M58" s="377">
        <v>0</v>
      </c>
      <c r="N58" s="377"/>
      <c r="O58" s="377">
        <v>0</v>
      </c>
      <c r="P58" s="377"/>
      <c r="Q58" s="377">
        <v>1265812438</v>
      </c>
      <c r="R58" s="377"/>
      <c r="S58" s="377">
        <f t="shared" si="0"/>
        <v>1265812438</v>
      </c>
      <c r="U58" s="410">
        <v>-8.6261947845020796E-4</v>
      </c>
      <c r="W58" s="350"/>
      <c r="X58" s="350"/>
    </row>
    <row r="59" spans="1:24" ht="20.25">
      <c r="A59" s="253" t="s">
        <v>40</v>
      </c>
      <c r="C59" s="377">
        <v>0</v>
      </c>
      <c r="D59" s="377"/>
      <c r="E59" s="377">
        <v>13741747200</v>
      </c>
      <c r="F59" s="377"/>
      <c r="G59" s="377">
        <v>0</v>
      </c>
      <c r="H59" s="377"/>
      <c r="I59" s="377">
        <v>13741747200</v>
      </c>
      <c r="K59" s="410">
        <v>0.10239304865828047</v>
      </c>
      <c r="M59" s="377">
        <v>3000000000</v>
      </c>
      <c r="N59" s="377"/>
      <c r="O59" s="377">
        <v>20428079078</v>
      </c>
      <c r="P59" s="377"/>
      <c r="Q59" s="377">
        <v>0</v>
      </c>
      <c r="R59" s="377"/>
      <c r="S59" s="377">
        <f t="shared" si="0"/>
        <v>23428079078</v>
      </c>
      <c r="U59" s="410">
        <v>-1.5965649213627486E-2</v>
      </c>
      <c r="W59" s="350"/>
      <c r="X59" s="350"/>
    </row>
    <row r="60" spans="1:24" ht="20.25">
      <c r="A60" s="254" t="s">
        <v>187</v>
      </c>
      <c r="C60" s="377">
        <v>0</v>
      </c>
      <c r="D60" s="377"/>
      <c r="E60" s="377">
        <v>0</v>
      </c>
      <c r="F60" s="377"/>
      <c r="G60" s="377">
        <v>0</v>
      </c>
      <c r="H60" s="377"/>
      <c r="I60" s="377">
        <v>0</v>
      </c>
      <c r="K60" s="410">
        <v>0</v>
      </c>
      <c r="M60" s="377">
        <v>0</v>
      </c>
      <c r="N60" s="377"/>
      <c r="O60" s="377">
        <v>0</v>
      </c>
      <c r="P60" s="377"/>
      <c r="Q60" s="377">
        <v>6500608452</v>
      </c>
      <c r="R60" s="377"/>
      <c r="S60" s="377">
        <f t="shared" si="0"/>
        <v>6500608452</v>
      </c>
      <c r="U60" s="410">
        <v>-4.4300018740005883E-3</v>
      </c>
      <c r="W60" s="350"/>
      <c r="X60" s="350"/>
    </row>
    <row r="61" spans="1:24" ht="30">
      <c r="A61" s="255" t="s">
        <v>134</v>
      </c>
      <c r="C61" s="377">
        <v>0</v>
      </c>
      <c r="D61" s="377"/>
      <c r="E61" s="377">
        <v>0</v>
      </c>
      <c r="F61" s="377"/>
      <c r="G61" s="377">
        <v>0</v>
      </c>
      <c r="H61" s="377"/>
      <c r="I61" s="377">
        <v>0</v>
      </c>
      <c r="K61" s="410">
        <v>0</v>
      </c>
      <c r="M61" s="377">
        <v>813686660</v>
      </c>
      <c r="N61" s="377"/>
      <c r="O61" s="377">
        <v>0</v>
      </c>
      <c r="P61" s="377"/>
      <c r="Q61" s="377">
        <v>6172056894</v>
      </c>
      <c r="R61" s="377"/>
      <c r="S61" s="377">
        <f t="shared" si="0"/>
        <v>6985743554</v>
      </c>
      <c r="U61" s="410">
        <v>-4.7606092974245067E-3</v>
      </c>
      <c r="W61" s="350"/>
      <c r="X61" s="350"/>
    </row>
    <row r="62" spans="1:24" ht="20.25">
      <c r="A62" s="256" t="s">
        <v>41</v>
      </c>
      <c r="C62" s="377">
        <v>0</v>
      </c>
      <c r="D62" s="377"/>
      <c r="E62" s="377">
        <v>8767521000</v>
      </c>
      <c r="F62" s="377"/>
      <c r="G62" s="377">
        <v>0</v>
      </c>
      <c r="H62" s="377"/>
      <c r="I62" s="377">
        <v>8767521000</v>
      </c>
      <c r="K62" s="410">
        <v>6.5328898232496657E-2</v>
      </c>
      <c r="M62" s="377">
        <v>0</v>
      </c>
      <c r="N62" s="377"/>
      <c r="O62" s="377">
        <v>-2782011616</v>
      </c>
      <c r="P62" s="377"/>
      <c r="Q62" s="377">
        <v>0</v>
      </c>
      <c r="R62" s="377"/>
      <c r="S62" s="377">
        <f t="shared" si="0"/>
        <v>-2782011616</v>
      </c>
      <c r="U62" s="410">
        <v>1.8958712501103898E-3</v>
      </c>
      <c r="W62" s="350"/>
      <c r="X62" s="350"/>
    </row>
    <row r="63" spans="1:24" ht="20.25">
      <c r="A63" s="257" t="s">
        <v>42</v>
      </c>
      <c r="C63" s="377">
        <v>0</v>
      </c>
      <c r="D63" s="377"/>
      <c r="E63" s="377">
        <v>7899064049</v>
      </c>
      <c r="F63" s="377"/>
      <c r="G63" s="377">
        <v>0</v>
      </c>
      <c r="H63" s="377"/>
      <c r="I63" s="377">
        <v>7899064049</v>
      </c>
      <c r="K63" s="410">
        <v>5.8857817550604555E-2</v>
      </c>
      <c r="M63" s="377">
        <v>3463417600</v>
      </c>
      <c r="N63" s="377"/>
      <c r="O63" s="377">
        <v>-6289542941</v>
      </c>
      <c r="P63" s="377"/>
      <c r="Q63" s="377">
        <v>0</v>
      </c>
      <c r="R63" s="377"/>
      <c r="S63" s="377">
        <f t="shared" si="0"/>
        <v>-2826125341</v>
      </c>
      <c r="U63" s="410">
        <v>1.9259336490169139E-3</v>
      </c>
      <c r="W63" s="350"/>
      <c r="X63" s="350"/>
    </row>
    <row r="64" spans="1:24" ht="20.25">
      <c r="A64" s="258" t="s">
        <v>137</v>
      </c>
      <c r="C64" s="377">
        <v>0</v>
      </c>
      <c r="D64" s="377"/>
      <c r="E64" s="377">
        <v>0</v>
      </c>
      <c r="F64" s="377"/>
      <c r="G64" s="377">
        <v>0</v>
      </c>
      <c r="H64" s="377"/>
      <c r="I64" s="377">
        <v>0</v>
      </c>
      <c r="K64" s="410">
        <v>0</v>
      </c>
      <c r="M64" s="377">
        <v>2250000000</v>
      </c>
      <c r="N64" s="377"/>
      <c r="O64" s="377">
        <v>0</v>
      </c>
      <c r="P64" s="377"/>
      <c r="Q64" s="377">
        <v>15263674462</v>
      </c>
      <c r="R64" s="377"/>
      <c r="S64" s="377">
        <f t="shared" si="0"/>
        <v>17513674462</v>
      </c>
      <c r="U64" s="410">
        <v>-1.1935130574342773E-2</v>
      </c>
      <c r="W64" s="350"/>
      <c r="X64" s="350"/>
    </row>
    <row r="65" spans="1:24" ht="20.25">
      <c r="A65" s="259" t="s">
        <v>216</v>
      </c>
      <c r="C65" s="377">
        <v>0</v>
      </c>
      <c r="D65" s="377"/>
      <c r="E65" s="377">
        <v>24608049005</v>
      </c>
      <c r="F65" s="377"/>
      <c r="G65" s="377">
        <v>-29430603691</v>
      </c>
      <c r="H65" s="377"/>
      <c r="I65" s="377">
        <v>-4822554686</v>
      </c>
      <c r="K65" s="410">
        <v>-3.5934009659326034E-2</v>
      </c>
      <c r="M65" s="377">
        <v>0</v>
      </c>
      <c r="N65" s="377"/>
      <c r="O65" s="377">
        <v>0</v>
      </c>
      <c r="P65" s="377"/>
      <c r="Q65" s="377">
        <v>-107272173633</v>
      </c>
      <c r="R65" s="377"/>
      <c r="S65" s="377">
        <f t="shared" si="0"/>
        <v>-107272173633</v>
      </c>
      <c r="U65" s="410">
        <v>7.3103300057412307E-2</v>
      </c>
      <c r="W65" s="350"/>
      <c r="X65" s="350"/>
    </row>
    <row r="66" spans="1:24" ht="20.25">
      <c r="A66" s="260" t="s">
        <v>188</v>
      </c>
      <c r="C66" s="377">
        <v>0</v>
      </c>
      <c r="D66" s="377"/>
      <c r="E66" s="377">
        <v>0</v>
      </c>
      <c r="F66" s="377"/>
      <c r="G66" s="377">
        <v>0</v>
      </c>
      <c r="H66" s="377"/>
      <c r="I66" s="377">
        <v>0</v>
      </c>
      <c r="K66" s="410">
        <v>0</v>
      </c>
      <c r="M66" s="377">
        <v>0</v>
      </c>
      <c r="N66" s="377"/>
      <c r="O66" s="377">
        <v>0</v>
      </c>
      <c r="P66" s="377"/>
      <c r="Q66" s="377">
        <v>-43105740875</v>
      </c>
      <c r="R66" s="377"/>
      <c r="S66" s="377">
        <f t="shared" si="0"/>
        <v>-43105740875</v>
      </c>
      <c r="U66" s="410">
        <v>2.9375482966934086E-2</v>
      </c>
      <c r="W66" s="350"/>
      <c r="X66" s="350"/>
    </row>
    <row r="67" spans="1:24" ht="20.25">
      <c r="A67" s="261" t="s">
        <v>43</v>
      </c>
      <c r="C67" s="377">
        <v>0</v>
      </c>
      <c r="D67" s="377"/>
      <c r="E67" s="377">
        <v>-3006007200</v>
      </c>
      <c r="F67" s="377"/>
      <c r="G67" s="377">
        <v>0</v>
      </c>
      <c r="H67" s="377"/>
      <c r="I67" s="377">
        <v>-3006007200</v>
      </c>
      <c r="K67" s="410">
        <v>-2.2398479393998853E-2</v>
      </c>
      <c r="M67" s="377">
        <v>0</v>
      </c>
      <c r="N67" s="377"/>
      <c r="O67" s="377">
        <v>-12224920297</v>
      </c>
      <c r="P67" s="377"/>
      <c r="Q67" s="377">
        <v>0</v>
      </c>
      <c r="R67" s="377"/>
      <c r="S67" s="377">
        <f t="shared" si="0"/>
        <v>-12224920297</v>
      </c>
      <c r="U67" s="410">
        <v>8.3309770500876543E-3</v>
      </c>
      <c r="W67" s="350"/>
      <c r="X67" s="350"/>
    </row>
    <row r="68" spans="1:24" ht="20.25">
      <c r="A68" s="262" t="s">
        <v>44</v>
      </c>
      <c r="C68" s="377">
        <v>0</v>
      </c>
      <c r="D68" s="377"/>
      <c r="E68" s="377">
        <v>-8820295714</v>
      </c>
      <c r="F68" s="377"/>
      <c r="G68" s="377">
        <v>0</v>
      </c>
      <c r="H68" s="377"/>
      <c r="I68" s="377">
        <v>-8820295714</v>
      </c>
      <c r="K68" s="410">
        <v>-6.5722135262685139E-2</v>
      </c>
      <c r="M68" s="377">
        <v>0</v>
      </c>
      <c r="N68" s="377"/>
      <c r="O68" s="377">
        <v>-7189068746</v>
      </c>
      <c r="P68" s="377"/>
      <c r="Q68" s="377">
        <v>0</v>
      </c>
      <c r="R68" s="377"/>
      <c r="S68" s="377">
        <f t="shared" si="0"/>
        <v>-7189068746</v>
      </c>
      <c r="U68" s="410">
        <v>4.8991703241718426E-3</v>
      </c>
      <c r="W68" s="350"/>
      <c r="X68" s="350"/>
    </row>
    <row r="69" spans="1:24" ht="20.25">
      <c r="A69" s="263" t="s">
        <v>45</v>
      </c>
      <c r="C69" s="377">
        <v>0</v>
      </c>
      <c r="D69" s="377"/>
      <c r="E69" s="377">
        <v>-7115572079</v>
      </c>
      <c r="F69" s="377"/>
      <c r="G69" s="377">
        <v>0</v>
      </c>
      <c r="H69" s="377"/>
      <c r="I69" s="377">
        <v>-7115572079</v>
      </c>
      <c r="K69" s="410">
        <v>-5.3019831285831612E-2</v>
      </c>
      <c r="M69" s="377">
        <v>0</v>
      </c>
      <c r="N69" s="377"/>
      <c r="O69" s="377">
        <v>-7332832568</v>
      </c>
      <c r="P69" s="377"/>
      <c r="Q69" s="377">
        <v>0</v>
      </c>
      <c r="R69" s="377"/>
      <c r="S69" s="377">
        <f t="shared" si="0"/>
        <v>-7332832568</v>
      </c>
      <c r="U69" s="410">
        <v>4.9971417687798541E-3</v>
      </c>
      <c r="W69" s="350"/>
      <c r="X69" s="350"/>
    </row>
    <row r="70" spans="1:24" ht="20.25">
      <c r="A70" s="264" t="s">
        <v>189</v>
      </c>
      <c r="C70" s="377">
        <v>0</v>
      </c>
      <c r="D70" s="377"/>
      <c r="E70" s="377">
        <v>0</v>
      </c>
      <c r="F70" s="377"/>
      <c r="G70" s="377">
        <v>0</v>
      </c>
      <c r="H70" s="377"/>
      <c r="I70" s="377">
        <v>0</v>
      </c>
      <c r="K70" s="410">
        <v>0</v>
      </c>
      <c r="M70" s="377">
        <v>0</v>
      </c>
      <c r="N70" s="377"/>
      <c r="O70" s="377">
        <v>0</v>
      </c>
      <c r="P70" s="377"/>
      <c r="Q70" s="377">
        <v>1755398959</v>
      </c>
      <c r="R70" s="377"/>
      <c r="S70" s="377">
        <f t="shared" si="0"/>
        <v>1755398959</v>
      </c>
      <c r="U70" s="410">
        <v>-1.1962604324516979E-3</v>
      </c>
      <c r="W70" s="350"/>
      <c r="X70" s="350"/>
    </row>
    <row r="71" spans="1:24" ht="20.25">
      <c r="A71" s="265" t="s">
        <v>139</v>
      </c>
      <c r="C71" s="377">
        <v>0</v>
      </c>
      <c r="D71" s="377"/>
      <c r="E71" s="377">
        <v>0</v>
      </c>
      <c r="F71" s="377"/>
      <c r="G71" s="377">
        <v>0</v>
      </c>
      <c r="H71" s="377"/>
      <c r="I71" s="377">
        <v>0</v>
      </c>
      <c r="K71" s="410">
        <v>0</v>
      </c>
      <c r="M71" s="377">
        <v>125822235</v>
      </c>
      <c r="N71" s="377"/>
      <c r="O71" s="377">
        <v>0</v>
      </c>
      <c r="P71" s="377"/>
      <c r="Q71" s="377">
        <v>1975402415</v>
      </c>
      <c r="R71" s="377"/>
      <c r="S71" s="377">
        <f t="shared" si="0"/>
        <v>2101224650</v>
      </c>
      <c r="U71" s="410">
        <v>-1.4319319808182519E-3</v>
      </c>
      <c r="W71" s="350"/>
      <c r="X71" s="350"/>
    </row>
    <row r="72" spans="1:24" ht="20.25">
      <c r="A72" s="266" t="s">
        <v>190</v>
      </c>
      <c r="C72" s="377">
        <v>0</v>
      </c>
      <c r="D72" s="377"/>
      <c r="E72" s="377">
        <v>0</v>
      </c>
      <c r="F72" s="377"/>
      <c r="G72" s="377">
        <v>0</v>
      </c>
      <c r="H72" s="377"/>
      <c r="I72" s="377">
        <v>0</v>
      </c>
      <c r="K72" s="410">
        <v>0</v>
      </c>
      <c r="M72" s="377">
        <v>0</v>
      </c>
      <c r="N72" s="377"/>
      <c r="O72" s="377">
        <v>0</v>
      </c>
      <c r="P72" s="377"/>
      <c r="Q72" s="377">
        <v>3281198644</v>
      </c>
      <c r="R72" s="377"/>
      <c r="S72" s="377">
        <f t="shared" si="0"/>
        <v>3281198644</v>
      </c>
      <c r="U72" s="410">
        <v>-2.2360547092197315E-3</v>
      </c>
      <c r="W72" s="350"/>
      <c r="X72" s="350"/>
    </row>
    <row r="73" spans="1:24" ht="20.25">
      <c r="A73" s="267" t="s">
        <v>191</v>
      </c>
      <c r="C73" s="377">
        <v>0</v>
      </c>
      <c r="D73" s="377"/>
      <c r="E73" s="377">
        <v>0</v>
      </c>
      <c r="F73" s="377"/>
      <c r="G73" s="377">
        <v>0</v>
      </c>
      <c r="H73" s="377"/>
      <c r="I73" s="377">
        <v>0</v>
      </c>
      <c r="K73" s="410">
        <v>0</v>
      </c>
      <c r="M73" s="377">
        <v>0</v>
      </c>
      <c r="N73" s="377"/>
      <c r="O73" s="377">
        <v>0</v>
      </c>
      <c r="P73" s="377"/>
      <c r="Q73" s="377">
        <v>635083136</v>
      </c>
      <c r="R73" s="377"/>
      <c r="S73" s="377">
        <f t="shared" si="0"/>
        <v>635083136</v>
      </c>
      <c r="U73" s="410">
        <v>-4.3279325364698498E-4</v>
      </c>
      <c r="W73" s="350"/>
      <c r="X73" s="350"/>
    </row>
    <row r="74" spans="1:24" ht="20.25">
      <c r="A74" s="268" t="s">
        <v>46</v>
      </c>
      <c r="C74" s="377">
        <v>0</v>
      </c>
      <c r="D74" s="377"/>
      <c r="E74" s="377">
        <v>-3582556200</v>
      </c>
      <c r="F74" s="377"/>
      <c r="G74" s="377">
        <v>0</v>
      </c>
      <c r="H74" s="377"/>
      <c r="I74" s="377">
        <v>-3582556200</v>
      </c>
      <c r="K74" s="410">
        <v>-2.6694484039673238E-2</v>
      </c>
      <c r="M74" s="377">
        <v>0</v>
      </c>
      <c r="N74" s="377"/>
      <c r="O74" s="377">
        <v>-20582784520</v>
      </c>
      <c r="P74" s="377"/>
      <c r="Q74" s="377">
        <v>-11756458570</v>
      </c>
      <c r="R74" s="377"/>
      <c r="S74" s="377">
        <f t="shared" ref="S74:S102" si="1">M74+O74+Q74</f>
        <v>-32339243090</v>
      </c>
      <c r="U74" s="410">
        <v>2.2038384337451335E-2</v>
      </c>
      <c r="W74" s="350"/>
      <c r="X74" s="350"/>
    </row>
    <row r="75" spans="1:24" ht="30">
      <c r="A75" s="269" t="s">
        <v>192</v>
      </c>
      <c r="C75" s="377">
        <v>0</v>
      </c>
      <c r="D75" s="377"/>
      <c r="E75" s="377">
        <v>0</v>
      </c>
      <c r="F75" s="377"/>
      <c r="G75" s="377">
        <v>0</v>
      </c>
      <c r="H75" s="377"/>
      <c r="I75" s="377">
        <v>0</v>
      </c>
      <c r="K75" s="410">
        <v>0</v>
      </c>
      <c r="M75" s="377">
        <v>0</v>
      </c>
      <c r="N75" s="377"/>
      <c r="O75" s="377">
        <v>0</v>
      </c>
      <c r="P75" s="377"/>
      <c r="Q75" s="377">
        <v>2343408816</v>
      </c>
      <c r="R75" s="377"/>
      <c r="S75" s="377">
        <f t="shared" si="1"/>
        <v>2343408816</v>
      </c>
      <c r="U75" s="410">
        <v>-1.5969744252533086E-3</v>
      </c>
      <c r="W75" s="350"/>
      <c r="X75" s="350"/>
    </row>
    <row r="76" spans="1:24" ht="30">
      <c r="A76" s="270" t="s">
        <v>193</v>
      </c>
      <c r="C76" s="377">
        <v>0</v>
      </c>
      <c r="D76" s="377"/>
      <c r="E76" s="377">
        <v>0</v>
      </c>
      <c r="F76" s="377"/>
      <c r="G76" s="377">
        <v>0</v>
      </c>
      <c r="H76" s="377"/>
      <c r="I76" s="377">
        <v>0</v>
      </c>
      <c r="K76" s="410">
        <v>0</v>
      </c>
      <c r="M76" s="377">
        <v>0</v>
      </c>
      <c r="N76" s="377"/>
      <c r="O76" s="377">
        <v>0</v>
      </c>
      <c r="P76" s="377"/>
      <c r="Q76" s="377">
        <v>1442575227</v>
      </c>
      <c r="R76" s="377"/>
      <c r="S76" s="377">
        <f t="shared" si="1"/>
        <v>1442575227</v>
      </c>
      <c r="U76" s="410">
        <v>-9.8307889271975258E-4</v>
      </c>
      <c r="W76" s="350"/>
      <c r="X76" s="350"/>
    </row>
    <row r="77" spans="1:24" ht="20.25">
      <c r="A77" s="271" t="s">
        <v>47</v>
      </c>
      <c r="C77" s="377">
        <v>0</v>
      </c>
      <c r="D77" s="377"/>
      <c r="E77" s="377">
        <v>16330253400</v>
      </c>
      <c r="F77" s="377"/>
      <c r="G77" s="377">
        <v>0</v>
      </c>
      <c r="H77" s="377"/>
      <c r="I77" s="377">
        <v>16330253400</v>
      </c>
      <c r="K77" s="410">
        <v>0.12168062813644615</v>
      </c>
      <c r="M77" s="377">
        <v>672000000</v>
      </c>
      <c r="N77" s="377"/>
      <c r="O77" s="377">
        <v>-2549086481</v>
      </c>
      <c r="P77" s="377"/>
      <c r="Q77" s="377">
        <v>527480123</v>
      </c>
      <c r="R77" s="377"/>
      <c r="S77" s="377">
        <f t="shared" si="1"/>
        <v>-1349606358</v>
      </c>
      <c r="U77" s="410">
        <v>9.1972293659121451E-4</v>
      </c>
      <c r="W77" s="350"/>
      <c r="X77" s="350"/>
    </row>
    <row r="78" spans="1:24" ht="20.25">
      <c r="A78" s="272" t="s">
        <v>194</v>
      </c>
      <c r="C78" s="377">
        <v>0</v>
      </c>
      <c r="D78" s="377"/>
      <c r="E78" s="377">
        <v>0</v>
      </c>
      <c r="F78" s="377"/>
      <c r="G78" s="377">
        <v>0</v>
      </c>
      <c r="H78" s="377"/>
      <c r="I78" s="377">
        <v>0</v>
      </c>
      <c r="K78" s="410">
        <v>0</v>
      </c>
      <c r="M78" s="377">
        <v>0</v>
      </c>
      <c r="N78" s="377"/>
      <c r="O78" s="377">
        <v>0</v>
      </c>
      <c r="P78" s="377"/>
      <c r="Q78" s="377">
        <v>28026599054</v>
      </c>
      <c r="R78" s="377"/>
      <c r="S78" s="377">
        <f t="shared" si="1"/>
        <v>28026599054</v>
      </c>
      <c r="U78" s="410">
        <v>-1.9099425422690129E-2</v>
      </c>
      <c r="W78" s="350"/>
      <c r="X78" s="350"/>
    </row>
    <row r="79" spans="1:24" ht="20.25">
      <c r="A79" s="273" t="s">
        <v>141</v>
      </c>
      <c r="C79" s="377">
        <v>0</v>
      </c>
      <c r="D79" s="377"/>
      <c r="E79" s="377">
        <v>0</v>
      </c>
      <c r="F79" s="377"/>
      <c r="G79" s="377">
        <v>0</v>
      </c>
      <c r="H79" s="377"/>
      <c r="I79" s="377">
        <v>0</v>
      </c>
      <c r="K79" s="410">
        <v>0</v>
      </c>
      <c r="M79" s="377">
        <v>4101545100</v>
      </c>
      <c r="N79" s="377"/>
      <c r="O79" s="377">
        <v>0</v>
      </c>
      <c r="P79" s="377"/>
      <c r="Q79" s="377">
        <v>-62726508156</v>
      </c>
      <c r="R79" s="377"/>
      <c r="S79" s="377">
        <f t="shared" si="1"/>
        <v>-58624963056</v>
      </c>
      <c r="U79" s="410">
        <v>3.995144425617457E-2</v>
      </c>
      <c r="W79" s="350"/>
      <c r="X79" s="350"/>
    </row>
    <row r="80" spans="1:24" ht="20.25">
      <c r="A80" s="274" t="s">
        <v>48</v>
      </c>
      <c r="C80" s="377">
        <v>0</v>
      </c>
      <c r="D80" s="377"/>
      <c r="E80" s="377">
        <v>6265456831</v>
      </c>
      <c r="F80" s="377"/>
      <c r="G80" s="377">
        <v>-9582756130</v>
      </c>
      <c r="H80" s="377"/>
      <c r="I80" s="377">
        <v>-3317299299</v>
      </c>
      <c r="K80" s="410">
        <v>-2.4717991358230391E-2</v>
      </c>
      <c r="M80" s="377">
        <v>28382407200</v>
      </c>
      <c r="N80" s="377"/>
      <c r="O80" s="377">
        <v>-33637713072</v>
      </c>
      <c r="P80" s="377"/>
      <c r="Q80" s="377">
        <v>-261474025791</v>
      </c>
      <c r="R80" s="377"/>
      <c r="S80" s="377">
        <f t="shared" si="1"/>
        <v>-266729331663</v>
      </c>
      <c r="U80" s="410">
        <v>0.18176936018265732</v>
      </c>
      <c r="W80" s="350"/>
      <c r="X80" s="350"/>
    </row>
    <row r="81" spans="1:24" ht="20.25">
      <c r="A81" s="275" t="s">
        <v>49</v>
      </c>
      <c r="C81" s="377">
        <v>0</v>
      </c>
      <c r="D81" s="377"/>
      <c r="E81" s="377">
        <v>327956568</v>
      </c>
      <c r="F81" s="377"/>
      <c r="G81" s="377">
        <v>0</v>
      </c>
      <c r="H81" s="377"/>
      <c r="I81" s="377">
        <v>327956568</v>
      </c>
      <c r="K81" s="410">
        <v>2.4436829128268835E-3</v>
      </c>
      <c r="M81" s="377">
        <v>3449159350</v>
      </c>
      <c r="N81" s="377"/>
      <c r="O81" s="377">
        <v>-2621408606</v>
      </c>
      <c r="P81" s="377"/>
      <c r="Q81" s="377">
        <v>-2992121255</v>
      </c>
      <c r="R81" s="377"/>
      <c r="S81" s="377">
        <f t="shared" si="1"/>
        <v>-2164370511</v>
      </c>
      <c r="U81" s="410">
        <v>1.4749643038124659E-3</v>
      </c>
      <c r="W81" s="350"/>
      <c r="X81" s="350"/>
    </row>
    <row r="82" spans="1:24" ht="20.25">
      <c r="A82" s="276" t="s">
        <v>50</v>
      </c>
      <c r="C82" s="377">
        <v>0</v>
      </c>
      <c r="D82" s="377"/>
      <c r="E82" s="377">
        <v>-480547349</v>
      </c>
      <c r="F82" s="377"/>
      <c r="G82" s="377">
        <v>0</v>
      </c>
      <c r="H82" s="377"/>
      <c r="I82" s="377">
        <v>-480547349</v>
      </c>
      <c r="K82" s="410">
        <v>-3.5806733578074182E-3</v>
      </c>
      <c r="M82" s="377">
        <v>0</v>
      </c>
      <c r="N82" s="377"/>
      <c r="O82" s="377">
        <v>-480547349</v>
      </c>
      <c r="P82" s="377"/>
      <c r="Q82" s="377">
        <v>0</v>
      </c>
      <c r="R82" s="377"/>
      <c r="S82" s="377">
        <f t="shared" si="1"/>
        <v>-480547349</v>
      </c>
      <c r="U82" s="410">
        <v>3.2748098463937676E-4</v>
      </c>
      <c r="W82" s="350"/>
      <c r="X82" s="350"/>
    </row>
    <row r="83" spans="1:24" ht="20.25">
      <c r="A83" s="277" t="s">
        <v>51</v>
      </c>
      <c r="C83" s="377">
        <v>0</v>
      </c>
      <c r="D83" s="377"/>
      <c r="E83" s="377">
        <v>2085923109</v>
      </c>
      <c r="F83" s="377"/>
      <c r="G83" s="377">
        <v>0</v>
      </c>
      <c r="H83" s="377"/>
      <c r="I83" s="377">
        <v>2085923109</v>
      </c>
      <c r="K83" s="410">
        <v>1.5542712530562976E-2</v>
      </c>
      <c r="M83" s="377">
        <v>8984098071</v>
      </c>
      <c r="N83" s="377"/>
      <c r="O83" s="377">
        <v>-26548976027</v>
      </c>
      <c r="P83" s="377"/>
      <c r="Q83" s="377">
        <v>-353331062370</v>
      </c>
      <c r="R83" s="377"/>
      <c r="S83" s="377">
        <f t="shared" si="1"/>
        <v>-370895940326</v>
      </c>
      <c r="U83" s="410">
        <v>0.25275629548152184</v>
      </c>
      <c r="W83" s="350"/>
      <c r="X83" s="350"/>
    </row>
    <row r="84" spans="1:24" ht="20.25">
      <c r="A84" s="278" t="s">
        <v>217</v>
      </c>
      <c r="C84" s="377">
        <v>0</v>
      </c>
      <c r="D84" s="377"/>
      <c r="E84" s="377">
        <v>77000404927</v>
      </c>
      <c r="F84" s="377"/>
      <c r="G84" s="377">
        <v>0</v>
      </c>
      <c r="H84" s="377"/>
      <c r="I84" s="377">
        <v>77000404927</v>
      </c>
      <c r="K84" s="410">
        <v>0.57374845379178641</v>
      </c>
      <c r="M84" s="377">
        <v>18005775000</v>
      </c>
      <c r="N84" s="377"/>
      <c r="O84" s="377">
        <v>142505399527</v>
      </c>
      <c r="P84" s="377"/>
      <c r="Q84" s="377">
        <v>-14681909198</v>
      </c>
      <c r="R84" s="377"/>
      <c r="S84" s="377">
        <f t="shared" si="1"/>
        <v>145829265329</v>
      </c>
      <c r="U84" s="410">
        <v>-9.9378992514591619E-2</v>
      </c>
      <c r="W84" s="350"/>
      <c r="X84" s="350"/>
    </row>
    <row r="85" spans="1:24" ht="20.25">
      <c r="A85" s="279" t="s">
        <v>218</v>
      </c>
      <c r="C85" s="377">
        <v>0</v>
      </c>
      <c r="D85" s="377"/>
      <c r="E85" s="377">
        <v>0</v>
      </c>
      <c r="F85" s="377"/>
      <c r="G85" s="377">
        <v>0</v>
      </c>
      <c r="H85" s="377"/>
      <c r="I85" s="377">
        <v>0</v>
      </c>
      <c r="K85" s="410">
        <v>0</v>
      </c>
      <c r="M85" s="377">
        <v>-965</v>
      </c>
      <c r="N85" s="377"/>
      <c r="O85" s="377">
        <v>0</v>
      </c>
      <c r="P85" s="377"/>
      <c r="Q85" s="377">
        <v>0</v>
      </c>
      <c r="R85" s="377"/>
      <c r="S85" s="377">
        <f t="shared" si="1"/>
        <v>-965</v>
      </c>
      <c r="U85" s="410">
        <v>6.5762333479650221E-10</v>
      </c>
      <c r="W85" s="350"/>
      <c r="X85" s="350"/>
    </row>
    <row r="86" spans="1:24" ht="20.25">
      <c r="A86" s="280" t="s">
        <v>53</v>
      </c>
      <c r="C86" s="377">
        <v>0</v>
      </c>
      <c r="D86" s="377"/>
      <c r="E86" s="377">
        <v>-1526111</v>
      </c>
      <c r="F86" s="377"/>
      <c r="G86" s="377">
        <v>1245664</v>
      </c>
      <c r="H86" s="377"/>
      <c r="I86" s="377">
        <v>-280447</v>
      </c>
      <c r="K86" s="410">
        <v>-2.0896777461507067E-6</v>
      </c>
      <c r="M86" s="377">
        <v>0</v>
      </c>
      <c r="N86" s="377"/>
      <c r="O86" s="377">
        <v>0</v>
      </c>
      <c r="P86" s="377"/>
      <c r="Q86" s="377">
        <v>1245664</v>
      </c>
      <c r="R86" s="377"/>
      <c r="S86" s="377">
        <f t="shared" si="1"/>
        <v>1245664</v>
      </c>
      <c r="U86" s="410">
        <v>-8.4888882250357521E-7</v>
      </c>
      <c r="W86" s="350"/>
      <c r="X86" s="350"/>
    </row>
    <row r="87" spans="1:24" ht="20.25">
      <c r="A87" s="281" t="s">
        <v>195</v>
      </c>
      <c r="C87" s="377">
        <v>0</v>
      </c>
      <c r="D87" s="377"/>
      <c r="E87" s="377">
        <v>0</v>
      </c>
      <c r="F87" s="377"/>
      <c r="G87" s="377">
        <v>0</v>
      </c>
      <c r="H87" s="377"/>
      <c r="I87" s="377">
        <v>0</v>
      </c>
      <c r="K87" s="410">
        <v>0</v>
      </c>
      <c r="M87" s="377">
        <v>0</v>
      </c>
      <c r="N87" s="377"/>
      <c r="O87" s="377">
        <v>0</v>
      </c>
      <c r="P87" s="377"/>
      <c r="Q87" s="377">
        <v>1311858563</v>
      </c>
      <c r="R87" s="377"/>
      <c r="S87" s="377">
        <f t="shared" si="1"/>
        <v>1311858563</v>
      </c>
      <c r="U87" s="410">
        <v>-8.9399875956622514E-4</v>
      </c>
      <c r="W87" s="350"/>
      <c r="X87" s="350"/>
    </row>
    <row r="88" spans="1:24" ht="20.25">
      <c r="A88" s="282" t="s">
        <v>219</v>
      </c>
      <c r="C88" s="377">
        <v>0</v>
      </c>
      <c r="D88" s="377"/>
      <c r="E88" s="377">
        <v>11599824762</v>
      </c>
      <c r="F88" s="377"/>
      <c r="G88" s="377">
        <v>0</v>
      </c>
      <c r="H88" s="377"/>
      <c r="I88" s="377">
        <v>11599824762</v>
      </c>
      <c r="K88" s="410">
        <v>8.6433071719074606E-2</v>
      </c>
      <c r="M88" s="377">
        <v>15217341690</v>
      </c>
      <c r="N88" s="377"/>
      <c r="O88" s="377">
        <v>-8595106549</v>
      </c>
      <c r="P88" s="377"/>
      <c r="Q88" s="377">
        <v>-23069147213</v>
      </c>
      <c r="R88" s="377"/>
      <c r="S88" s="377">
        <f t="shared" si="1"/>
        <v>-16446912072</v>
      </c>
      <c r="U88" s="410">
        <v>1.1208158719060611E-2</v>
      </c>
      <c r="W88" s="350"/>
      <c r="X88" s="350"/>
    </row>
    <row r="89" spans="1:24" ht="20.25">
      <c r="A89" s="283" t="s">
        <v>220</v>
      </c>
      <c r="C89" s="377">
        <f>4140000000-10000</f>
        <v>4139990000</v>
      </c>
      <c r="D89" s="377"/>
      <c r="E89" s="377">
        <v>1851915150</v>
      </c>
      <c r="F89" s="377"/>
      <c r="G89" s="377">
        <v>0</v>
      </c>
      <c r="H89" s="377"/>
      <c r="I89" s="377">
        <v>5991915150</v>
      </c>
      <c r="K89" s="410">
        <v>4.4647194463760614E-2</v>
      </c>
      <c r="M89" s="377">
        <v>4140000000</v>
      </c>
      <c r="N89" s="377"/>
      <c r="O89" s="377">
        <v>4454617029</v>
      </c>
      <c r="P89" s="377"/>
      <c r="Q89" s="377">
        <v>0</v>
      </c>
      <c r="R89" s="377"/>
      <c r="S89" s="377">
        <f t="shared" si="1"/>
        <v>8594617029</v>
      </c>
      <c r="U89" s="410">
        <v>-5.8570162817717991E-3</v>
      </c>
      <c r="W89" s="350"/>
      <c r="X89" s="350"/>
    </row>
    <row r="90" spans="1:24" ht="20.25">
      <c r="A90" s="284" t="s">
        <v>54</v>
      </c>
      <c r="C90" s="377">
        <v>0</v>
      </c>
      <c r="D90" s="377"/>
      <c r="E90" s="377">
        <v>17227426070</v>
      </c>
      <c r="F90" s="377"/>
      <c r="G90" s="377">
        <v>0</v>
      </c>
      <c r="H90" s="377"/>
      <c r="I90" s="377">
        <v>17227426070</v>
      </c>
      <c r="K90" s="410">
        <v>0.12836567651618852</v>
      </c>
      <c r="M90" s="377">
        <v>0</v>
      </c>
      <c r="N90" s="377"/>
      <c r="O90" s="377">
        <v>24534973296</v>
      </c>
      <c r="P90" s="377"/>
      <c r="Q90" s="377">
        <v>0</v>
      </c>
      <c r="R90" s="377"/>
      <c r="S90" s="377">
        <f t="shared" si="1"/>
        <v>24534973296</v>
      </c>
      <c r="U90" s="410">
        <v>-1.6719969904723988E-2</v>
      </c>
      <c r="W90" s="350"/>
      <c r="X90" s="350"/>
    </row>
    <row r="91" spans="1:24" ht="20.25">
      <c r="A91" s="285" t="s">
        <v>221</v>
      </c>
      <c r="C91" s="377">
        <v>0</v>
      </c>
      <c r="D91" s="377"/>
      <c r="E91" s="377">
        <v>491311797</v>
      </c>
      <c r="F91" s="377"/>
      <c r="G91" s="377">
        <v>0</v>
      </c>
      <c r="H91" s="377"/>
      <c r="I91" s="377">
        <v>491311797</v>
      </c>
      <c r="K91" s="410">
        <v>3.6608818372534328E-3</v>
      </c>
      <c r="M91" s="377">
        <v>0</v>
      </c>
      <c r="N91" s="377"/>
      <c r="O91" s="377">
        <v>4662967609</v>
      </c>
      <c r="P91" s="377"/>
      <c r="Q91" s="377">
        <v>0</v>
      </c>
      <c r="R91" s="377"/>
      <c r="S91" s="377">
        <f t="shared" si="1"/>
        <v>4662967609</v>
      </c>
      <c r="U91" s="410">
        <v>-3.1776956570763238E-3</v>
      </c>
      <c r="W91" s="350"/>
      <c r="X91" s="350"/>
    </row>
    <row r="92" spans="1:24" ht="20.25">
      <c r="A92" s="286" t="s">
        <v>145</v>
      </c>
      <c r="C92" s="377">
        <v>0</v>
      </c>
      <c r="D92" s="377"/>
      <c r="E92" s="377">
        <v>0</v>
      </c>
      <c r="F92" s="377"/>
      <c r="G92" s="377">
        <v>0</v>
      </c>
      <c r="H92" s="377"/>
      <c r="I92" s="377">
        <v>0</v>
      </c>
      <c r="K92" s="410">
        <v>0</v>
      </c>
      <c r="M92" s="377">
        <v>289956564</v>
      </c>
      <c r="N92" s="377"/>
      <c r="O92" s="377">
        <v>0</v>
      </c>
      <c r="P92" s="377"/>
      <c r="Q92" s="377">
        <v>-493959534</v>
      </c>
      <c r="R92" s="377"/>
      <c r="S92" s="377">
        <f t="shared" si="1"/>
        <v>-204002970</v>
      </c>
      <c r="U92" s="410">
        <v>1.3902291548164848E-4</v>
      </c>
      <c r="W92" s="350"/>
      <c r="X92" s="350"/>
    </row>
    <row r="93" spans="1:24" ht="20.25">
      <c r="A93" s="287" t="s">
        <v>57</v>
      </c>
      <c r="C93" s="377">
        <v>0</v>
      </c>
      <c r="D93" s="377"/>
      <c r="E93" s="377">
        <v>-3617366439</v>
      </c>
      <c r="F93" s="377"/>
      <c r="G93" s="377">
        <v>0</v>
      </c>
      <c r="H93" s="377"/>
      <c r="I93" s="377">
        <v>-3617366439</v>
      </c>
      <c r="K93" s="410">
        <v>-2.6953863465291935E-2</v>
      </c>
      <c r="M93" s="377">
        <v>0</v>
      </c>
      <c r="N93" s="377"/>
      <c r="O93" s="377">
        <v>-7983445</v>
      </c>
      <c r="P93" s="377"/>
      <c r="Q93" s="377">
        <v>0</v>
      </c>
      <c r="R93" s="377"/>
      <c r="S93" s="377">
        <f t="shared" si="1"/>
        <v>-7983445</v>
      </c>
      <c r="U93" s="410">
        <v>5.4405178487714626E-6</v>
      </c>
      <c r="W93" s="350"/>
      <c r="X93" s="350"/>
    </row>
    <row r="94" spans="1:24" ht="30">
      <c r="A94" s="288" t="s">
        <v>58</v>
      </c>
      <c r="C94" s="377">
        <v>0</v>
      </c>
      <c r="D94" s="377"/>
      <c r="E94" s="377">
        <v>-581519637</v>
      </c>
      <c r="F94" s="377"/>
      <c r="G94" s="377">
        <v>0</v>
      </c>
      <c r="H94" s="377"/>
      <c r="I94" s="377">
        <v>-581519637</v>
      </c>
      <c r="K94" s="410">
        <v>-4.3330420521115829E-3</v>
      </c>
      <c r="M94" s="377">
        <v>241786000</v>
      </c>
      <c r="N94" s="377"/>
      <c r="O94" s="377">
        <v>9330679878</v>
      </c>
      <c r="P94" s="377"/>
      <c r="Q94" s="377">
        <v>24002317712</v>
      </c>
      <c r="R94" s="377"/>
      <c r="S94" s="377">
        <f t="shared" si="1"/>
        <v>33574783590</v>
      </c>
      <c r="U94" s="410">
        <v>-2.2880374248214173E-2</v>
      </c>
      <c r="W94" s="350"/>
      <c r="X94" s="350"/>
    </row>
    <row r="95" spans="1:24" ht="20.25">
      <c r="A95" s="289" t="s">
        <v>196</v>
      </c>
      <c r="C95" s="377">
        <v>0</v>
      </c>
      <c r="D95" s="377"/>
      <c r="E95" s="377">
        <v>0</v>
      </c>
      <c r="F95" s="377"/>
      <c r="G95" s="377">
        <v>0</v>
      </c>
      <c r="H95" s="377"/>
      <c r="I95" s="377">
        <v>0</v>
      </c>
      <c r="K95" s="410">
        <v>0</v>
      </c>
      <c r="M95" s="377">
        <v>0</v>
      </c>
      <c r="N95" s="377"/>
      <c r="O95" s="377">
        <v>0</v>
      </c>
      <c r="P95" s="377"/>
      <c r="Q95" s="377">
        <v>812175437</v>
      </c>
      <c r="R95" s="377"/>
      <c r="S95" s="377">
        <f t="shared" si="1"/>
        <v>812175437</v>
      </c>
      <c r="U95" s="410">
        <v>-5.5347722209300157E-4</v>
      </c>
      <c r="W95" s="350"/>
      <c r="X95" s="350"/>
    </row>
    <row r="96" spans="1:24" ht="20.25">
      <c r="A96" s="290" t="s">
        <v>197</v>
      </c>
      <c r="C96" s="377">
        <v>0</v>
      </c>
      <c r="D96" s="377"/>
      <c r="E96" s="377">
        <v>0</v>
      </c>
      <c r="F96" s="377"/>
      <c r="G96" s="377">
        <v>0</v>
      </c>
      <c r="H96" s="377"/>
      <c r="I96" s="377">
        <v>0</v>
      </c>
      <c r="K96" s="410">
        <v>0</v>
      </c>
      <c r="M96" s="377">
        <v>0</v>
      </c>
      <c r="N96" s="377"/>
      <c r="O96" s="377">
        <v>0</v>
      </c>
      <c r="P96" s="377"/>
      <c r="Q96" s="377">
        <v>2621464945</v>
      </c>
      <c r="R96" s="377"/>
      <c r="S96" s="377">
        <f t="shared" si="1"/>
        <v>2621464945</v>
      </c>
      <c r="U96" s="410">
        <v>-1.7864627141793048E-3</v>
      </c>
      <c r="W96" s="350"/>
      <c r="X96" s="350"/>
    </row>
    <row r="97" spans="1:24" ht="20.25">
      <c r="A97" s="291" t="s">
        <v>148</v>
      </c>
      <c r="C97" s="377">
        <v>0</v>
      </c>
      <c r="D97" s="377"/>
      <c r="E97" s="377">
        <v>0</v>
      </c>
      <c r="F97" s="377"/>
      <c r="G97" s="377">
        <v>0</v>
      </c>
      <c r="H97" s="377"/>
      <c r="I97" s="377">
        <v>0</v>
      </c>
      <c r="K97" s="410">
        <v>0</v>
      </c>
      <c r="M97" s="377">
        <v>1560189375</v>
      </c>
      <c r="N97" s="377"/>
      <c r="O97" s="377">
        <v>0</v>
      </c>
      <c r="P97" s="377"/>
      <c r="Q97" s="377">
        <v>-224897749134</v>
      </c>
      <c r="R97" s="377"/>
      <c r="S97" s="377">
        <f t="shared" si="1"/>
        <v>-223337559759</v>
      </c>
      <c r="U97" s="410">
        <v>0.15219895423215199</v>
      </c>
      <c r="W97" s="350"/>
      <c r="X97" s="350"/>
    </row>
    <row r="98" spans="1:24" ht="20.25">
      <c r="A98" s="292" t="s">
        <v>59</v>
      </c>
      <c r="C98" s="377">
        <v>0</v>
      </c>
      <c r="D98" s="377"/>
      <c r="E98" s="377">
        <v>14415112674</v>
      </c>
      <c r="F98" s="377"/>
      <c r="G98" s="377">
        <v>0</v>
      </c>
      <c r="H98" s="377"/>
      <c r="I98" s="377">
        <v>14415112674</v>
      </c>
      <c r="K98" s="410">
        <v>0.1074104560330929</v>
      </c>
      <c r="M98" s="377">
        <v>0</v>
      </c>
      <c r="N98" s="377"/>
      <c r="O98" s="377">
        <v>-26188158952</v>
      </c>
      <c r="P98" s="377"/>
      <c r="Q98" s="377">
        <v>0</v>
      </c>
      <c r="R98" s="377"/>
      <c r="S98" s="377">
        <f t="shared" si="1"/>
        <v>-26188158952</v>
      </c>
      <c r="U98" s="410">
        <v>1.7846574530772135E-2</v>
      </c>
      <c r="W98" s="350"/>
      <c r="X98" s="350"/>
    </row>
    <row r="99" spans="1:24" ht="30">
      <c r="A99" s="293" t="s">
        <v>198</v>
      </c>
      <c r="C99" s="377">
        <v>0</v>
      </c>
      <c r="D99" s="377"/>
      <c r="E99" s="377">
        <v>0</v>
      </c>
      <c r="F99" s="377"/>
      <c r="G99" s="377">
        <v>0</v>
      </c>
      <c r="H99" s="377"/>
      <c r="I99" s="377">
        <v>0</v>
      </c>
      <c r="K99" s="410">
        <v>0</v>
      </c>
      <c r="M99" s="377">
        <v>0</v>
      </c>
      <c r="N99" s="377"/>
      <c r="O99" s="377">
        <v>0</v>
      </c>
      <c r="P99" s="377"/>
      <c r="Q99" s="377">
        <v>6290324471</v>
      </c>
      <c r="R99" s="377"/>
      <c r="S99" s="377">
        <f t="shared" si="1"/>
        <v>6290324471</v>
      </c>
      <c r="U99" s="410">
        <v>-4.286698606809392E-3</v>
      </c>
      <c r="W99" s="350"/>
      <c r="X99" s="350"/>
    </row>
    <row r="100" spans="1:24" ht="30">
      <c r="A100" s="294" t="s">
        <v>61</v>
      </c>
      <c r="C100" s="377">
        <v>0</v>
      </c>
      <c r="D100" s="377"/>
      <c r="E100" s="377">
        <v>0</v>
      </c>
      <c r="F100" s="377"/>
      <c r="G100" s="377">
        <v>0</v>
      </c>
      <c r="H100" s="377"/>
      <c r="I100" s="377">
        <v>0</v>
      </c>
      <c r="K100" s="410">
        <v>0</v>
      </c>
      <c r="M100" s="377">
        <v>0</v>
      </c>
      <c r="N100" s="377"/>
      <c r="O100" s="377">
        <v>0</v>
      </c>
      <c r="P100" s="377"/>
      <c r="Q100" s="377">
        <v>-3155612993</v>
      </c>
      <c r="R100" s="377"/>
      <c r="S100" s="377">
        <f t="shared" si="1"/>
        <v>-3155612993</v>
      </c>
      <c r="U100" s="410">
        <v>2.1504712329366129E-3</v>
      </c>
      <c r="W100" s="350"/>
      <c r="X100" s="350"/>
    </row>
    <row r="101" spans="1:24" ht="20.25">
      <c r="A101" s="295" t="s">
        <v>62</v>
      </c>
      <c r="C101" s="377">
        <v>0</v>
      </c>
      <c r="D101" s="377"/>
      <c r="E101" s="377">
        <v>4975756183</v>
      </c>
      <c r="F101" s="377"/>
      <c r="G101" s="377">
        <v>0</v>
      </c>
      <c r="H101" s="377"/>
      <c r="I101" s="377">
        <f>4975756183-10000</f>
        <v>4975746183</v>
      </c>
      <c r="K101" s="410">
        <v>3.7075550695450057E-2</v>
      </c>
      <c r="M101" s="377">
        <v>5107693000</v>
      </c>
      <c r="N101" s="377"/>
      <c r="O101" s="377">
        <v>-7362088228</v>
      </c>
      <c r="P101" s="377"/>
      <c r="Q101" s="377">
        <v>-3532201942</v>
      </c>
      <c r="R101" s="377"/>
      <c r="S101" s="377">
        <f t="shared" si="1"/>
        <v>-5786597170</v>
      </c>
      <c r="U101" s="410">
        <v>3.943421065346531E-3</v>
      </c>
      <c r="W101" s="350"/>
      <c r="X101" s="350"/>
    </row>
    <row r="102" spans="1:24" ht="30">
      <c r="A102" s="296" t="s">
        <v>150</v>
      </c>
      <c r="C102" s="377">
        <v>0</v>
      </c>
      <c r="D102" s="377"/>
      <c r="E102" s="377">
        <v>0</v>
      </c>
      <c r="F102" s="377"/>
      <c r="G102" s="377">
        <v>0</v>
      </c>
      <c r="H102" s="377"/>
      <c r="I102" s="377">
        <v>0</v>
      </c>
      <c r="K102" s="410">
        <v>0</v>
      </c>
      <c r="M102" s="377">
        <v>52066750</v>
      </c>
      <c r="N102" s="377"/>
      <c r="O102" s="377">
        <v>0</v>
      </c>
      <c r="P102" s="377"/>
      <c r="Q102" s="377">
        <v>497621893</v>
      </c>
      <c r="R102" s="377"/>
      <c r="S102" s="377">
        <f t="shared" si="1"/>
        <v>549688643</v>
      </c>
      <c r="U102" s="410">
        <v>-3.7459904508748597E-4</v>
      </c>
      <c r="W102" s="350"/>
      <c r="X102" s="350"/>
    </row>
    <row r="103" spans="1:24" ht="20.25">
      <c r="A103" s="297" t="s">
        <v>199</v>
      </c>
      <c r="C103" s="377">
        <v>0</v>
      </c>
      <c r="D103" s="377"/>
      <c r="E103" s="377">
        <v>0</v>
      </c>
      <c r="F103" s="377"/>
      <c r="G103" s="377">
        <v>0</v>
      </c>
      <c r="H103" s="377"/>
      <c r="I103" s="377">
        <v>0</v>
      </c>
      <c r="K103" s="410">
        <v>0</v>
      </c>
      <c r="M103" s="377">
        <v>0</v>
      </c>
      <c r="N103" s="377"/>
      <c r="O103" s="377">
        <v>0</v>
      </c>
      <c r="P103" s="377"/>
      <c r="Q103" s="377">
        <v>1264788346</v>
      </c>
      <c r="R103" s="377"/>
      <c r="S103" s="377">
        <f>M103+O103+Q103</f>
        <v>1264788346</v>
      </c>
      <c r="U103" s="410">
        <v>-8.6192158539717331E-4</v>
      </c>
      <c r="W103" s="350"/>
      <c r="X103" s="350"/>
    </row>
    <row r="104" spans="1:24" ht="21" thickBot="1">
      <c r="A104" s="298" t="s">
        <v>63</v>
      </c>
      <c r="C104" s="382">
        <f>SUM(C9:$C$103)</f>
        <v>4139991003</v>
      </c>
      <c r="D104" s="377"/>
      <c r="E104" s="382">
        <f>SUM(E9:$E$103)</f>
        <v>197192721211</v>
      </c>
      <c r="F104" s="377"/>
      <c r="G104" s="382">
        <f>SUM(G9:$G$103)</f>
        <v>-67135806044</v>
      </c>
      <c r="H104" s="377"/>
      <c r="I104" s="382">
        <f>SUM(I9:$I$103)</f>
        <v>134196906170</v>
      </c>
      <c r="K104" s="414">
        <f>SUM(K9:$K$103)</f>
        <v>0.9999333539759776</v>
      </c>
      <c r="M104" s="382">
        <f>SUM(M9:$M$103)</f>
        <v>139285564771</v>
      </c>
      <c r="N104" s="383"/>
      <c r="O104" s="382">
        <f>SUM(O9:$O$103)</f>
        <v>-191171691854</v>
      </c>
      <c r="P104" s="383"/>
      <c r="Q104" s="382">
        <f>SUM(Q9:$Q$103)</f>
        <v>-1420392224999</v>
      </c>
      <c r="S104" s="382">
        <f>SUM(S9:$S$103)</f>
        <v>-1472278352082</v>
      </c>
      <c r="U104" s="411">
        <f>SUM(U9:$U$103)</f>
        <v>1.0033208286475273</v>
      </c>
      <c r="W104" s="350"/>
    </row>
    <row r="105" spans="1:24" ht="18.75" thickTop="1">
      <c r="C105" s="299"/>
      <c r="D105">
        <v>4053924544</v>
      </c>
      <c r="E105" s="300"/>
      <c r="G105" s="301"/>
      <c r="I105" s="302"/>
      <c r="K105" s="303"/>
      <c r="M105" s="304"/>
      <c r="O105" s="305"/>
      <c r="Q105" s="306"/>
      <c r="S105" s="307"/>
      <c r="U105" s="412"/>
      <c r="W105" s="350"/>
    </row>
    <row r="106" spans="1:24">
      <c r="M106" s="393"/>
      <c r="N106" s="394"/>
      <c r="O106" s="393"/>
      <c r="P106" s="394"/>
      <c r="Q106" s="393"/>
      <c r="S106" s="351"/>
    </row>
    <row r="107" spans="1:24">
      <c r="M107" s="394"/>
      <c r="N107" s="394"/>
      <c r="O107" s="394"/>
      <c r="P107" s="394"/>
      <c r="Q107" s="394"/>
      <c r="S107" s="351"/>
    </row>
    <row r="108" spans="1:24">
      <c r="C108" s="393"/>
      <c r="D108" s="394"/>
      <c r="E108" s="393"/>
      <c r="F108" s="394"/>
      <c r="G108" s="393"/>
      <c r="H108" s="394"/>
      <c r="I108" s="385"/>
      <c r="M108" s="385"/>
      <c r="N108" s="394"/>
      <c r="O108" s="385"/>
      <c r="P108" s="394"/>
      <c r="Q108" s="385"/>
    </row>
    <row r="109" spans="1:24">
      <c r="C109" s="394"/>
      <c r="D109" s="394"/>
      <c r="E109" s="394"/>
      <c r="F109" s="394"/>
      <c r="G109" s="394"/>
      <c r="H109" s="394"/>
      <c r="I109" s="394"/>
      <c r="M109" s="433"/>
      <c r="N109" s="394"/>
      <c r="O109" s="433"/>
      <c r="P109" s="394"/>
      <c r="Q109" s="433"/>
      <c r="S109" s="351"/>
    </row>
    <row r="110" spans="1:24">
      <c r="M110" s="394"/>
      <c r="N110" s="394"/>
      <c r="O110" s="394"/>
      <c r="P110" s="394"/>
      <c r="Q110" s="385"/>
      <c r="S110" s="351"/>
    </row>
    <row r="111" spans="1:24">
      <c r="S111" s="351"/>
    </row>
  </sheetData>
  <mergeCells count="6"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5</vt:i4>
      </vt:variant>
    </vt:vector>
  </HeadingPairs>
  <TitlesOfParts>
    <vt:vector size="17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'1'!Print_Area</vt:lpstr>
      <vt:lpstr>'2'!Print_Area</vt:lpstr>
      <vt:lpstr>'4'!Print_Area</vt:lpstr>
      <vt:lpstr>'6'!Print_Area</vt:lpstr>
      <vt:lpstr>'8'!Print_Area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Samin Falsafy</cp:lastModifiedBy>
  <cp:lastPrinted>2021-10-31T10:09:26Z</cp:lastPrinted>
  <dcterms:created xsi:type="dcterms:W3CDTF">2021-10-26T12:10:19Z</dcterms:created>
  <dcterms:modified xsi:type="dcterms:W3CDTF">2021-11-01T05:11:38Z</dcterms:modified>
</cp:coreProperties>
</file>