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"/>
    </mc:Choice>
  </mc:AlternateContent>
  <xr:revisionPtr revIDLastSave="0" documentId="13_ncr:1_{4C318114-0D42-47C6-8BBB-6D9FB532F2D6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11" r:id="rId5"/>
    <sheet name="5" sheetId="12" r:id="rId6"/>
    <sheet name="6" sheetId="13" r:id="rId7"/>
    <sheet name="7" sheetId="16" r:id="rId8"/>
  </sheets>
  <definedNames>
    <definedName name="_xlnm._FilterDatabase" localSheetId="1" hidden="1">'1'!$S$68:$S$111</definedName>
    <definedName name="_xlnm.Print_Area" localSheetId="1">'1'!$A$1:$W$58</definedName>
    <definedName name="_xlnm.Print_Area" localSheetId="2">'2'!$A$1:$S$20</definedName>
    <definedName name="_xlnm.Print_Area" localSheetId="3">'3'!$A$1:$I$13</definedName>
    <definedName name="_xlnm.Print_Area" localSheetId="6">'6'!$A$1:$U$57</definedName>
    <definedName name="_xlnm.Print_Area" localSheetId="7">'7'!$A$1:$E$16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6" l="1"/>
  <c r="E12" i="16"/>
  <c r="E11" i="16"/>
  <c r="C11" i="16"/>
  <c r="E54" i="12" l="1"/>
  <c r="G54" i="12"/>
  <c r="O54" i="12"/>
  <c r="M54" i="12"/>
  <c r="O24" i="12"/>
  <c r="M24" i="12"/>
  <c r="G24" i="12"/>
  <c r="E24" i="12"/>
  <c r="E10" i="12"/>
  <c r="G10" i="12"/>
  <c r="M10" i="12"/>
  <c r="O10" i="12"/>
  <c r="G11" i="8" l="1"/>
  <c r="I11" i="8"/>
  <c r="G12" i="2" l="1"/>
  <c r="E12" i="2"/>
  <c r="U12" i="2"/>
  <c r="S12" i="2"/>
  <c r="M48" i="2" l="1"/>
  <c r="L48" i="2"/>
  <c r="J57" i="2"/>
  <c r="Q57" i="2" l="1"/>
  <c r="W57" i="2"/>
  <c r="G24" i="2"/>
  <c r="E24" i="2"/>
  <c r="G54" i="2"/>
  <c r="E54" i="2"/>
  <c r="S24" i="2"/>
  <c r="U24" i="2"/>
  <c r="U54" i="2"/>
  <c r="S54" i="2"/>
  <c r="U53" i="13" l="1"/>
  <c r="S53" i="13"/>
  <c r="Q53" i="13"/>
  <c r="O53" i="13"/>
  <c r="M53" i="13"/>
  <c r="K53" i="13"/>
  <c r="I53" i="13"/>
  <c r="G53" i="13"/>
  <c r="E53" i="13"/>
  <c r="C53" i="13"/>
  <c r="Q55" i="12"/>
  <c r="O55" i="12"/>
  <c r="M55" i="12"/>
  <c r="K55" i="12"/>
  <c r="I55" i="12"/>
  <c r="G55" i="12"/>
  <c r="E55" i="12"/>
  <c r="C55" i="12"/>
  <c r="Q17" i="11"/>
  <c r="O17" i="11"/>
  <c r="M17" i="11"/>
  <c r="K17" i="11"/>
  <c r="I17" i="11"/>
  <c r="G17" i="11"/>
  <c r="E17" i="11"/>
  <c r="C17" i="11"/>
  <c r="I8" i="8"/>
  <c r="G8" i="8"/>
  <c r="S14" i="6"/>
  <c r="Q14" i="6"/>
  <c r="O14" i="6"/>
  <c r="M14" i="6"/>
  <c r="K14" i="6"/>
  <c r="U57" i="2"/>
  <c r="S57" i="2"/>
  <c r="O57" i="2"/>
  <c r="M57" i="2"/>
  <c r="L57" i="2"/>
  <c r="I57" i="2"/>
  <c r="G57" i="2"/>
  <c r="E57" i="2"/>
  <c r="C57" i="2"/>
  <c r="I12" i="8"/>
  <c r="G12" i="8"/>
  <c r="E12" i="8"/>
</calcChain>
</file>

<file path=xl/sharedStrings.xml><?xml version="1.0" encoding="utf-8"?>
<sst xmlns="http://schemas.openxmlformats.org/spreadsheetml/2006/main" count="293" uniqueCount="128">
  <si>
    <t>‫صندوق سرمايه گذاري رشد سامان</t>
  </si>
  <si>
    <t>‫صورت وضعیت پورتفوی</t>
  </si>
  <si>
    <t>‫برای ماه منتهی به 1400/08/30</t>
  </si>
  <si>
    <t>‫1- سرمایه گذاری ها</t>
  </si>
  <si>
    <t>‫1-1- سرمایه گذاری در سهام و حق تقدم سهام</t>
  </si>
  <si>
    <t>‫1400/07/30</t>
  </si>
  <si>
    <t>‫تغییرات طی دوره</t>
  </si>
  <si>
    <t>‫1400/08/30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</si>
  <si>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</si>
  <si>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</si>
  <si>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</si>
  <si>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</si>
  <si>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</si>
  <si>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</si>
  <si>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</si>
  <si>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</si>
  <si>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</si>
  <si>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‫اقتصاد نوين</t>
  </si>
  <si>
    <t>‫انرژي اميد تابان هور</t>
  </si>
  <si>
    <t>‫بانک سامان</t>
  </si>
  <si>
    <t>‫برق مپنا</t>
  </si>
  <si>
    <t>‫بيمه اتكايي آواي پارس70%تاديه</t>
  </si>
  <si>
    <t>‫بيمه البرز</t>
  </si>
  <si>
    <t>‫بیمه اتکایی ایرانیان</t>
  </si>
  <si>
    <t>‫تامين سرمايه بانك ملت</t>
  </si>
  <si>
    <t>‫تامين سرمايه خليج فارس</t>
  </si>
  <si>
    <t>‫توسعه سامانه ي نرم افزاري نگين</t>
  </si>
  <si>
    <t>‫توليد و توسعه سرب روي ايرانيان</t>
  </si>
  <si>
    <t>‫توليدات پتروشيمي قائد بصير</t>
  </si>
  <si>
    <t>‫حمل و نقل ريلي پارسيان</t>
  </si>
  <si>
    <t>‫ريل پرداز نو آفرين</t>
  </si>
  <si>
    <t>‫زامياد</t>
  </si>
  <si>
    <t>‫سرمايه گذاري غدير</t>
  </si>
  <si>
    <t>‫سرمايه گذاري كشاورزي كوثر</t>
  </si>
  <si>
    <t>‫سرمايه گذاري معادن و فلزات</t>
  </si>
  <si>
    <t>‫سرمايه گذاري ملي ايران</t>
  </si>
  <si>
    <t>‫سيمان مازندران</t>
  </si>
  <si>
    <t>‫سينا دارو</t>
  </si>
  <si>
    <t>‫شمال شرق شاهرود</t>
  </si>
  <si>
    <t>‫صنايع شيميايي كيمياگران امروز</t>
  </si>
  <si>
    <t>‫صنايع پتروشيمي خليج فارس</t>
  </si>
  <si>
    <t>‫صندوق بازنشستگي</t>
  </si>
  <si>
    <t>‫فولاد خوزستان</t>
  </si>
  <si>
    <t>‫فولاد مباركه</t>
  </si>
  <si>
    <t>‫كوير تاير</t>
  </si>
  <si>
    <t>‫كوير تاير (تقدم)</t>
  </si>
  <si>
    <t>‫كي بي سي</t>
  </si>
  <si>
    <t>‫كيميدارو</t>
  </si>
  <si>
    <t>‫مخابرات</t>
  </si>
  <si>
    <t>‫ملي مس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</si>
  <si>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</si>
  <si>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</si>
  <si>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</si>
  <si>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</si>
  <si>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</si>
  <si>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‫پتروشيمي غدير</t>
  </si>
  <si>
    <t>‫پتروشیمی تامین</t>
  </si>
  <si>
    <t>‫پتروشیمی مارون</t>
  </si>
  <si>
    <t>‫پديده شيمي قرن</t>
  </si>
  <si>
    <t>‫پرداخت الكترونيك سامان كيش</t>
  </si>
  <si>
    <t>‫چادرملو</t>
  </si>
  <si>
    <t>‫گروه اقتصادي كرمان خودرو</t>
  </si>
  <si>
    <t>‫گروه توسعه ملي ايران</t>
  </si>
  <si>
    <t>‫جمع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</si>
  <si>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</si>
  <si>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</si>
  <si>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</si>
  <si>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</si>
  <si>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</si>
  <si>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</si>
  <si>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</si>
  <si>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</si>
  <si>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</si>
  <si>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</si>
  <si>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</si>
  <si>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</si>
  <si>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</si>
  <si>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</si>
  <si>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</si>
  <si>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</si>
  <si>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</si>
  <si>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</si>
  <si>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</si>
  <si>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</si>
  <si>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</si>
  <si>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</si>
  <si>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</si>
  <si>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</si>
  <si>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</si>
  <si>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</si>
  <si>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</si>
  <si>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</si>
  <si>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</si>
  <si>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</si>
  <si>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</si>
  <si>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</si>
  <si>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</si>
  <si>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</si>
  <si>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</si>
  <si>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</si>
  <si>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</si>
  <si>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</si>
  <si>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</si>
  <si>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‫طی دوره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</si>
  <si>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</si>
  <si>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</si>
  <si>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</si>
  <si>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</si>
  <si>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</si>
  <si>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</si>
  <si>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</si>
  <si>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</si>
  <si>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</si>
  <si>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</si>
  <si>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</si>
  <si>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</si>
  <si>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</si>
  <si>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‫بيمه اتكايي ايرانيان</t>
  </si>
  <si>
    <t>‫شيشه همدان</t>
  </si>
  <si>
    <t>‫نفت و گاز پارسيان</t>
  </si>
  <si>
    <t>‫پتروشيمي تامين</t>
  </si>
  <si>
    <t>‫پتروشيمي خليج فارس</t>
  </si>
  <si>
    <t>‫پتروشيمي مارون</t>
  </si>
  <si>
    <t>‫پمپ ايران</t>
  </si>
  <si>
    <t>‫4-2- سایر درآمدها:</t>
  </si>
  <si>
    <t>‫بانك تجارت</t>
  </si>
  <si>
    <t>‫واحدهاي سرمايه گذاري</t>
  </si>
  <si>
    <t>سایر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</si>
</sst>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337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3"/>
      <color rgb="FF000000"/>
      <name val="B Nazanin"/>
      <charset val="178"/>
    </font>
    <font>
      <sz val="12"/>
      <name val="B Nazanin"/>
      <charset val="178"/>
    </font>
    <font>
      <sz val="9"/>
      <color rgb="FF000000"/>
      <name val="Tahoma"/>
      <family val="2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</borders>
  <cellStyleXfs count="1">
    <xf numFmtId="0" fontId="0" fillId="0" borderId="0"/>
  </cellStyleXfs>
  <cellXfs count="373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right" vertical="center" wrapText="1"/>
    </xf>
    <xf numFmtId="37" fontId="69" fillId="0" borderId="0" xfId="0" applyNumberFormat="1" applyFont="1" applyAlignment="1">
      <alignment horizontal="right" vertical="center" wrapText="1"/>
    </xf>
    <xf numFmtId="37" fontId="70" fillId="0" borderId="0" xfId="0" applyNumberFormat="1" applyFont="1" applyAlignment="1">
      <alignment horizontal="right" vertical="center" wrapText="1"/>
    </xf>
    <xf numFmtId="37" fontId="71" fillId="0" borderId="0" xfId="0" applyNumberFormat="1" applyFont="1" applyAlignment="1">
      <alignment horizontal="right" vertical="center" wrapText="1"/>
    </xf>
    <xf numFmtId="37" fontId="72" fillId="0" borderId="0" xfId="0" applyNumberFormat="1" applyFont="1" applyAlignment="1">
      <alignment horizontal="right" vertical="center" wrapText="1"/>
    </xf>
    <xf numFmtId="37" fontId="73" fillId="0" borderId="0" xfId="0" applyNumberFormat="1" applyFont="1" applyAlignment="1">
      <alignment horizontal="right" vertical="center" wrapText="1"/>
    </xf>
    <xf numFmtId="37" fontId="74" fillId="0" borderId="3" xfId="0" applyNumberFormat="1" applyFont="1" applyBorder="1" applyAlignment="1">
      <alignment horizontal="center" vertical="center"/>
    </xf>
    <xf numFmtId="37" fontId="75" fillId="0" borderId="4" xfId="0" applyNumberFormat="1" applyFont="1" applyBorder="1" applyAlignment="1">
      <alignment horizontal="center" vertical="center"/>
    </xf>
    <xf numFmtId="37" fontId="76" fillId="0" borderId="4" xfId="0" applyNumberFormat="1" applyFont="1" applyBorder="1" applyAlignment="1">
      <alignment horizontal="center" vertical="center"/>
    </xf>
    <xf numFmtId="37" fontId="77" fillId="0" borderId="4" xfId="0" applyNumberFormat="1" applyFont="1" applyBorder="1" applyAlignment="1">
      <alignment horizontal="center" vertical="center"/>
    </xf>
    <xf numFmtId="37" fontId="78" fillId="0" borderId="4" xfId="0" applyNumberFormat="1" applyFont="1" applyBorder="1" applyAlignment="1">
      <alignment horizontal="center" vertical="center"/>
    </xf>
    <xf numFmtId="37" fontId="79" fillId="0" borderId="4" xfId="0" applyNumberFormat="1" applyFont="1" applyBorder="1" applyAlignment="1">
      <alignment horizontal="center" vertical="center"/>
    </xf>
    <xf numFmtId="37" fontId="80" fillId="0" borderId="4" xfId="0" applyNumberFormat="1" applyFont="1" applyBorder="1" applyAlignment="1">
      <alignment horizontal="center" vertical="center"/>
    </xf>
    <xf numFmtId="37" fontId="81" fillId="0" borderId="4" xfId="0" applyNumberFormat="1" applyFont="1" applyBorder="1" applyAlignment="1">
      <alignment horizontal="center" vertical="center"/>
    </xf>
    <xf numFmtId="37" fontId="82" fillId="0" borderId="4" xfId="0" applyNumberFormat="1" applyFont="1" applyBorder="1" applyAlignment="1">
      <alignment horizontal="center" vertical="center"/>
    </xf>
    <xf numFmtId="37" fontId="83" fillId="0" borderId="4" xfId="0" applyNumberFormat="1" applyFont="1" applyBorder="1" applyAlignment="1">
      <alignment horizontal="center" vertical="center"/>
    </xf>
    <xf numFmtId="37" fontId="84" fillId="0" borderId="4" xfId="0" applyNumberFormat="1" applyFont="1" applyBorder="1" applyAlignment="1">
      <alignment horizontal="center" vertical="center"/>
    </xf>
    <xf numFmtId="37" fontId="85" fillId="0" borderId="4" xfId="0" applyNumberFormat="1" applyFont="1" applyBorder="1" applyAlignment="1">
      <alignment horizontal="center" vertical="center"/>
    </xf>
    <xf numFmtId="37" fontId="86" fillId="0" borderId="4" xfId="0" applyNumberFormat="1" applyFont="1" applyBorder="1" applyAlignment="1">
      <alignment horizontal="center" vertical="center"/>
    </xf>
    <xf numFmtId="37" fontId="92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98" fillId="0" borderId="1" xfId="0" applyNumberFormat="1" applyFont="1" applyBorder="1" applyAlignment="1">
      <alignment horizontal="center" vertical="center" wrapText="1"/>
    </xf>
    <xf numFmtId="37" fontId="99" fillId="0" borderId="1" xfId="0" applyNumberFormat="1" applyFont="1" applyBorder="1" applyAlignment="1">
      <alignment horizontal="center" vertical="center" wrapText="1"/>
    </xf>
    <xf numFmtId="37" fontId="100" fillId="0" borderId="1" xfId="0" applyNumberFormat="1" applyFont="1" applyBorder="1" applyAlignment="1">
      <alignment horizontal="center" vertical="center"/>
    </xf>
    <xf numFmtId="37" fontId="101" fillId="0" borderId="1" xfId="0" applyNumberFormat="1" applyFont="1" applyBorder="1" applyAlignment="1">
      <alignment horizontal="center" vertical="center"/>
    </xf>
    <xf numFmtId="37" fontId="102" fillId="0" borderId="1" xfId="0" applyNumberFormat="1" applyFont="1" applyBorder="1" applyAlignment="1">
      <alignment horizontal="center" vertical="center"/>
    </xf>
    <xf numFmtId="37" fontId="103" fillId="0" borderId="1" xfId="0" applyNumberFormat="1" applyFont="1" applyBorder="1" applyAlignment="1">
      <alignment horizontal="center" vertical="center"/>
    </xf>
    <xf numFmtId="37" fontId="104" fillId="0" borderId="1" xfId="0" applyNumberFormat="1" applyFont="1" applyBorder="1" applyAlignment="1">
      <alignment horizontal="center" vertical="center" wrapText="1"/>
    </xf>
    <xf numFmtId="37" fontId="105" fillId="0" borderId="0" xfId="0" applyNumberFormat="1" applyFont="1" applyAlignment="1">
      <alignment horizontal="right" vertical="center" wrapText="1"/>
    </xf>
    <xf numFmtId="37" fontId="106" fillId="0" borderId="0" xfId="0" applyNumberFormat="1" applyFont="1" applyAlignment="1">
      <alignment horizontal="center" vertical="center" wrapText="1"/>
    </xf>
    <xf numFmtId="37" fontId="107" fillId="0" borderId="0" xfId="0" applyNumberFormat="1" applyFont="1" applyAlignment="1">
      <alignment horizontal="right" vertical="center" wrapText="1"/>
    </xf>
    <xf numFmtId="37" fontId="108" fillId="0" borderId="0" xfId="0" applyNumberFormat="1" applyFont="1" applyAlignment="1">
      <alignment horizontal="center" vertical="center" wrapText="1"/>
    </xf>
    <xf numFmtId="37" fontId="109" fillId="0" borderId="0" xfId="0" applyNumberFormat="1" applyFont="1" applyAlignment="1">
      <alignment horizontal="right" vertical="center" wrapText="1"/>
    </xf>
    <xf numFmtId="37" fontId="110" fillId="0" borderId="0" xfId="0" applyNumberFormat="1" applyFont="1" applyAlignment="1">
      <alignment horizontal="center" vertical="center" wrapText="1"/>
    </xf>
    <xf numFmtId="37" fontId="111" fillId="0" borderId="0" xfId="0" applyNumberFormat="1" applyFont="1" applyAlignment="1">
      <alignment horizontal="right" vertical="center" wrapText="1"/>
    </xf>
    <xf numFmtId="37" fontId="112" fillId="0" borderId="0" xfId="0" applyNumberFormat="1" applyFont="1" applyAlignment="1">
      <alignment horizontal="center" vertical="center" wrapText="1"/>
    </xf>
    <xf numFmtId="37" fontId="113" fillId="0" borderId="0" xfId="0" applyNumberFormat="1" applyFont="1" applyAlignment="1">
      <alignment horizontal="right" vertical="center" wrapText="1"/>
    </xf>
    <xf numFmtId="37" fontId="114" fillId="0" borderId="0" xfId="0" applyNumberFormat="1" applyFont="1" applyAlignment="1">
      <alignment horizontal="center" vertical="center" wrapText="1"/>
    </xf>
    <xf numFmtId="37" fontId="115" fillId="0" borderId="3" xfId="0" applyNumberFormat="1" applyFont="1" applyBorder="1" applyAlignment="1">
      <alignment horizontal="center" vertical="center"/>
    </xf>
    <xf numFmtId="37" fontId="116" fillId="0" borderId="4" xfId="0" applyNumberFormat="1" applyFont="1" applyBorder="1" applyAlignment="1">
      <alignment horizontal="center" vertical="center"/>
    </xf>
    <xf numFmtId="37" fontId="117" fillId="0" borderId="4" xfId="0" applyNumberFormat="1" applyFont="1" applyBorder="1" applyAlignment="1">
      <alignment horizontal="center" vertical="center"/>
    </xf>
    <xf numFmtId="37" fontId="118" fillId="0" borderId="4" xfId="0" applyNumberFormat="1" applyFont="1" applyBorder="1" applyAlignment="1">
      <alignment horizontal="center" vertical="center"/>
    </xf>
    <xf numFmtId="37" fontId="119" fillId="0" borderId="4" xfId="0" applyNumberFormat="1" applyFont="1" applyBorder="1" applyAlignment="1">
      <alignment horizontal="center" vertical="center"/>
    </xf>
    <xf numFmtId="37" fontId="120" fillId="0" borderId="4" xfId="0" applyNumberFormat="1" applyFont="1" applyBorder="1" applyAlignment="1">
      <alignment horizontal="center" vertical="center"/>
    </xf>
    <xf numFmtId="37" fontId="125" fillId="0" borderId="1" xfId="0" applyNumberFormat="1" applyFont="1" applyBorder="1" applyAlignment="1">
      <alignment horizontal="center" vertical="center"/>
    </xf>
    <xf numFmtId="37" fontId="126" fillId="0" borderId="1" xfId="0" applyNumberFormat="1" applyFont="1" applyBorder="1" applyAlignment="1">
      <alignment horizontal="center" vertical="center"/>
    </xf>
    <xf numFmtId="37" fontId="127" fillId="0" borderId="1" xfId="0" applyNumberFormat="1" applyFont="1" applyBorder="1" applyAlignment="1">
      <alignment horizontal="center" vertical="center"/>
    </xf>
    <xf numFmtId="37" fontId="128" fillId="0" borderId="1" xfId="0" applyNumberFormat="1" applyFont="1" applyBorder="1" applyAlignment="1">
      <alignment horizontal="center" vertical="center" wrapText="1"/>
    </xf>
    <xf numFmtId="37" fontId="129" fillId="0" borderId="1" xfId="0" applyNumberFormat="1" applyFont="1" applyBorder="1" applyAlignment="1">
      <alignment horizontal="center" vertical="center" wrapText="1"/>
    </xf>
    <xf numFmtId="37" fontId="130" fillId="0" borderId="0" xfId="0" applyNumberFormat="1" applyFont="1" applyAlignment="1">
      <alignment horizontal="right" vertical="center"/>
    </xf>
    <xf numFmtId="37" fontId="131" fillId="0" borderId="0" xfId="0" applyNumberFormat="1" applyFont="1" applyAlignment="1">
      <alignment horizontal="right" vertical="center"/>
    </xf>
    <xf numFmtId="37" fontId="132" fillId="0" borderId="0" xfId="0" applyNumberFormat="1" applyFont="1" applyAlignment="1">
      <alignment horizontal="right" vertical="center"/>
    </xf>
    <xf numFmtId="37" fontId="133" fillId="0" borderId="0" xfId="0" applyNumberFormat="1" applyFont="1" applyAlignment="1">
      <alignment horizontal="right" vertical="center"/>
    </xf>
    <xf numFmtId="37" fontId="134" fillId="0" borderId="1" xfId="0" applyNumberFormat="1" applyFont="1" applyBorder="1" applyAlignment="1">
      <alignment horizontal="center" vertical="center"/>
    </xf>
    <xf numFmtId="37" fontId="135" fillId="0" borderId="4" xfId="0" applyNumberFormat="1" applyFont="1" applyBorder="1" applyAlignment="1">
      <alignment horizontal="center" vertical="center"/>
    </xf>
    <xf numFmtId="37" fontId="136" fillId="0" borderId="4" xfId="0" applyNumberFormat="1" applyFont="1" applyBorder="1" applyAlignment="1">
      <alignment horizontal="center" vertical="center"/>
    </xf>
    <xf numFmtId="37" fontId="137" fillId="0" borderId="4" xfId="0" applyNumberFormat="1" applyFont="1" applyBorder="1" applyAlignment="1">
      <alignment horizontal="center" vertical="center"/>
    </xf>
    <xf numFmtId="37" fontId="144" fillId="0" borderId="0" xfId="0" applyNumberFormat="1" applyFont="1" applyAlignment="1">
      <alignment horizontal="center" vertical="center"/>
    </xf>
    <xf numFmtId="37" fontId="145" fillId="0" borderId="1" xfId="0" applyNumberFormat="1" applyFont="1" applyBorder="1" applyAlignment="1">
      <alignment horizontal="center" vertical="center" wrapText="1"/>
    </xf>
    <xf numFmtId="37" fontId="146" fillId="0" borderId="1" xfId="0" applyNumberFormat="1" applyFont="1" applyBorder="1" applyAlignment="1">
      <alignment horizontal="center" vertical="center" wrapText="1"/>
    </xf>
    <xf numFmtId="37" fontId="147" fillId="0" borderId="1" xfId="0" applyNumberFormat="1" applyFont="1" applyBorder="1" applyAlignment="1">
      <alignment horizontal="center" vertical="center" wrapText="1"/>
    </xf>
    <xf numFmtId="37" fontId="148" fillId="0" borderId="1" xfId="0" applyNumberFormat="1" applyFont="1" applyBorder="1" applyAlignment="1">
      <alignment horizontal="center" vertical="center" wrapText="1"/>
    </xf>
    <xf numFmtId="37" fontId="149" fillId="0" borderId="1" xfId="0" applyNumberFormat="1" applyFont="1" applyBorder="1" applyAlignment="1">
      <alignment horizontal="center" vertical="center" wrapText="1"/>
    </xf>
    <xf numFmtId="37" fontId="150" fillId="0" borderId="1" xfId="0" applyNumberFormat="1" applyFont="1" applyBorder="1" applyAlignment="1">
      <alignment horizontal="center" vertical="center" wrapText="1"/>
    </xf>
    <xf numFmtId="37" fontId="151" fillId="0" borderId="1" xfId="0" applyNumberFormat="1" applyFont="1" applyBorder="1" applyAlignment="1">
      <alignment horizontal="center" vertical="center" wrapText="1"/>
    </xf>
    <xf numFmtId="37" fontId="152" fillId="0" borderId="1" xfId="0" applyNumberFormat="1" applyFont="1" applyBorder="1" applyAlignment="1">
      <alignment horizontal="center" vertical="center" wrapText="1"/>
    </xf>
    <xf numFmtId="37" fontId="153" fillId="0" borderId="0" xfId="0" applyNumberFormat="1" applyFont="1" applyAlignment="1">
      <alignment horizontal="center" vertical="center" wrapText="1"/>
    </xf>
    <xf numFmtId="37" fontId="154" fillId="0" borderId="0" xfId="0" applyNumberFormat="1" applyFont="1" applyAlignment="1">
      <alignment horizontal="center" vertical="center" wrapText="1"/>
    </xf>
    <xf numFmtId="37" fontId="155" fillId="0" borderId="0" xfId="0" applyNumberFormat="1" applyFont="1" applyAlignment="1">
      <alignment horizontal="center" vertical="center" wrapText="1"/>
    </xf>
    <xf numFmtId="37" fontId="156" fillId="0" borderId="0" xfId="0" applyNumberFormat="1" applyFont="1" applyAlignment="1">
      <alignment horizontal="center" vertical="center" wrapText="1"/>
    </xf>
    <xf numFmtId="37" fontId="157" fillId="0" borderId="0" xfId="0" applyNumberFormat="1" applyFont="1" applyAlignment="1">
      <alignment horizontal="center" vertical="center" wrapText="1"/>
    </xf>
    <xf numFmtId="37" fontId="158" fillId="0" borderId="0" xfId="0" applyNumberFormat="1" applyFont="1" applyAlignment="1">
      <alignment horizontal="center" vertical="center" wrapText="1"/>
    </xf>
    <xf numFmtId="37" fontId="159" fillId="0" borderId="0" xfId="0" applyNumberFormat="1" applyFont="1" applyAlignment="1">
      <alignment horizontal="center" vertical="center" wrapText="1"/>
    </xf>
    <xf numFmtId="37" fontId="160" fillId="0" borderId="0" xfId="0" applyNumberFormat="1" applyFont="1" applyAlignment="1">
      <alignment horizontal="center" vertical="center" wrapText="1"/>
    </xf>
    <xf numFmtId="37" fontId="161" fillId="0" borderId="3" xfId="0" applyNumberFormat="1" applyFont="1" applyBorder="1" applyAlignment="1">
      <alignment horizontal="center" vertical="center"/>
    </xf>
    <xf numFmtId="37" fontId="162" fillId="0" borderId="4" xfId="0" applyNumberFormat="1" applyFont="1" applyBorder="1" applyAlignment="1">
      <alignment horizontal="center" vertical="center"/>
    </xf>
    <xf numFmtId="37" fontId="163" fillId="0" borderId="4" xfId="0" applyNumberFormat="1" applyFont="1" applyBorder="1" applyAlignment="1">
      <alignment horizontal="center" vertical="center"/>
    </xf>
    <xf numFmtId="37" fontId="164" fillId="0" borderId="4" xfId="0" applyNumberFormat="1" applyFont="1" applyBorder="1" applyAlignment="1">
      <alignment horizontal="center" vertical="center"/>
    </xf>
    <xf numFmtId="37" fontId="165" fillId="0" borderId="4" xfId="0" applyNumberFormat="1" applyFont="1" applyBorder="1" applyAlignment="1">
      <alignment horizontal="center" vertical="center"/>
    </xf>
    <xf numFmtId="37" fontId="166" fillId="0" borderId="4" xfId="0" applyNumberFormat="1" applyFont="1" applyBorder="1" applyAlignment="1">
      <alignment horizontal="center" vertical="center"/>
    </xf>
    <xf numFmtId="37" fontId="167" fillId="0" borderId="4" xfId="0" applyNumberFormat="1" applyFont="1" applyBorder="1" applyAlignment="1">
      <alignment horizontal="center" vertical="center"/>
    </xf>
    <xf numFmtId="37" fontId="168" fillId="0" borderId="4" xfId="0" applyNumberFormat="1" applyFont="1" applyBorder="1" applyAlignment="1">
      <alignment horizontal="center" vertical="center"/>
    </xf>
    <xf numFmtId="37" fontId="169" fillId="0" borderId="4" xfId="0" applyNumberFormat="1" applyFont="1" applyBorder="1" applyAlignment="1">
      <alignment horizontal="center" vertical="center"/>
    </xf>
    <xf numFmtId="37" fontId="177" fillId="0" borderId="0" xfId="0" applyNumberFormat="1" applyFont="1" applyAlignment="1">
      <alignment horizontal="center" vertical="center"/>
    </xf>
    <xf numFmtId="37" fontId="178" fillId="0" borderId="1" xfId="0" applyNumberFormat="1" applyFont="1" applyBorder="1" applyAlignment="1">
      <alignment horizontal="center" vertical="center" wrapText="1"/>
    </xf>
    <xf numFmtId="37" fontId="179" fillId="0" borderId="1" xfId="0" applyNumberFormat="1" applyFont="1" applyBorder="1" applyAlignment="1">
      <alignment horizontal="center" vertical="center" wrapText="1"/>
    </xf>
    <xf numFmtId="37" fontId="180" fillId="0" borderId="1" xfId="0" applyNumberFormat="1" applyFont="1" applyBorder="1" applyAlignment="1">
      <alignment horizontal="center" vertical="center" wrapText="1"/>
    </xf>
    <xf numFmtId="37" fontId="181" fillId="0" borderId="1" xfId="0" applyNumberFormat="1" applyFont="1" applyBorder="1" applyAlignment="1">
      <alignment horizontal="center" vertical="center" wrapText="1"/>
    </xf>
    <xf numFmtId="37" fontId="182" fillId="0" borderId="1" xfId="0" applyNumberFormat="1" applyFont="1" applyBorder="1" applyAlignment="1">
      <alignment horizontal="center" vertical="center" wrapText="1"/>
    </xf>
    <xf numFmtId="37" fontId="183" fillId="0" borderId="1" xfId="0" applyNumberFormat="1" applyFont="1" applyBorder="1" applyAlignment="1">
      <alignment horizontal="center" vertical="center" wrapText="1"/>
    </xf>
    <xf numFmtId="37" fontId="184" fillId="0" borderId="1" xfId="0" applyNumberFormat="1" applyFont="1" applyBorder="1" applyAlignment="1">
      <alignment horizontal="center" vertical="center" wrapText="1"/>
    </xf>
    <xf numFmtId="37" fontId="185" fillId="0" borderId="1" xfId="0" applyNumberFormat="1" applyFont="1" applyBorder="1" applyAlignment="1">
      <alignment horizontal="center" vertical="center" wrapText="1"/>
    </xf>
    <xf numFmtId="37" fontId="186" fillId="0" borderId="0" xfId="0" applyNumberFormat="1" applyFont="1" applyAlignment="1">
      <alignment horizontal="center" vertical="center" wrapText="1"/>
    </xf>
    <xf numFmtId="37" fontId="187" fillId="0" borderId="0" xfId="0" applyNumberFormat="1" applyFont="1" applyAlignment="1">
      <alignment horizontal="center" vertical="center" wrapText="1"/>
    </xf>
    <xf numFmtId="37" fontId="188" fillId="0" borderId="0" xfId="0" applyNumberFormat="1" applyFont="1" applyAlignment="1">
      <alignment horizontal="center" vertical="center" wrapText="1"/>
    </xf>
    <xf numFmtId="37" fontId="189" fillId="0" borderId="0" xfId="0" applyNumberFormat="1" applyFont="1" applyAlignment="1">
      <alignment horizontal="center" vertical="center" wrapText="1"/>
    </xf>
    <xf numFmtId="37" fontId="190" fillId="0" borderId="0" xfId="0" applyNumberFormat="1" applyFont="1" applyAlignment="1">
      <alignment horizontal="center" vertical="center" wrapText="1"/>
    </xf>
    <xf numFmtId="37" fontId="191" fillId="0" borderId="0" xfId="0" applyNumberFormat="1" applyFont="1" applyAlignment="1">
      <alignment horizontal="center" vertical="center" wrapText="1"/>
    </xf>
    <xf numFmtId="37" fontId="192" fillId="0" borderId="0" xfId="0" applyNumberFormat="1" applyFont="1" applyAlignment="1">
      <alignment horizontal="center" vertical="center" wrapText="1"/>
    </xf>
    <xf numFmtId="37" fontId="193" fillId="0" borderId="0" xfId="0" applyNumberFormat="1" applyFont="1" applyAlignment="1">
      <alignment horizontal="center" vertical="center" wrapText="1"/>
    </xf>
    <xf numFmtId="37" fontId="194" fillId="0" borderId="0" xfId="0" applyNumberFormat="1" applyFont="1" applyAlignment="1">
      <alignment horizontal="center" vertical="center" wrapText="1"/>
    </xf>
    <xf numFmtId="37" fontId="195" fillId="0" borderId="0" xfId="0" applyNumberFormat="1" applyFont="1" applyAlignment="1">
      <alignment horizontal="center" vertical="center" wrapText="1"/>
    </xf>
    <xf numFmtId="37" fontId="196" fillId="0" borderId="0" xfId="0" applyNumberFormat="1" applyFont="1" applyAlignment="1">
      <alignment horizontal="center" vertical="center" wrapText="1"/>
    </xf>
    <xf numFmtId="37" fontId="197" fillId="0" borderId="0" xfId="0" applyNumberFormat="1" applyFont="1" applyAlignment="1">
      <alignment horizontal="center" vertical="center" wrapText="1"/>
    </xf>
    <xf numFmtId="37" fontId="198" fillId="0" borderId="0" xfId="0" applyNumberFormat="1" applyFont="1" applyAlignment="1">
      <alignment horizontal="center" vertical="center" wrapText="1"/>
    </xf>
    <xf numFmtId="37" fontId="199" fillId="0" borderId="0" xfId="0" applyNumberFormat="1" applyFont="1" applyAlignment="1">
      <alignment horizontal="center" vertical="center" wrapText="1"/>
    </xf>
    <xf numFmtId="37" fontId="200" fillId="0" borderId="0" xfId="0" applyNumberFormat="1" applyFont="1" applyAlignment="1">
      <alignment horizontal="center" vertical="center" wrapText="1"/>
    </xf>
    <xf numFmtId="37" fontId="201" fillId="0" borderId="0" xfId="0" applyNumberFormat="1" applyFont="1" applyAlignment="1">
      <alignment horizontal="center" vertical="center" wrapText="1"/>
    </xf>
    <xf numFmtId="37" fontId="202" fillId="0" borderId="0" xfId="0" applyNumberFormat="1" applyFont="1" applyAlignment="1">
      <alignment horizontal="center" vertical="center" wrapText="1"/>
    </xf>
    <xf numFmtId="37" fontId="203" fillId="0" borderId="0" xfId="0" applyNumberFormat="1" applyFont="1" applyAlignment="1">
      <alignment horizontal="center" vertical="center" wrapText="1"/>
    </xf>
    <xf numFmtId="37" fontId="204" fillId="0" borderId="0" xfId="0" applyNumberFormat="1" applyFont="1" applyAlignment="1">
      <alignment horizontal="center" vertical="center" wrapText="1"/>
    </xf>
    <xf numFmtId="37" fontId="205" fillId="0" borderId="0" xfId="0" applyNumberFormat="1" applyFont="1" applyAlignment="1">
      <alignment horizontal="center" vertical="center" wrapText="1"/>
    </xf>
    <xf numFmtId="37" fontId="206" fillId="0" borderId="0" xfId="0" applyNumberFormat="1" applyFont="1" applyAlignment="1">
      <alignment horizontal="center" vertical="center" wrapText="1"/>
    </xf>
    <xf numFmtId="37" fontId="207" fillId="0" borderId="0" xfId="0" applyNumberFormat="1" applyFont="1" applyAlignment="1">
      <alignment horizontal="center" vertical="center" wrapText="1"/>
    </xf>
    <xf numFmtId="37" fontId="208" fillId="0" borderId="0" xfId="0" applyNumberFormat="1" applyFont="1" applyAlignment="1">
      <alignment horizontal="center" vertical="center" wrapText="1"/>
    </xf>
    <xf numFmtId="37" fontId="209" fillId="0" borderId="0" xfId="0" applyNumberFormat="1" applyFont="1" applyAlignment="1">
      <alignment horizontal="center" vertical="center" wrapText="1"/>
    </xf>
    <xf numFmtId="37" fontId="210" fillId="0" borderId="0" xfId="0" applyNumberFormat="1" applyFont="1" applyAlignment="1">
      <alignment horizontal="center" vertical="center" wrapText="1"/>
    </xf>
    <xf numFmtId="37" fontId="211" fillId="0" borderId="0" xfId="0" applyNumberFormat="1" applyFont="1" applyAlignment="1">
      <alignment horizontal="center" vertical="center" wrapText="1"/>
    </xf>
    <xf numFmtId="37" fontId="212" fillId="0" borderId="0" xfId="0" applyNumberFormat="1" applyFont="1" applyAlignment="1">
      <alignment horizontal="center" vertical="center" wrapText="1"/>
    </xf>
    <xf numFmtId="37" fontId="213" fillId="0" borderId="0" xfId="0" applyNumberFormat="1" applyFont="1" applyAlignment="1">
      <alignment horizontal="center" vertical="center" wrapText="1"/>
    </xf>
    <xf numFmtId="37" fontId="214" fillId="0" borderId="0" xfId="0" applyNumberFormat="1" applyFont="1" applyAlignment="1">
      <alignment horizontal="center" vertical="center" wrapText="1"/>
    </xf>
    <xf numFmtId="37" fontId="215" fillId="0" borderId="0" xfId="0" applyNumberFormat="1" applyFont="1" applyAlignment="1">
      <alignment horizontal="center" vertical="center" wrapText="1"/>
    </xf>
    <xf numFmtId="37" fontId="216" fillId="0" borderId="0" xfId="0" applyNumberFormat="1" applyFont="1" applyAlignment="1">
      <alignment horizontal="center" vertical="center" wrapText="1"/>
    </xf>
    <xf numFmtId="37" fontId="217" fillId="0" borderId="0" xfId="0" applyNumberFormat="1" applyFont="1" applyAlignment="1">
      <alignment horizontal="center" vertical="center" wrapText="1"/>
    </xf>
    <xf numFmtId="37" fontId="218" fillId="0" borderId="0" xfId="0" applyNumberFormat="1" applyFont="1" applyAlignment="1">
      <alignment horizontal="center" vertical="center" wrapText="1"/>
    </xf>
    <xf numFmtId="37" fontId="219" fillId="0" borderId="0" xfId="0" applyNumberFormat="1" applyFont="1" applyAlignment="1">
      <alignment horizontal="center" vertical="center" wrapText="1"/>
    </xf>
    <xf numFmtId="37" fontId="220" fillId="0" borderId="0" xfId="0" applyNumberFormat="1" applyFont="1" applyAlignment="1">
      <alignment horizontal="center" vertical="center" wrapText="1"/>
    </xf>
    <xf numFmtId="37" fontId="221" fillId="0" borderId="0" xfId="0" applyNumberFormat="1" applyFont="1" applyAlignment="1">
      <alignment horizontal="center" vertical="center" wrapText="1"/>
    </xf>
    <xf numFmtId="37" fontId="222" fillId="0" borderId="0" xfId="0" applyNumberFormat="1" applyFont="1" applyAlignment="1">
      <alignment horizontal="center" vertical="center" wrapText="1"/>
    </xf>
    <xf numFmtId="37" fontId="223" fillId="0" borderId="0" xfId="0" applyNumberFormat="1" applyFont="1" applyAlignment="1">
      <alignment horizontal="center" vertical="center" wrapText="1"/>
    </xf>
    <xf numFmtId="37" fontId="224" fillId="0" borderId="0" xfId="0" applyNumberFormat="1" applyFont="1" applyAlignment="1">
      <alignment horizontal="center" vertical="center" wrapText="1"/>
    </xf>
    <xf numFmtId="37" fontId="225" fillId="0" borderId="0" xfId="0" applyNumberFormat="1" applyFont="1" applyAlignment="1">
      <alignment horizontal="center" vertical="center" wrapText="1"/>
    </xf>
    <xf numFmtId="37" fontId="226" fillId="0" borderId="0" xfId="0" applyNumberFormat="1" applyFont="1" applyAlignment="1">
      <alignment horizontal="center" vertical="center" wrapText="1"/>
    </xf>
    <xf numFmtId="37" fontId="227" fillId="0" borderId="0" xfId="0" applyNumberFormat="1" applyFont="1" applyAlignment="1">
      <alignment horizontal="center" vertical="center" wrapText="1"/>
    </xf>
    <xf numFmtId="37" fontId="228" fillId="0" borderId="0" xfId="0" applyNumberFormat="1" applyFont="1" applyAlignment="1">
      <alignment horizontal="center" vertical="center" wrapText="1"/>
    </xf>
    <xf numFmtId="37" fontId="229" fillId="0" borderId="0" xfId="0" applyNumberFormat="1" applyFont="1" applyAlignment="1">
      <alignment horizontal="center" vertical="center" wrapText="1"/>
    </xf>
    <xf numFmtId="37" fontId="230" fillId="0" borderId="0" xfId="0" applyNumberFormat="1" applyFont="1" applyAlignment="1">
      <alignment horizontal="center" vertical="center" wrapText="1"/>
    </xf>
    <xf numFmtId="37" fontId="231" fillId="0" borderId="0" xfId="0" applyNumberFormat="1" applyFont="1" applyAlignment="1">
      <alignment horizontal="center" vertical="center" wrapText="1"/>
    </xf>
    <xf numFmtId="37" fontId="232" fillId="0" borderId="3" xfId="0" applyNumberFormat="1" applyFont="1" applyBorder="1" applyAlignment="1">
      <alignment horizontal="center" vertical="center"/>
    </xf>
    <xf numFmtId="37" fontId="234" fillId="0" borderId="4" xfId="0" applyNumberFormat="1" applyFont="1" applyBorder="1" applyAlignment="1">
      <alignment horizontal="center" vertical="center"/>
    </xf>
    <xf numFmtId="37" fontId="235" fillId="0" borderId="4" xfId="0" applyNumberFormat="1" applyFont="1" applyBorder="1" applyAlignment="1">
      <alignment horizontal="center" vertical="center"/>
    </xf>
    <xf numFmtId="37" fontId="236" fillId="0" borderId="4" xfId="0" applyNumberFormat="1" applyFont="1" applyBorder="1" applyAlignment="1">
      <alignment horizontal="center" vertical="center"/>
    </xf>
    <xf numFmtId="37" fontId="237" fillId="0" borderId="4" xfId="0" applyNumberFormat="1" applyFont="1" applyBorder="1" applyAlignment="1">
      <alignment horizontal="center" vertical="center"/>
    </xf>
    <xf numFmtId="37" fontId="238" fillId="0" borderId="4" xfId="0" applyNumberFormat="1" applyFont="1" applyBorder="1" applyAlignment="1">
      <alignment horizontal="center" vertical="center"/>
    </xf>
    <xf numFmtId="37" fontId="239" fillId="0" borderId="4" xfId="0" applyNumberFormat="1" applyFont="1" applyBorder="1" applyAlignment="1">
      <alignment horizontal="center" vertical="center"/>
    </xf>
    <xf numFmtId="37" fontId="240" fillId="0" borderId="4" xfId="0" applyNumberFormat="1" applyFont="1" applyBorder="1" applyAlignment="1">
      <alignment horizontal="center" vertical="center"/>
    </xf>
    <xf numFmtId="37" fontId="241" fillId="0" borderId="4" xfId="0" applyNumberFormat="1" applyFont="1" applyBorder="1" applyAlignment="1">
      <alignment horizontal="center" vertical="center"/>
    </xf>
    <xf numFmtId="37" fontId="249" fillId="0" borderId="1" xfId="0" applyNumberFormat="1" applyFont="1" applyBorder="1" applyAlignment="1">
      <alignment horizontal="center" vertical="center"/>
    </xf>
    <xf numFmtId="37" fontId="250" fillId="0" borderId="1" xfId="0" applyNumberFormat="1" applyFont="1" applyBorder="1" applyAlignment="1">
      <alignment horizontal="center" vertical="center" wrapText="1"/>
    </xf>
    <xf numFmtId="37" fontId="251" fillId="0" borderId="1" xfId="0" applyNumberFormat="1" applyFont="1" applyBorder="1" applyAlignment="1">
      <alignment horizontal="center" vertical="center" wrapText="1"/>
    </xf>
    <xf numFmtId="37" fontId="252" fillId="0" borderId="1" xfId="0" applyNumberFormat="1" applyFont="1" applyBorder="1" applyAlignment="1">
      <alignment horizontal="center" vertical="center" wrapText="1"/>
    </xf>
    <xf numFmtId="37" fontId="253" fillId="0" borderId="1" xfId="0" applyNumberFormat="1" applyFont="1" applyBorder="1" applyAlignment="1">
      <alignment horizontal="center" vertical="center" wrapText="1"/>
    </xf>
    <xf numFmtId="37" fontId="254" fillId="0" borderId="1" xfId="0" applyNumberFormat="1" applyFont="1" applyBorder="1" applyAlignment="1">
      <alignment horizontal="center" vertical="center" wrapText="1"/>
    </xf>
    <xf numFmtId="37" fontId="255" fillId="0" borderId="1" xfId="0" applyNumberFormat="1" applyFont="1" applyBorder="1" applyAlignment="1">
      <alignment horizontal="center" vertical="center" wrapText="1"/>
    </xf>
    <xf numFmtId="37" fontId="256" fillId="0" borderId="1" xfId="0" applyNumberFormat="1" applyFont="1" applyBorder="1" applyAlignment="1">
      <alignment horizontal="center" vertical="center" wrapText="1"/>
    </xf>
    <xf numFmtId="37" fontId="257" fillId="0" borderId="1" xfId="0" applyNumberFormat="1" applyFont="1" applyBorder="1" applyAlignment="1">
      <alignment horizontal="center" vertical="center" wrapText="1"/>
    </xf>
    <xf numFmtId="37" fontId="258" fillId="0" borderId="1" xfId="0" applyNumberFormat="1" applyFont="1" applyBorder="1" applyAlignment="1">
      <alignment horizontal="center" vertical="center" wrapText="1"/>
    </xf>
    <xf numFmtId="37" fontId="259" fillId="0" borderId="1" xfId="0" applyNumberFormat="1" applyFont="1" applyBorder="1" applyAlignment="1">
      <alignment horizontal="center" vertical="center" wrapText="1"/>
    </xf>
    <xf numFmtId="37" fontId="260" fillId="0" borderId="0" xfId="0" applyNumberFormat="1" applyFont="1" applyAlignment="1">
      <alignment horizontal="center" vertical="center" wrapText="1"/>
    </xf>
    <xf numFmtId="37" fontId="261" fillId="0" borderId="0" xfId="0" applyNumberFormat="1" applyFont="1" applyAlignment="1">
      <alignment horizontal="center" vertical="center" wrapText="1"/>
    </xf>
    <xf numFmtId="37" fontId="262" fillId="0" borderId="0" xfId="0" applyNumberFormat="1" applyFont="1" applyAlignment="1">
      <alignment horizontal="center" vertical="center" wrapText="1"/>
    </xf>
    <xf numFmtId="37" fontId="263" fillId="0" borderId="0" xfId="0" applyNumberFormat="1" applyFont="1" applyAlignment="1">
      <alignment horizontal="center" vertical="center" wrapText="1"/>
    </xf>
    <xf numFmtId="37" fontId="264" fillId="0" borderId="0" xfId="0" applyNumberFormat="1" applyFont="1" applyAlignment="1">
      <alignment horizontal="center" vertical="center" wrapText="1"/>
    </xf>
    <xf numFmtId="37" fontId="265" fillId="0" borderId="0" xfId="0" applyNumberFormat="1" applyFont="1" applyAlignment="1">
      <alignment horizontal="center" vertical="center" wrapText="1"/>
    </xf>
    <xf numFmtId="37" fontId="266" fillId="0" borderId="0" xfId="0" applyNumberFormat="1" applyFont="1" applyAlignment="1">
      <alignment horizontal="center" vertical="center" wrapText="1"/>
    </xf>
    <xf numFmtId="37" fontId="267" fillId="0" borderId="0" xfId="0" applyNumberFormat="1" applyFont="1" applyAlignment="1">
      <alignment horizontal="center" vertical="center" wrapText="1"/>
    </xf>
    <xf numFmtId="37" fontId="268" fillId="0" borderId="0" xfId="0" applyNumberFormat="1" applyFont="1" applyAlignment="1">
      <alignment horizontal="center" vertical="center" wrapText="1"/>
    </xf>
    <xf numFmtId="37" fontId="269" fillId="0" borderId="0" xfId="0" applyNumberFormat="1" applyFont="1" applyAlignment="1">
      <alignment horizontal="center" vertical="center" wrapText="1"/>
    </xf>
    <xf numFmtId="37" fontId="270" fillId="0" borderId="0" xfId="0" applyNumberFormat="1" applyFont="1" applyAlignment="1">
      <alignment horizontal="center" vertical="center" wrapText="1"/>
    </xf>
    <xf numFmtId="37" fontId="271" fillId="0" borderId="0" xfId="0" applyNumberFormat="1" applyFont="1" applyAlignment="1">
      <alignment horizontal="center" vertical="center" wrapText="1"/>
    </xf>
    <xf numFmtId="37" fontId="272" fillId="0" borderId="0" xfId="0" applyNumberFormat="1" applyFont="1" applyAlignment="1">
      <alignment horizontal="center" vertical="center" wrapText="1"/>
    </xf>
    <xf numFmtId="37" fontId="273" fillId="0" borderId="0" xfId="0" applyNumberFormat="1" applyFont="1" applyAlignment="1">
      <alignment horizontal="center" vertical="center" wrapText="1"/>
    </xf>
    <xf numFmtId="37" fontId="274" fillId="0" borderId="0" xfId="0" applyNumberFormat="1" applyFont="1" applyAlignment="1">
      <alignment horizontal="center" vertical="center" wrapText="1"/>
    </xf>
    <xf numFmtId="37" fontId="275" fillId="0" borderId="0" xfId="0" applyNumberFormat="1" applyFont="1" applyAlignment="1">
      <alignment horizontal="center" vertical="center" wrapText="1"/>
    </xf>
    <xf numFmtId="37" fontId="276" fillId="0" borderId="0" xfId="0" applyNumberFormat="1" applyFont="1" applyAlignment="1">
      <alignment horizontal="center" vertical="center" wrapText="1"/>
    </xf>
    <xf numFmtId="37" fontId="277" fillId="0" borderId="0" xfId="0" applyNumberFormat="1" applyFont="1" applyAlignment="1">
      <alignment horizontal="center" vertical="center" wrapText="1"/>
    </xf>
    <xf numFmtId="37" fontId="278" fillId="0" borderId="0" xfId="0" applyNumberFormat="1" applyFont="1" applyAlignment="1">
      <alignment horizontal="center" vertical="center" wrapText="1"/>
    </xf>
    <xf numFmtId="37" fontId="279" fillId="0" borderId="0" xfId="0" applyNumberFormat="1" applyFont="1" applyAlignment="1">
      <alignment horizontal="center" vertical="center" wrapText="1"/>
    </xf>
    <xf numFmtId="37" fontId="280" fillId="0" borderId="0" xfId="0" applyNumberFormat="1" applyFont="1" applyAlignment="1">
      <alignment horizontal="center" vertical="center" wrapText="1"/>
    </xf>
    <xf numFmtId="37" fontId="281" fillId="0" borderId="0" xfId="0" applyNumberFormat="1" applyFont="1" applyAlignment="1">
      <alignment horizontal="center" vertical="center" wrapText="1"/>
    </xf>
    <xf numFmtId="37" fontId="282" fillId="0" borderId="0" xfId="0" applyNumberFormat="1" applyFont="1" applyAlignment="1">
      <alignment horizontal="center" vertical="center" wrapText="1"/>
    </xf>
    <xf numFmtId="37" fontId="283" fillId="0" borderId="0" xfId="0" applyNumberFormat="1" applyFont="1" applyAlignment="1">
      <alignment horizontal="center" vertical="center" wrapText="1"/>
    </xf>
    <xf numFmtId="37" fontId="284" fillId="0" borderId="0" xfId="0" applyNumberFormat="1" applyFont="1" applyAlignment="1">
      <alignment horizontal="center" vertical="center" wrapText="1"/>
    </xf>
    <xf numFmtId="37" fontId="285" fillId="0" borderId="0" xfId="0" applyNumberFormat="1" applyFont="1" applyAlignment="1">
      <alignment horizontal="center" vertical="center" wrapText="1"/>
    </xf>
    <xf numFmtId="37" fontId="286" fillId="0" borderId="0" xfId="0" applyNumberFormat="1" applyFont="1" applyAlignment="1">
      <alignment horizontal="center" vertical="center" wrapText="1"/>
    </xf>
    <xf numFmtId="37" fontId="287" fillId="0" borderId="0" xfId="0" applyNumberFormat="1" applyFont="1" applyAlignment="1">
      <alignment horizontal="center" vertical="center" wrapText="1"/>
    </xf>
    <xf numFmtId="37" fontId="288" fillId="0" borderId="0" xfId="0" applyNumberFormat="1" applyFont="1" applyAlignment="1">
      <alignment horizontal="center" vertical="center" wrapText="1"/>
    </xf>
    <xf numFmtId="37" fontId="289" fillId="0" borderId="0" xfId="0" applyNumberFormat="1" applyFont="1" applyAlignment="1">
      <alignment horizontal="center" vertical="center" wrapText="1"/>
    </xf>
    <xf numFmtId="37" fontId="290" fillId="0" borderId="0" xfId="0" applyNumberFormat="1" applyFont="1" applyAlignment="1">
      <alignment horizontal="center" vertical="center" wrapText="1"/>
    </xf>
    <xf numFmtId="37" fontId="291" fillId="0" borderId="0" xfId="0" applyNumberFormat="1" applyFont="1" applyAlignment="1">
      <alignment horizontal="center" vertical="center" wrapText="1"/>
    </xf>
    <xf numFmtId="37" fontId="292" fillId="0" borderId="0" xfId="0" applyNumberFormat="1" applyFont="1" applyAlignment="1">
      <alignment horizontal="center" vertical="center" wrapText="1"/>
    </xf>
    <xf numFmtId="37" fontId="293" fillId="0" borderId="0" xfId="0" applyNumberFormat="1" applyFont="1" applyAlignment="1">
      <alignment horizontal="center" vertical="center" wrapText="1"/>
    </xf>
    <xf numFmtId="37" fontId="294" fillId="0" borderId="0" xfId="0" applyNumberFormat="1" applyFont="1" applyAlignment="1">
      <alignment horizontal="center" vertical="center" wrapText="1"/>
    </xf>
    <xf numFmtId="37" fontId="295" fillId="0" borderId="0" xfId="0" applyNumberFormat="1" applyFont="1" applyAlignment="1">
      <alignment horizontal="center" vertical="center" wrapText="1"/>
    </xf>
    <xf numFmtId="37" fontId="296" fillId="0" borderId="0" xfId="0" applyNumberFormat="1" applyFont="1" applyAlignment="1">
      <alignment horizontal="center" vertical="center" wrapText="1"/>
    </xf>
    <xf numFmtId="37" fontId="297" fillId="0" borderId="0" xfId="0" applyNumberFormat="1" applyFont="1" applyAlignment="1">
      <alignment horizontal="center" vertical="center" wrapText="1"/>
    </xf>
    <xf numFmtId="37" fontId="298" fillId="0" borderId="0" xfId="0" applyNumberFormat="1" applyFont="1" applyAlignment="1">
      <alignment horizontal="center" vertical="center" wrapText="1"/>
    </xf>
    <xf numFmtId="37" fontId="299" fillId="0" borderId="0" xfId="0" applyNumberFormat="1" applyFont="1" applyAlignment="1">
      <alignment horizontal="center" vertical="center" wrapText="1"/>
    </xf>
    <xf numFmtId="37" fontId="300" fillId="0" borderId="0" xfId="0" applyNumberFormat="1" applyFont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 wrapText="1"/>
    </xf>
    <xf numFmtId="37" fontId="302" fillId="0" borderId="0" xfId="0" applyNumberFormat="1" applyFont="1" applyAlignment="1">
      <alignment horizontal="center" vertical="center" wrapText="1"/>
    </xf>
    <xf numFmtId="37" fontId="303" fillId="0" borderId="0" xfId="0" applyNumberFormat="1" applyFont="1" applyAlignment="1">
      <alignment horizontal="center" vertical="center" wrapText="1"/>
    </xf>
    <xf numFmtId="37" fontId="304" fillId="0" borderId="3" xfId="0" applyNumberFormat="1" applyFont="1" applyBorder="1" applyAlignment="1">
      <alignment horizontal="center" vertical="center"/>
    </xf>
    <xf numFmtId="37" fontId="307" fillId="0" borderId="4" xfId="0" applyNumberFormat="1" applyFont="1" applyBorder="1" applyAlignment="1">
      <alignment horizontal="center" vertical="center"/>
    </xf>
    <xf numFmtId="37" fontId="308" fillId="0" borderId="4" xfId="0" applyNumberFormat="1" applyFont="1" applyBorder="1" applyAlignment="1">
      <alignment horizontal="center" vertical="center"/>
    </xf>
    <xf numFmtId="37" fontId="309" fillId="0" borderId="4" xfId="0" applyNumberFormat="1" applyFont="1" applyBorder="1" applyAlignment="1">
      <alignment horizontal="center" vertical="center"/>
    </xf>
    <xf numFmtId="37" fontId="310" fillId="0" borderId="4" xfId="0" applyNumberFormat="1" applyFont="1" applyBorder="1" applyAlignment="1">
      <alignment horizontal="center" vertical="center"/>
    </xf>
    <xf numFmtId="37" fontId="311" fillId="0" borderId="4" xfId="0" applyNumberFormat="1" applyFont="1" applyBorder="1" applyAlignment="1">
      <alignment horizontal="center" vertical="center"/>
    </xf>
    <xf numFmtId="37" fontId="312" fillId="0" borderId="4" xfId="0" applyNumberFormat="1" applyFont="1" applyBorder="1" applyAlignment="1">
      <alignment horizontal="center" vertical="center"/>
    </xf>
    <xf numFmtId="37" fontId="313" fillId="0" borderId="4" xfId="0" applyNumberFormat="1" applyFont="1" applyBorder="1" applyAlignment="1">
      <alignment horizontal="center" vertical="center"/>
    </xf>
    <xf numFmtId="37" fontId="314" fillId="0" borderId="4" xfId="0" applyNumberFormat="1" applyFont="1" applyBorder="1" applyAlignment="1">
      <alignment horizontal="center" vertical="center"/>
    </xf>
    <xf numFmtId="37" fontId="315" fillId="0" borderId="4" xfId="0" applyNumberFormat="1" applyFont="1" applyBorder="1" applyAlignment="1">
      <alignment horizontal="center" vertical="center"/>
    </xf>
    <xf numFmtId="37" fontId="316" fillId="0" borderId="4" xfId="0" applyNumberFormat="1" applyFont="1" applyBorder="1" applyAlignment="1">
      <alignment horizontal="center" vertical="center"/>
    </xf>
    <xf numFmtId="37" fontId="321" fillId="0" borderId="1" xfId="0" applyNumberFormat="1" applyFont="1" applyBorder="1" applyAlignment="1">
      <alignment horizontal="center" vertical="center"/>
    </xf>
    <xf numFmtId="37" fontId="322" fillId="0" borderId="1" xfId="0" applyNumberFormat="1" applyFont="1" applyBorder="1" applyAlignment="1">
      <alignment horizontal="center" vertical="center"/>
    </xf>
    <xf numFmtId="37" fontId="323" fillId="0" borderId="1" xfId="0" applyNumberFormat="1" applyFont="1" applyBorder="1" applyAlignment="1">
      <alignment horizontal="center" vertical="center" wrapText="1"/>
    </xf>
    <xf numFmtId="37" fontId="324" fillId="0" borderId="1" xfId="0" applyNumberFormat="1" applyFont="1" applyBorder="1" applyAlignment="1">
      <alignment horizontal="center" vertical="center" wrapText="1"/>
    </xf>
    <xf numFmtId="37" fontId="325" fillId="0" borderId="1" xfId="0" applyNumberFormat="1" applyFont="1" applyBorder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0" xfId="0" applyNumberFormat="1" applyFont="1" applyAlignment="1">
      <alignment horizontal="center" vertical="center" wrapText="1"/>
    </xf>
    <xf numFmtId="37" fontId="328" fillId="0" borderId="3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164" fontId="331" fillId="0" borderId="8" xfId="0" applyNumberFormat="1" applyFont="1" applyBorder="1" applyAlignment="1">
      <alignment horizontal="center" vertical="center" wrapText="1"/>
    </xf>
    <xf numFmtId="164" fontId="331" fillId="0" borderId="0" xfId="0" applyNumberFormat="1" applyFont="1" applyAlignment="1">
      <alignment horizontal="center" vertical="center" wrapText="1"/>
    </xf>
    <xf numFmtId="10" fontId="332" fillId="0" borderId="0" xfId="0" applyNumberFormat="1" applyFont="1" applyAlignment="1">
      <alignment horizontal="center" vertical="center"/>
    </xf>
    <xf numFmtId="0" fontId="0" fillId="0" borderId="0" xfId="0" applyBorder="1"/>
    <xf numFmtId="3" fontId="0" fillId="0" borderId="0" xfId="0" applyNumberFormat="1"/>
    <xf numFmtId="3" fontId="333" fillId="0" borderId="0" xfId="0" applyNumberFormat="1" applyFont="1"/>
    <xf numFmtId="10" fontId="0" fillId="0" borderId="0" xfId="0" applyNumberFormat="1"/>
    <xf numFmtId="0" fontId="334" fillId="0" borderId="0" xfId="0" applyFont="1"/>
    <xf numFmtId="37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0" fontId="335" fillId="0" borderId="0" xfId="0" applyFont="1" applyFill="1"/>
    <xf numFmtId="164" fontId="331" fillId="0" borderId="8" xfId="0" applyNumberFormat="1" applyFont="1" applyFill="1" applyBorder="1" applyAlignment="1">
      <alignment horizontal="center" vertical="center" wrapText="1"/>
    </xf>
    <xf numFmtId="164" fontId="33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3" fontId="333" fillId="0" borderId="9" xfId="0" applyNumberFormat="1" applyFont="1" applyFill="1" applyBorder="1" applyAlignment="1">
      <alignment vertical="center"/>
    </xf>
    <xf numFmtId="3" fontId="0" fillId="0" borderId="0" xfId="0" applyNumberFormat="1" applyFill="1" applyBorder="1"/>
    <xf numFmtId="164" fontId="0" fillId="0" borderId="0" xfId="0" applyNumberFormat="1" applyFill="1" applyBorder="1"/>
    <xf numFmtId="3" fontId="0" fillId="0" borderId="0" xfId="0" applyNumberFormat="1" applyFill="1"/>
    <xf numFmtId="3" fontId="333" fillId="0" borderId="0" xfId="0" applyNumberFormat="1" applyFont="1" applyFill="1" applyBorder="1" applyAlignment="1">
      <alignment vertical="center"/>
    </xf>
    <xf numFmtId="3" fontId="333" fillId="0" borderId="0" xfId="0" applyNumberFormat="1" applyFont="1" applyFill="1" applyBorder="1"/>
    <xf numFmtId="0" fontId="334" fillId="0" borderId="0" xfId="0" applyFont="1" applyFill="1" applyBorder="1"/>
    <xf numFmtId="3" fontId="333" fillId="0" borderId="0" xfId="0" applyNumberFormat="1" applyFont="1" applyFill="1" applyBorder="1" applyAlignment="1">
      <alignment horizontal="right" vertical="center" readingOrder="2"/>
    </xf>
    <xf numFmtId="164" fontId="331" fillId="0" borderId="0" xfId="0" applyNumberFormat="1" applyFont="1" applyFill="1" applyAlignment="1">
      <alignment horizontal="center" vertical="center" wrapText="1"/>
    </xf>
    <xf numFmtId="10" fontId="332" fillId="0" borderId="8" xfId="0" applyNumberFormat="1" applyFont="1" applyFill="1" applyBorder="1" applyAlignment="1">
      <alignment horizontal="center" vertical="center"/>
    </xf>
    <xf numFmtId="10" fontId="332" fillId="0" borderId="8" xfId="0" applyNumberFormat="1" applyFont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" fontId="336" fillId="0" borderId="9" xfId="0" applyNumberFormat="1" applyFont="1" applyFill="1" applyBorder="1" applyAlignment="1">
      <alignment horizontal="right" vertical="center" readingOrder="2"/>
    </xf>
    <xf numFmtId="37" fontId="233" fillId="0" borderId="0" xfId="0" applyNumberFormat="1" applyFont="1" applyFill="1" applyBorder="1" applyAlignment="1">
      <alignment horizontal="center" vertical="center"/>
    </xf>
    <xf numFmtId="3" fontId="336" fillId="0" borderId="0" xfId="0" applyNumberFormat="1" applyFont="1" applyFill="1" applyBorder="1" applyAlignment="1">
      <alignment horizontal="right" vertical="center" readingOrder="2"/>
    </xf>
    <xf numFmtId="37" fontId="0" fillId="0" borderId="0" xfId="0" applyNumberFormat="1" applyFill="1" applyBorder="1"/>
    <xf numFmtId="37" fontId="305" fillId="0" borderId="0" xfId="0" applyNumberFormat="1" applyFont="1" applyBorder="1" applyAlignment="1">
      <alignment horizontal="center" vertical="center"/>
    </xf>
    <xf numFmtId="37" fontId="306" fillId="0" borderId="0" xfId="0" applyNumberFormat="1" applyFont="1" applyBorder="1" applyAlignment="1">
      <alignment horizontal="center" vertical="center"/>
    </xf>
    <xf numFmtId="37" fontId="0" fillId="0" borderId="0" xfId="0" applyNumberFormat="1" applyBorder="1"/>
    <xf numFmtId="37" fontId="329" fillId="0" borderId="0" xfId="0" applyNumberFormat="1" applyFont="1" applyBorder="1" applyAlignment="1">
      <alignment horizontal="center" vertical="center"/>
    </xf>
    <xf numFmtId="37" fontId="330" fillId="0" borderId="0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87" fillId="0" borderId="0" xfId="0" applyNumberFormat="1" applyFont="1" applyAlignment="1">
      <alignment horizontal="center" vertical="center"/>
    </xf>
    <xf numFmtId="37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center" vertical="center"/>
    </xf>
    <xf numFmtId="37" fontId="90" fillId="0" borderId="0" xfId="0" applyNumberFormat="1" applyFont="1" applyAlignment="1">
      <alignment horizontal="right" vertical="center"/>
    </xf>
    <xf numFmtId="37" fontId="91" fillId="0" borderId="1" xfId="0" applyNumberFormat="1" applyFont="1" applyBorder="1" applyAlignment="1">
      <alignment horizontal="center" vertical="center"/>
    </xf>
    <xf numFmtId="37" fontId="93" fillId="0" borderId="1" xfId="0" applyNumberFormat="1" applyFont="1" applyBorder="1" applyAlignment="1">
      <alignment horizontal="center" vertical="center"/>
    </xf>
    <xf numFmtId="37" fontId="94" fillId="0" borderId="1" xfId="0" applyNumberFormat="1" applyFont="1" applyBorder="1" applyAlignment="1">
      <alignment horizontal="center" vertical="center"/>
    </xf>
    <xf numFmtId="37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center" vertical="center"/>
    </xf>
    <xf numFmtId="37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right" vertical="center"/>
    </xf>
    <xf numFmtId="37" fontId="170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138" fillId="0" borderId="0" xfId="0" applyNumberFormat="1" applyFont="1" applyAlignment="1">
      <alignment horizontal="center" vertical="center"/>
    </xf>
    <xf numFmtId="37" fontId="139" fillId="0" borderId="0" xfId="0" applyNumberFormat="1" applyFont="1" applyAlignment="1">
      <alignment horizontal="center" vertical="center"/>
    </xf>
    <xf numFmtId="37" fontId="140" fillId="0" borderId="0" xfId="0" applyNumberFormat="1" applyFont="1" applyAlignment="1">
      <alignment horizontal="center" vertical="center"/>
    </xf>
    <xf numFmtId="37" fontId="141" fillId="0" borderId="0" xfId="0" applyNumberFormat="1" applyFont="1" applyAlignment="1">
      <alignment horizontal="right" vertical="center"/>
    </xf>
    <xf numFmtId="37" fontId="142" fillId="0" borderId="1" xfId="0" applyNumberFormat="1" applyFont="1" applyBorder="1" applyAlignment="1">
      <alignment horizontal="center" vertical="center"/>
    </xf>
    <xf numFmtId="37" fontId="143" fillId="0" borderId="1" xfId="0" applyNumberFormat="1" applyFont="1" applyBorder="1" applyAlignment="1">
      <alignment horizontal="center" vertical="center"/>
    </xf>
    <xf numFmtId="37" fontId="242" fillId="0" borderId="5" xfId="0" applyNumberFormat="1" applyFont="1" applyBorder="1" applyAlignment="1">
      <alignment horizontal="center" vertical="center"/>
    </xf>
    <xf numFmtId="37" fontId="171" fillId="0" borderId="0" xfId="0" applyNumberFormat="1" applyFont="1" applyAlignment="1">
      <alignment horizontal="center" vertical="center"/>
    </xf>
    <xf numFmtId="37" fontId="172" fillId="0" borderId="0" xfId="0" applyNumberFormat="1" applyFont="1" applyAlignment="1">
      <alignment horizontal="center" vertical="center"/>
    </xf>
    <xf numFmtId="37" fontId="173" fillId="0" borderId="0" xfId="0" applyNumberFormat="1" applyFont="1" applyAlignment="1">
      <alignment horizontal="center" vertical="center"/>
    </xf>
    <xf numFmtId="37" fontId="174" fillId="0" borderId="0" xfId="0" applyNumberFormat="1" applyFont="1" applyAlignment="1">
      <alignment horizontal="right" vertical="center"/>
    </xf>
    <xf numFmtId="37" fontId="175" fillId="0" borderId="1" xfId="0" applyNumberFormat="1" applyFont="1" applyBorder="1" applyAlignment="1">
      <alignment horizontal="center" vertical="center"/>
    </xf>
    <xf numFmtId="37" fontId="176" fillId="0" borderId="1" xfId="0" applyNumberFormat="1" applyFont="1" applyBorder="1" applyAlignment="1">
      <alignment horizontal="center" vertical="center"/>
    </xf>
    <xf numFmtId="37" fontId="243" fillId="0" borderId="0" xfId="0" applyNumberFormat="1" applyFont="1" applyAlignment="1">
      <alignment horizontal="center" vertical="center"/>
    </xf>
    <xf numFmtId="37" fontId="244" fillId="0" borderId="0" xfId="0" applyNumberFormat="1" applyFont="1" applyAlignment="1">
      <alignment horizontal="center" vertical="center"/>
    </xf>
    <xf numFmtId="37" fontId="245" fillId="0" borderId="0" xfId="0" applyNumberFormat="1" applyFont="1" applyAlignment="1">
      <alignment horizontal="center" vertical="center"/>
    </xf>
    <xf numFmtId="37" fontId="246" fillId="0" borderId="0" xfId="0" applyNumberFormat="1" applyFont="1" applyAlignment="1">
      <alignment horizontal="right" vertical="center"/>
    </xf>
    <xf numFmtId="37" fontId="247" fillId="0" borderId="1" xfId="0" applyNumberFormat="1" applyFont="1" applyBorder="1" applyAlignment="1">
      <alignment horizontal="center" vertical="center"/>
    </xf>
    <xf numFmtId="37" fontId="248" fillId="0" borderId="1" xfId="0" applyNumberFormat="1" applyFont="1" applyBorder="1" applyAlignment="1">
      <alignment horizontal="center" vertical="center"/>
    </xf>
    <xf numFmtId="37" fontId="317" fillId="0" borderId="0" xfId="0" applyNumberFormat="1" applyFont="1" applyAlignment="1">
      <alignment horizontal="center" vertical="center"/>
    </xf>
    <xf numFmtId="37" fontId="318" fillId="0" borderId="0" xfId="0" applyNumberFormat="1" applyFont="1" applyAlignment="1">
      <alignment horizontal="center" vertical="center"/>
    </xf>
    <xf numFmtId="37" fontId="319" fillId="0" borderId="0" xfId="0" applyNumberFormat="1" applyFont="1" applyAlignment="1">
      <alignment horizontal="center" vertical="center"/>
    </xf>
    <xf numFmtId="37" fontId="320" fillId="0" borderId="0" xfId="0" applyNumberFormat="1" applyFont="1" applyAlignment="1">
      <alignment horizontal="right" vertical="center"/>
    </xf>
    <xf numFmtId="164" fontId="331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view="pageBreakPreview" topLeftCell="A4" zoomScaleNormal="100" zoomScaleSheetLayoutView="100" workbookViewId="0"/>
  </sheetViews>
  <sheetFormatPr defaultRowHeight="15"/>
  <sheetData>
    <row r="22" spans="1:10" ht="39.950000000000003" customHeight="1">
      <c r="A22" s="308" t="s">
        <v>0</v>
      </c>
      <c r="B22" s="309"/>
      <c r="C22" s="309"/>
      <c r="D22" s="309"/>
      <c r="E22" s="309"/>
      <c r="F22" s="309"/>
      <c r="G22" s="309"/>
      <c r="H22" s="309"/>
      <c r="I22" s="309"/>
      <c r="J22" s="309"/>
    </row>
    <row r="23" spans="1:10" ht="39.950000000000003" customHeight="1">
      <c r="A23" s="310" t="s">
        <v>1</v>
      </c>
      <c r="B23" s="309"/>
      <c r="C23" s="309"/>
      <c r="D23" s="309"/>
      <c r="E23" s="309"/>
      <c r="F23" s="309"/>
      <c r="G23" s="309"/>
      <c r="H23" s="309"/>
      <c r="I23" s="309"/>
      <c r="J23" s="309"/>
    </row>
    <row r="24" spans="1:10" ht="39.950000000000003" customHeight="1">
      <c r="A24" s="311" t="s">
        <v>2</v>
      </c>
      <c r="B24" s="309"/>
      <c r="C24" s="309"/>
      <c r="D24" s="309"/>
      <c r="E24" s="309"/>
      <c r="F24" s="309"/>
      <c r="G24" s="309"/>
      <c r="H24" s="309"/>
      <c r="I24" s="309"/>
      <c r="J24" s="309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13"/>
  <sheetViews>
    <sheetView rightToLeft="1" view="pageBreakPreview" topLeftCell="A38" zoomScaleNormal="100" zoomScaleSheetLayoutView="100" workbookViewId="0">
      <selection activeCell="W54" sqref="W54"/>
    </sheetView>
  </sheetViews>
  <sheetFormatPr defaultRowHeight="15"/>
  <cols>
    <col min="1" max="1" width="17.85546875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3.42578125" bestFit="1" customWidth="1"/>
    <col min="10" max="10" width="19.42578125" bestFit="1" customWidth="1"/>
    <col min="11" max="11" width="1.42578125" customWidth="1"/>
    <col min="12" max="12" width="12.140625" bestFit="1" customWidth="1"/>
    <col min="13" max="13" width="19.28515625" bestFit="1" customWidth="1"/>
    <col min="14" max="14" width="1.42578125" customWidth="1"/>
    <col min="15" max="15" width="14.85546875" bestFit="1" customWidth="1"/>
    <col min="16" max="16" width="1.42578125" customWidth="1"/>
    <col min="17" max="17" width="14" bestFit="1" customWidth="1"/>
    <col min="18" max="18" width="1.42578125" customWidth="1"/>
    <col min="19" max="19" width="21.28515625" bestFit="1" customWidth="1"/>
    <col min="20" max="20" width="1.42578125" customWidth="1"/>
    <col min="21" max="21" width="21.28515625" bestFit="1" customWidth="1"/>
    <col min="22" max="22" width="1.42578125" customWidth="1"/>
    <col min="23" max="23" width="15.7109375" bestFit="1" customWidth="1"/>
    <col min="24" max="24" width="25.140625" customWidth="1"/>
  </cols>
  <sheetData>
    <row r="1" spans="1:24" ht="20.100000000000001" customHeight="1">
      <c r="A1" s="312" t="s">
        <v>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</row>
    <row r="2" spans="1:24" ht="20.100000000000001" customHeight="1">
      <c r="A2" s="313" t="s">
        <v>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</row>
    <row r="3" spans="1:24" ht="20.100000000000001" customHeight="1">
      <c r="A3" s="314" t="s">
        <v>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</row>
    <row r="5" spans="1:24" ht="15.75">
      <c r="A5" s="315" t="s">
        <v>3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</row>
    <row r="6" spans="1:24" ht="15.75">
      <c r="A6" s="316" t="s">
        <v>4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</row>
    <row r="7" spans="1:24">
      <c r="X7" s="277"/>
    </row>
    <row r="8" spans="1:24" ht="15.75">
      <c r="C8" s="317" t="s">
        <v>5</v>
      </c>
      <c r="D8" s="318"/>
      <c r="E8" s="318"/>
      <c r="F8" s="318"/>
      <c r="G8" s="318"/>
      <c r="I8" s="319" t="s">
        <v>6</v>
      </c>
      <c r="J8" s="318"/>
      <c r="K8" s="318"/>
      <c r="L8" s="318"/>
      <c r="M8" s="318"/>
      <c r="O8" s="320" t="s">
        <v>7</v>
      </c>
      <c r="P8" s="318"/>
      <c r="Q8" s="318"/>
      <c r="R8" s="318"/>
      <c r="S8" s="318"/>
      <c r="T8" s="318"/>
      <c r="U8" s="318"/>
      <c r="V8" s="318"/>
      <c r="W8" s="318"/>
      <c r="X8" s="277"/>
    </row>
    <row r="9" spans="1:24">
      <c r="A9" s="321" t="s">
        <v>8</v>
      </c>
      <c r="C9" s="321" t="s">
        <v>9</v>
      </c>
      <c r="E9" s="321" t="s">
        <v>10</v>
      </c>
      <c r="G9" s="321" t="s">
        <v>11</v>
      </c>
      <c r="I9" s="326" t="s">
        <v>12</v>
      </c>
      <c r="J9" s="327"/>
      <c r="L9" s="326" t="s">
        <v>13</v>
      </c>
      <c r="M9" s="327"/>
      <c r="O9" s="321" t="s">
        <v>9</v>
      </c>
      <c r="Q9" s="329" t="s">
        <v>14</v>
      </c>
      <c r="S9" s="321" t="s">
        <v>10</v>
      </c>
      <c r="U9" s="321" t="s">
        <v>11</v>
      </c>
      <c r="W9" s="333" t="s">
        <v>15</v>
      </c>
      <c r="X9" s="277"/>
    </row>
    <row r="10" spans="1:24">
      <c r="A10" s="322"/>
      <c r="C10" s="323"/>
      <c r="E10" s="324"/>
      <c r="G10" s="325"/>
      <c r="I10" s="2" t="s">
        <v>9</v>
      </c>
      <c r="J10" s="3" t="s">
        <v>10</v>
      </c>
      <c r="L10" s="4" t="s">
        <v>9</v>
      </c>
      <c r="M10" s="5" t="s">
        <v>16</v>
      </c>
      <c r="O10" s="328"/>
      <c r="Q10" s="330"/>
      <c r="S10" s="331"/>
      <c r="U10" s="332"/>
      <c r="W10" s="334"/>
      <c r="X10" s="277"/>
    </row>
    <row r="11" spans="1:24" ht="20.25">
      <c r="A11" s="6" t="s">
        <v>17</v>
      </c>
      <c r="C11" s="272">
        <v>0</v>
      </c>
      <c r="D11" s="272"/>
      <c r="E11" s="272">
        <v>0</v>
      </c>
      <c r="F11" s="272"/>
      <c r="G11" s="272">
        <v>0</v>
      </c>
      <c r="H11" s="272"/>
      <c r="I11" s="272">
        <v>0</v>
      </c>
      <c r="J11" s="272">
        <v>0</v>
      </c>
      <c r="K11" s="272"/>
      <c r="L11" s="272">
        <v>0</v>
      </c>
      <c r="M11" s="272">
        <v>0</v>
      </c>
      <c r="N11" s="272"/>
      <c r="O11" s="272">
        <v>0</v>
      </c>
      <c r="P11" s="272"/>
      <c r="Q11" s="272">
        <v>0</v>
      </c>
      <c r="R11" s="272"/>
      <c r="S11" s="272">
        <v>0</v>
      </c>
      <c r="T11" s="272"/>
      <c r="U11" s="272">
        <v>0</v>
      </c>
      <c r="W11" s="273">
        <v>-2.8788678615597419E-13</v>
      </c>
      <c r="X11" s="277"/>
    </row>
    <row r="12" spans="1:24" ht="20.25">
      <c r="A12" s="7" t="s">
        <v>18</v>
      </c>
      <c r="C12" s="272">
        <v>64000000</v>
      </c>
      <c r="D12" s="272"/>
      <c r="E12" s="272">
        <f>170209964784-1</f>
        <v>170209964783</v>
      </c>
      <c r="F12" s="272"/>
      <c r="G12" s="272">
        <f>88621545600-1</f>
        <v>88621545599</v>
      </c>
      <c r="H12" s="272"/>
      <c r="I12" s="272">
        <v>0</v>
      </c>
      <c r="J12" s="272">
        <v>0</v>
      </c>
      <c r="K12" s="272"/>
      <c r="L12" s="272">
        <v>0</v>
      </c>
      <c r="M12" s="272">
        <v>0</v>
      </c>
      <c r="N12" s="272"/>
      <c r="O12" s="272">
        <v>64000000</v>
      </c>
      <c r="P12" s="272"/>
      <c r="Q12" s="272">
        <v>1720</v>
      </c>
      <c r="R12" s="272"/>
      <c r="S12" s="272">
        <f>170209964784-1</f>
        <v>170209964783</v>
      </c>
      <c r="T12" s="272"/>
      <c r="U12" s="272">
        <f>109425024000-1</f>
        <v>109425023999</v>
      </c>
      <c r="W12" s="273">
        <v>3.1502018484400346E-2</v>
      </c>
      <c r="X12" s="277"/>
    </row>
    <row r="13" spans="1:24" ht="20.25">
      <c r="A13" s="8" t="s">
        <v>19</v>
      </c>
      <c r="C13" s="272">
        <v>57000000</v>
      </c>
      <c r="D13" s="272"/>
      <c r="E13" s="272">
        <v>583121752177</v>
      </c>
      <c r="F13" s="272"/>
      <c r="G13" s="272">
        <v>407448172350</v>
      </c>
      <c r="H13" s="272"/>
      <c r="I13" s="272">
        <v>0</v>
      </c>
      <c r="J13" s="272">
        <v>0</v>
      </c>
      <c r="K13" s="272"/>
      <c r="L13" s="272">
        <v>0</v>
      </c>
      <c r="M13" s="272">
        <v>0</v>
      </c>
      <c r="N13" s="272"/>
      <c r="O13" s="272">
        <v>57000000</v>
      </c>
      <c r="P13" s="272"/>
      <c r="Q13" s="272">
        <v>7374</v>
      </c>
      <c r="R13" s="272"/>
      <c r="S13" s="272">
        <v>583121752177</v>
      </c>
      <c r="T13" s="272"/>
      <c r="U13" s="294">
        <v>417817107900</v>
      </c>
      <c r="W13" s="273">
        <v>0.1202840243943149</v>
      </c>
      <c r="X13" s="277"/>
    </row>
    <row r="14" spans="1:24" ht="20.25">
      <c r="A14" s="9" t="s">
        <v>20</v>
      </c>
      <c r="C14" s="272">
        <v>4776923</v>
      </c>
      <c r="D14" s="272"/>
      <c r="E14" s="272">
        <v>32429419200</v>
      </c>
      <c r="F14" s="272"/>
      <c r="G14" s="272">
        <v>26829026741</v>
      </c>
      <c r="H14" s="272"/>
      <c r="I14" s="272">
        <v>0</v>
      </c>
      <c r="J14" s="272">
        <v>0</v>
      </c>
      <c r="K14" s="272"/>
      <c r="L14" s="272">
        <v>0</v>
      </c>
      <c r="M14" s="272">
        <v>0</v>
      </c>
      <c r="N14" s="272"/>
      <c r="O14" s="272">
        <v>4776923</v>
      </c>
      <c r="P14" s="272"/>
      <c r="Q14" s="272">
        <v>5279</v>
      </c>
      <c r="R14" s="272"/>
      <c r="S14" s="272">
        <v>32429419200</v>
      </c>
      <c r="T14" s="272"/>
      <c r="U14" s="272">
        <v>25067333127</v>
      </c>
      <c r="W14" s="273">
        <v>7.2165539714332174E-3</v>
      </c>
      <c r="X14" s="277"/>
    </row>
    <row r="15" spans="1:24" ht="30">
      <c r="A15" s="10" t="s">
        <v>21</v>
      </c>
      <c r="C15" s="272">
        <v>0</v>
      </c>
      <c r="D15" s="272"/>
      <c r="E15" s="272">
        <v>0</v>
      </c>
      <c r="F15" s="272"/>
      <c r="G15" s="272">
        <v>0</v>
      </c>
      <c r="H15" s="272"/>
      <c r="I15" s="272">
        <v>38137</v>
      </c>
      <c r="J15" s="272">
        <v>26720136</v>
      </c>
      <c r="K15" s="272"/>
      <c r="L15" s="272">
        <v>0</v>
      </c>
      <c r="M15" s="272">
        <v>0</v>
      </c>
      <c r="N15" s="272"/>
      <c r="O15" s="272">
        <v>38137</v>
      </c>
      <c r="P15" s="272"/>
      <c r="Q15" s="272">
        <v>700</v>
      </c>
      <c r="R15" s="272"/>
      <c r="S15" s="272">
        <v>26720136</v>
      </c>
      <c r="T15" s="272"/>
      <c r="U15" s="272">
        <v>26537059</v>
      </c>
      <c r="W15" s="273">
        <v>7.6396686295414712E-6</v>
      </c>
      <c r="X15" s="277"/>
    </row>
    <row r="16" spans="1:24" ht="20.25">
      <c r="A16" s="11" t="s">
        <v>22</v>
      </c>
      <c r="C16" s="272">
        <v>27200000</v>
      </c>
      <c r="D16" s="272"/>
      <c r="E16" s="272">
        <v>73616891234</v>
      </c>
      <c r="F16" s="272"/>
      <c r="G16" s="272">
        <v>64999736640</v>
      </c>
      <c r="H16" s="272"/>
      <c r="I16" s="272">
        <v>0</v>
      </c>
      <c r="J16" s="272">
        <v>0</v>
      </c>
      <c r="K16" s="272"/>
      <c r="L16" s="272">
        <v>0</v>
      </c>
      <c r="M16" s="272">
        <v>0</v>
      </c>
      <c r="N16" s="272"/>
      <c r="O16" s="272">
        <v>27200000</v>
      </c>
      <c r="P16" s="272"/>
      <c r="Q16" s="272">
        <v>2114</v>
      </c>
      <c r="R16" s="272"/>
      <c r="S16" s="272">
        <v>73616891234</v>
      </c>
      <c r="T16" s="272"/>
      <c r="U16" s="272">
        <v>57158670240</v>
      </c>
      <c r="W16" s="273">
        <v>1.6455225876342728E-2</v>
      </c>
      <c r="X16" s="277"/>
    </row>
    <row r="17" spans="1:24" ht="20.25">
      <c r="A17" s="12" t="s">
        <v>23</v>
      </c>
      <c r="C17" s="272">
        <v>0</v>
      </c>
      <c r="D17" s="272"/>
      <c r="E17" s="272">
        <v>0</v>
      </c>
      <c r="F17" s="272"/>
      <c r="G17" s="272">
        <v>0</v>
      </c>
      <c r="H17" s="272"/>
      <c r="I17" s="272">
        <v>6000000</v>
      </c>
      <c r="J17" s="272">
        <v>69004142969</v>
      </c>
      <c r="K17" s="272"/>
      <c r="L17" s="272">
        <v>0</v>
      </c>
      <c r="M17" s="272">
        <v>0</v>
      </c>
      <c r="N17" s="272"/>
      <c r="O17" s="272">
        <v>6000000</v>
      </c>
      <c r="P17" s="272"/>
      <c r="Q17" s="272">
        <v>11844</v>
      </c>
      <c r="R17" s="272"/>
      <c r="S17" s="272">
        <v>69004142969</v>
      </c>
      <c r="T17" s="272"/>
      <c r="U17" s="272">
        <v>70641169200</v>
      </c>
      <c r="W17" s="273">
        <v>2.033665917128839E-2</v>
      </c>
      <c r="X17" s="277"/>
    </row>
    <row r="18" spans="1:24" ht="30">
      <c r="A18" s="13" t="s">
        <v>24</v>
      </c>
      <c r="C18" s="272">
        <v>10173821</v>
      </c>
      <c r="D18" s="272"/>
      <c r="E18" s="272">
        <v>48857483444</v>
      </c>
      <c r="F18" s="272"/>
      <c r="G18" s="272">
        <v>39896916288</v>
      </c>
      <c r="H18" s="272"/>
      <c r="I18" s="272">
        <v>0</v>
      </c>
      <c r="J18" s="272">
        <v>0</v>
      </c>
      <c r="K18" s="272"/>
      <c r="L18" s="272">
        <v>0</v>
      </c>
      <c r="M18" s="272">
        <v>0</v>
      </c>
      <c r="N18" s="272"/>
      <c r="O18" s="272">
        <v>10173821</v>
      </c>
      <c r="P18" s="272"/>
      <c r="Q18" s="272">
        <v>3591</v>
      </c>
      <c r="R18" s="272"/>
      <c r="S18" s="272">
        <v>48857483444</v>
      </c>
      <c r="T18" s="272"/>
      <c r="U18" s="272">
        <v>36316812773</v>
      </c>
      <c r="W18" s="273">
        <v>1.0455130512647204E-2</v>
      </c>
      <c r="X18" s="277"/>
    </row>
    <row r="19" spans="1:24" ht="30">
      <c r="A19" s="14" t="s">
        <v>25</v>
      </c>
      <c r="C19" s="272">
        <v>0</v>
      </c>
      <c r="D19" s="272"/>
      <c r="E19" s="272">
        <v>0</v>
      </c>
      <c r="F19" s="272"/>
      <c r="G19" s="272">
        <v>0</v>
      </c>
      <c r="H19" s="272"/>
      <c r="I19" s="272">
        <v>25453</v>
      </c>
      <c r="J19" s="272">
        <v>25476109</v>
      </c>
      <c r="K19" s="272"/>
      <c r="L19" s="272">
        <v>0</v>
      </c>
      <c r="M19" s="272">
        <v>0</v>
      </c>
      <c r="N19" s="272"/>
      <c r="O19" s="272">
        <v>25453</v>
      </c>
      <c r="P19" s="272"/>
      <c r="Q19" s="272">
        <v>1000</v>
      </c>
      <c r="R19" s="272"/>
      <c r="S19" s="272">
        <v>25476109</v>
      </c>
      <c r="T19" s="272"/>
      <c r="U19" s="272">
        <v>25301555</v>
      </c>
      <c r="W19" s="273">
        <v>7.2839833536986202E-6</v>
      </c>
      <c r="X19" s="277"/>
    </row>
    <row r="20" spans="1:24" ht="30">
      <c r="A20" s="15" t="s">
        <v>26</v>
      </c>
      <c r="C20" s="272">
        <v>325402</v>
      </c>
      <c r="D20" s="272"/>
      <c r="E20" s="272">
        <v>2485071657</v>
      </c>
      <c r="F20" s="272"/>
      <c r="G20" s="272">
        <v>4792470154</v>
      </c>
      <c r="H20" s="272"/>
      <c r="I20" s="272">
        <v>0</v>
      </c>
      <c r="J20" s="272">
        <v>0</v>
      </c>
      <c r="K20" s="272"/>
      <c r="L20" s="272">
        <v>0</v>
      </c>
      <c r="M20" s="272">
        <v>0</v>
      </c>
      <c r="N20" s="272"/>
      <c r="O20" s="272">
        <v>325402</v>
      </c>
      <c r="P20" s="272"/>
      <c r="Q20" s="272">
        <v>20532</v>
      </c>
      <c r="R20" s="272"/>
      <c r="S20" s="272">
        <v>2485071657</v>
      </c>
      <c r="T20" s="272"/>
      <c r="U20" s="272">
        <v>6641400999</v>
      </c>
      <c r="W20" s="273">
        <v>1.9119715891751864E-3</v>
      </c>
      <c r="X20" s="277"/>
    </row>
    <row r="21" spans="1:24" ht="30">
      <c r="A21" s="16" t="s">
        <v>27</v>
      </c>
      <c r="C21" s="272">
        <v>1739508</v>
      </c>
      <c r="D21" s="272"/>
      <c r="E21" s="272">
        <v>25329971934</v>
      </c>
      <c r="F21" s="272"/>
      <c r="G21" s="272">
        <v>22242158420</v>
      </c>
      <c r="H21" s="272"/>
      <c r="I21" s="272">
        <v>0</v>
      </c>
      <c r="J21" s="272">
        <v>0</v>
      </c>
      <c r="K21" s="272"/>
      <c r="L21" s="272">
        <v>0</v>
      </c>
      <c r="M21" s="272">
        <v>0</v>
      </c>
      <c r="N21" s="272"/>
      <c r="O21" s="272">
        <v>1739508</v>
      </c>
      <c r="P21" s="272"/>
      <c r="Q21" s="272">
        <v>10790</v>
      </c>
      <c r="R21" s="272"/>
      <c r="S21" s="272">
        <v>25329971934</v>
      </c>
      <c r="T21" s="272"/>
      <c r="U21" s="272">
        <v>18657614037</v>
      </c>
      <c r="W21" s="273">
        <v>5.371280542450522E-3</v>
      </c>
      <c r="X21" s="277"/>
    </row>
    <row r="22" spans="1:24" ht="30">
      <c r="A22" s="17" t="s">
        <v>28</v>
      </c>
      <c r="C22" s="272">
        <v>1086450</v>
      </c>
      <c r="D22" s="272"/>
      <c r="E22" s="272">
        <v>100603925963</v>
      </c>
      <c r="F22" s="272"/>
      <c r="G22" s="272">
        <v>108967309353</v>
      </c>
      <c r="H22" s="272"/>
      <c r="I22" s="272">
        <v>0</v>
      </c>
      <c r="J22" s="272">
        <v>0</v>
      </c>
      <c r="K22" s="272"/>
      <c r="L22" s="272">
        <v>0</v>
      </c>
      <c r="M22" s="272">
        <v>0</v>
      </c>
      <c r="N22" s="272"/>
      <c r="O22" s="272">
        <v>1086450</v>
      </c>
      <c r="P22" s="272"/>
      <c r="Q22" s="272">
        <v>110574</v>
      </c>
      <c r="R22" s="272"/>
      <c r="S22" s="272">
        <v>100603925963</v>
      </c>
      <c r="T22" s="272"/>
      <c r="U22" s="272">
        <v>119418330222</v>
      </c>
      <c r="W22" s="273">
        <v>3.4378959295724425E-2</v>
      </c>
      <c r="X22" s="277"/>
    </row>
    <row r="23" spans="1:24" ht="30">
      <c r="A23" s="18" t="s">
        <v>29</v>
      </c>
      <c r="C23" s="272">
        <v>906253</v>
      </c>
      <c r="D23" s="272"/>
      <c r="E23" s="272">
        <v>32314921742</v>
      </c>
      <c r="F23" s="272"/>
      <c r="G23" s="272">
        <v>33128254862</v>
      </c>
      <c r="H23" s="272"/>
      <c r="I23" s="272">
        <v>510000</v>
      </c>
      <c r="J23" s="272">
        <v>19832511518</v>
      </c>
      <c r="K23" s="272"/>
      <c r="L23" s="272">
        <v>100000</v>
      </c>
      <c r="M23" s="272">
        <v>3552436493</v>
      </c>
      <c r="N23" s="272"/>
      <c r="O23" s="272">
        <v>1316253</v>
      </c>
      <c r="P23" s="272"/>
      <c r="Q23" s="272">
        <v>35067</v>
      </c>
      <c r="R23" s="272"/>
      <c r="S23" s="272">
        <v>48581660596</v>
      </c>
      <c r="T23" s="272"/>
      <c r="U23" s="272">
        <v>45882409539</v>
      </c>
      <c r="W23" s="273">
        <v>1.3208939423274923E-2</v>
      </c>
      <c r="X23" s="277"/>
    </row>
    <row r="24" spans="1:24" ht="20.25">
      <c r="A24" s="19" t="s">
        <v>30</v>
      </c>
      <c r="C24" s="272">
        <v>1394767</v>
      </c>
      <c r="D24" s="272"/>
      <c r="E24" s="272">
        <f>4652979483+1</f>
        <v>4652979484</v>
      </c>
      <c r="F24" s="272"/>
      <c r="G24" s="272">
        <f>6125416226+1</f>
        <v>6125416227</v>
      </c>
      <c r="H24" s="272"/>
      <c r="I24" s="272">
        <v>0</v>
      </c>
      <c r="J24" s="272">
        <v>0</v>
      </c>
      <c r="K24" s="272"/>
      <c r="L24" s="272">
        <v>0</v>
      </c>
      <c r="M24" s="272">
        <v>0</v>
      </c>
      <c r="N24" s="272"/>
      <c r="O24" s="272">
        <v>1394767</v>
      </c>
      <c r="P24" s="272"/>
      <c r="Q24" s="272">
        <v>5969</v>
      </c>
      <c r="R24" s="272"/>
      <c r="S24" s="272">
        <f>4652979483+1</f>
        <v>4652979484</v>
      </c>
      <c r="T24" s="272"/>
      <c r="U24" s="272">
        <f>8275828306+1</f>
        <v>8275828307</v>
      </c>
      <c r="W24" s="273">
        <v>2.3825016137929804E-3</v>
      </c>
      <c r="X24" s="277"/>
    </row>
    <row r="25" spans="1:24" ht="20.25">
      <c r="A25" s="20" t="s">
        <v>31</v>
      </c>
      <c r="C25" s="272">
        <v>0</v>
      </c>
      <c r="D25" s="272"/>
      <c r="E25" s="272">
        <v>0</v>
      </c>
      <c r="F25" s="272"/>
      <c r="G25" s="272">
        <v>0</v>
      </c>
      <c r="H25" s="272"/>
      <c r="I25" s="272">
        <v>0</v>
      </c>
      <c r="J25" s="272">
        <v>0</v>
      </c>
      <c r="K25" s="272"/>
      <c r="L25" s="272">
        <v>0</v>
      </c>
      <c r="M25" s="272">
        <v>0</v>
      </c>
      <c r="N25" s="272"/>
      <c r="O25" s="272">
        <v>0</v>
      </c>
      <c r="P25" s="272"/>
      <c r="Q25" s="272">
        <v>0</v>
      </c>
      <c r="R25" s="272"/>
      <c r="S25" s="272">
        <v>0</v>
      </c>
      <c r="T25" s="272"/>
      <c r="U25" s="272">
        <v>0</v>
      </c>
      <c r="W25" s="273">
        <v>2.8788678615597419E-13</v>
      </c>
      <c r="X25" s="277"/>
    </row>
    <row r="26" spans="1:24" ht="20.25">
      <c r="A26" s="21" t="s">
        <v>32</v>
      </c>
      <c r="C26" s="272">
        <v>17777423</v>
      </c>
      <c r="D26" s="272"/>
      <c r="E26" s="272">
        <v>233569236678</v>
      </c>
      <c r="F26" s="272"/>
      <c r="G26" s="272">
        <v>285043671484</v>
      </c>
      <c r="H26" s="272"/>
      <c r="I26" s="272">
        <v>0</v>
      </c>
      <c r="J26" s="272">
        <v>0</v>
      </c>
      <c r="K26" s="272"/>
      <c r="L26" s="272">
        <v>0</v>
      </c>
      <c r="M26" s="272">
        <v>0</v>
      </c>
      <c r="N26" s="272"/>
      <c r="O26" s="272">
        <v>17777423</v>
      </c>
      <c r="P26" s="272"/>
      <c r="Q26" s="272">
        <v>14520</v>
      </c>
      <c r="R26" s="272"/>
      <c r="S26" s="272">
        <v>233569236678</v>
      </c>
      <c r="T26" s="272"/>
      <c r="U26" s="272">
        <v>256592319277</v>
      </c>
      <c r="W26" s="273">
        <v>7.386953814896316E-2</v>
      </c>
      <c r="X26" s="277"/>
    </row>
    <row r="27" spans="1:24" ht="30">
      <c r="A27" s="22" t="s">
        <v>33</v>
      </c>
      <c r="C27" s="272">
        <v>3400000</v>
      </c>
      <c r="D27" s="272"/>
      <c r="E27" s="272">
        <v>136329310140</v>
      </c>
      <c r="F27" s="272"/>
      <c r="G27" s="272">
        <v>57523685400</v>
      </c>
      <c r="H27" s="272"/>
      <c r="I27" s="272">
        <v>0</v>
      </c>
      <c r="J27" s="272">
        <v>0</v>
      </c>
      <c r="K27" s="272"/>
      <c r="L27" s="272">
        <v>0</v>
      </c>
      <c r="M27" s="272">
        <v>0</v>
      </c>
      <c r="N27" s="272"/>
      <c r="O27" s="272">
        <v>3400000</v>
      </c>
      <c r="P27" s="272"/>
      <c r="Q27" s="272">
        <v>17540</v>
      </c>
      <c r="R27" s="272"/>
      <c r="S27" s="272">
        <v>136329310140</v>
      </c>
      <c r="T27" s="272"/>
      <c r="U27" s="272">
        <v>59281165800</v>
      </c>
      <c r="W27" s="273">
        <v>1.7066264301741452E-2</v>
      </c>
      <c r="X27" s="277"/>
    </row>
    <row r="28" spans="1:24" ht="30">
      <c r="A28" s="23" t="s">
        <v>34</v>
      </c>
      <c r="C28" s="272">
        <v>7833442</v>
      </c>
      <c r="D28" s="272"/>
      <c r="E28" s="272">
        <v>58755004816</v>
      </c>
      <c r="F28" s="272"/>
      <c r="G28" s="272">
        <v>84409269938</v>
      </c>
      <c r="H28" s="272"/>
      <c r="I28" s="272">
        <v>0</v>
      </c>
      <c r="J28" s="272">
        <v>0</v>
      </c>
      <c r="K28" s="272"/>
      <c r="L28" s="272">
        <v>200000</v>
      </c>
      <c r="M28" s="272">
        <v>1982829284</v>
      </c>
      <c r="N28" s="272"/>
      <c r="O28" s="272">
        <v>7633442</v>
      </c>
      <c r="P28" s="272"/>
      <c r="Q28" s="272">
        <v>9890</v>
      </c>
      <c r="R28" s="272"/>
      <c r="S28" s="272">
        <v>57254897843</v>
      </c>
      <c r="T28" s="272"/>
      <c r="U28" s="272">
        <v>75045547669</v>
      </c>
      <c r="W28" s="273">
        <v>2.160462153374337E-2</v>
      </c>
      <c r="X28" s="277"/>
    </row>
    <row r="29" spans="1:24" ht="30">
      <c r="A29" s="24" t="s">
        <v>35</v>
      </c>
      <c r="C29" s="272">
        <v>10794653</v>
      </c>
      <c r="D29" s="272"/>
      <c r="E29" s="272">
        <v>114168055526</v>
      </c>
      <c r="F29" s="272"/>
      <c r="G29" s="272">
        <v>122541451383</v>
      </c>
      <c r="H29" s="272"/>
      <c r="I29" s="272">
        <v>0</v>
      </c>
      <c r="J29" s="272">
        <v>0</v>
      </c>
      <c r="K29" s="272"/>
      <c r="L29" s="272">
        <v>0</v>
      </c>
      <c r="M29" s="272">
        <v>0</v>
      </c>
      <c r="N29" s="272"/>
      <c r="O29" s="272">
        <v>10794653</v>
      </c>
      <c r="P29" s="272"/>
      <c r="Q29" s="272">
        <v>10130</v>
      </c>
      <c r="R29" s="272"/>
      <c r="S29" s="272">
        <v>114168055526</v>
      </c>
      <c r="T29" s="272"/>
      <c r="U29" s="272">
        <v>108699203372</v>
      </c>
      <c r="W29" s="273">
        <v>3.1293064316479713E-2</v>
      </c>
      <c r="X29" s="277"/>
    </row>
    <row r="30" spans="1:24" ht="20.25">
      <c r="A30" s="25" t="s">
        <v>36</v>
      </c>
      <c r="C30" s="272">
        <v>7655956</v>
      </c>
      <c r="D30" s="272"/>
      <c r="E30" s="272">
        <v>122398171027</v>
      </c>
      <c r="F30" s="272"/>
      <c r="G30" s="272">
        <v>115449814448</v>
      </c>
      <c r="H30" s="272"/>
      <c r="I30" s="272">
        <v>0</v>
      </c>
      <c r="J30" s="272">
        <v>0</v>
      </c>
      <c r="K30" s="272"/>
      <c r="L30" s="272">
        <v>0</v>
      </c>
      <c r="M30" s="272">
        <v>0</v>
      </c>
      <c r="N30" s="272"/>
      <c r="O30" s="272">
        <v>7655956</v>
      </c>
      <c r="P30" s="272"/>
      <c r="Q30" s="272">
        <v>13440</v>
      </c>
      <c r="R30" s="272"/>
      <c r="S30" s="272">
        <v>122398171027</v>
      </c>
      <c r="T30" s="272"/>
      <c r="U30" s="272">
        <v>102283817151</v>
      </c>
      <c r="W30" s="273">
        <v>2.9446159395366704E-2</v>
      </c>
      <c r="X30" s="277"/>
    </row>
    <row r="31" spans="1:24" ht="20.25">
      <c r="A31" s="26" t="s">
        <v>37</v>
      </c>
      <c r="C31" s="272">
        <v>1077995</v>
      </c>
      <c r="D31" s="272"/>
      <c r="E31" s="272">
        <v>23056502588</v>
      </c>
      <c r="F31" s="272"/>
      <c r="G31" s="272">
        <v>20595785470</v>
      </c>
      <c r="H31" s="272"/>
      <c r="I31" s="272">
        <v>0</v>
      </c>
      <c r="J31" s="272">
        <v>0</v>
      </c>
      <c r="K31" s="272"/>
      <c r="L31" s="272">
        <v>0</v>
      </c>
      <c r="M31" s="272">
        <v>0</v>
      </c>
      <c r="N31" s="272"/>
      <c r="O31" s="272">
        <v>1077995</v>
      </c>
      <c r="P31" s="272"/>
      <c r="Q31" s="272">
        <v>21180</v>
      </c>
      <c r="R31" s="272"/>
      <c r="S31" s="272">
        <v>23056502588</v>
      </c>
      <c r="T31" s="272"/>
      <c r="U31" s="272">
        <v>22696084092</v>
      </c>
      <c r="W31" s="273">
        <v>6.5339027075716118E-3</v>
      </c>
      <c r="X31" s="277"/>
    </row>
    <row r="32" spans="1:24" ht="20.25">
      <c r="A32" s="27" t="s">
        <v>38</v>
      </c>
      <c r="C32" s="272">
        <v>323010</v>
      </c>
      <c r="D32" s="272"/>
      <c r="E32" s="272">
        <v>25647362776</v>
      </c>
      <c r="F32" s="272"/>
      <c r="G32" s="272">
        <v>25357610859</v>
      </c>
      <c r="H32" s="272"/>
      <c r="I32" s="272">
        <v>0</v>
      </c>
      <c r="J32" s="272">
        <v>0</v>
      </c>
      <c r="K32" s="272"/>
      <c r="L32" s="272">
        <v>0</v>
      </c>
      <c r="M32" s="272">
        <v>0</v>
      </c>
      <c r="N32" s="272"/>
      <c r="O32" s="272">
        <v>323010</v>
      </c>
      <c r="P32" s="272"/>
      <c r="Q32" s="272">
        <v>80030</v>
      </c>
      <c r="R32" s="272"/>
      <c r="S32" s="272">
        <v>25647362776</v>
      </c>
      <c r="T32" s="272"/>
      <c r="U32" s="272">
        <v>25696679883</v>
      </c>
      <c r="W32" s="273">
        <v>7.3977345863957449E-3</v>
      </c>
      <c r="X32" s="277"/>
    </row>
    <row r="33" spans="1:24" ht="30">
      <c r="A33" s="28" t="s">
        <v>39</v>
      </c>
      <c r="C33" s="272">
        <v>607472</v>
      </c>
      <c r="D33" s="272"/>
      <c r="E33" s="272">
        <v>12342878765</v>
      </c>
      <c r="F33" s="272"/>
      <c r="G33" s="272">
        <v>20623546618</v>
      </c>
      <c r="H33" s="272"/>
      <c r="I33" s="272">
        <v>0</v>
      </c>
      <c r="J33" s="272">
        <v>0</v>
      </c>
      <c r="K33" s="272"/>
      <c r="L33" s="272">
        <v>303736</v>
      </c>
      <c r="M33" s="272">
        <v>8012261779</v>
      </c>
      <c r="N33" s="272"/>
      <c r="O33" s="272">
        <v>303736</v>
      </c>
      <c r="P33" s="272"/>
      <c r="Q33" s="272">
        <v>32645</v>
      </c>
      <c r="R33" s="272"/>
      <c r="S33" s="272">
        <v>6171439382</v>
      </c>
      <c r="T33" s="272"/>
      <c r="U33" s="272">
        <v>9856464723</v>
      </c>
      <c r="W33" s="273">
        <v>2.8375459519642044E-3</v>
      </c>
      <c r="X33" s="277"/>
    </row>
    <row r="34" spans="1:24" ht="30">
      <c r="A34" s="29" t="s">
        <v>40</v>
      </c>
      <c r="C34" s="272">
        <v>6900000</v>
      </c>
      <c r="D34" s="272"/>
      <c r="E34" s="272">
        <v>80390532621</v>
      </c>
      <c r="F34" s="272"/>
      <c r="G34" s="272">
        <v>84845149650</v>
      </c>
      <c r="H34" s="272"/>
      <c r="I34" s="272">
        <v>0</v>
      </c>
      <c r="J34" s="272">
        <v>0</v>
      </c>
      <c r="K34" s="272"/>
      <c r="L34" s="272">
        <v>0</v>
      </c>
      <c r="M34" s="272">
        <v>0</v>
      </c>
      <c r="N34" s="272"/>
      <c r="O34" s="272">
        <v>6900000</v>
      </c>
      <c r="P34" s="272"/>
      <c r="Q34" s="272">
        <v>10650</v>
      </c>
      <c r="R34" s="272"/>
      <c r="S34" s="272">
        <v>80390532621</v>
      </c>
      <c r="T34" s="272"/>
      <c r="U34" s="272">
        <v>73047764250</v>
      </c>
      <c r="W34" s="273">
        <v>2.1029486085811767E-2</v>
      </c>
      <c r="X34" s="277"/>
    </row>
    <row r="35" spans="1:24" ht="20.25">
      <c r="A35" s="30" t="s">
        <v>41</v>
      </c>
      <c r="C35" s="272">
        <v>5400000</v>
      </c>
      <c r="D35" s="272"/>
      <c r="E35" s="272">
        <v>86446212622</v>
      </c>
      <c r="F35" s="272"/>
      <c r="G35" s="272">
        <v>106874291700</v>
      </c>
      <c r="H35" s="272"/>
      <c r="I35" s="272">
        <v>0</v>
      </c>
      <c r="J35" s="272">
        <v>0</v>
      </c>
      <c r="K35" s="272"/>
      <c r="L35" s="272">
        <v>0</v>
      </c>
      <c r="M35" s="272">
        <v>0</v>
      </c>
      <c r="N35" s="272"/>
      <c r="O35" s="272">
        <v>5400000</v>
      </c>
      <c r="P35" s="272"/>
      <c r="Q35" s="272">
        <v>18890</v>
      </c>
      <c r="R35" s="272"/>
      <c r="S35" s="272">
        <v>86446212622</v>
      </c>
      <c r="T35" s="272"/>
      <c r="U35" s="272">
        <v>101399064300</v>
      </c>
      <c r="W35" s="273">
        <v>2.919145074054998E-2</v>
      </c>
      <c r="X35" s="277"/>
    </row>
    <row r="36" spans="1:24" ht="20.25">
      <c r="A36" s="31" t="s">
        <v>42</v>
      </c>
      <c r="C36" s="272">
        <v>14000000</v>
      </c>
      <c r="D36" s="272"/>
      <c r="E36" s="272">
        <v>234634233616</v>
      </c>
      <c r="F36" s="272"/>
      <c r="G36" s="272">
        <v>231852222000</v>
      </c>
      <c r="H36" s="272"/>
      <c r="I36" s="272">
        <v>0</v>
      </c>
      <c r="J36" s="272">
        <v>0</v>
      </c>
      <c r="K36" s="272"/>
      <c r="L36" s="272">
        <v>1295597</v>
      </c>
      <c r="M36" s="272">
        <v>20488491342</v>
      </c>
      <c r="N36" s="272"/>
      <c r="O36" s="272">
        <v>30490567</v>
      </c>
      <c r="P36" s="272"/>
      <c r="Q36" s="272">
        <v>6510</v>
      </c>
      <c r="R36" s="272"/>
      <c r="S36" s="272">
        <v>212920561532</v>
      </c>
      <c r="T36" s="272"/>
      <c r="U36" s="272">
        <v>197312554303</v>
      </c>
      <c r="W36" s="273">
        <v>5.6803677126516808E-2</v>
      </c>
      <c r="X36" s="277"/>
    </row>
    <row r="37" spans="1:24" ht="20.25">
      <c r="A37" s="32" t="s">
        <v>43</v>
      </c>
      <c r="C37" s="272">
        <v>17658544</v>
      </c>
      <c r="D37" s="272"/>
      <c r="E37" s="272">
        <v>191478711188</v>
      </c>
      <c r="F37" s="272"/>
      <c r="G37" s="272">
        <v>185189168247</v>
      </c>
      <c r="H37" s="272"/>
      <c r="I37" s="272">
        <v>0</v>
      </c>
      <c r="J37" s="272">
        <v>0</v>
      </c>
      <c r="K37" s="272"/>
      <c r="L37" s="272">
        <v>858544</v>
      </c>
      <c r="M37" s="272">
        <v>9301964623</v>
      </c>
      <c r="N37" s="272"/>
      <c r="O37" s="272">
        <v>16800000</v>
      </c>
      <c r="P37" s="272"/>
      <c r="Q37" s="272">
        <v>10880</v>
      </c>
      <c r="R37" s="272"/>
      <c r="S37" s="272">
        <v>182169172496</v>
      </c>
      <c r="T37" s="272"/>
      <c r="U37" s="272">
        <v>181696435200</v>
      </c>
      <c r="W37" s="273">
        <v>5.2308002785725227E-2</v>
      </c>
      <c r="X37" s="277"/>
    </row>
    <row r="38" spans="1:24" ht="20.25">
      <c r="A38" s="33" t="s">
        <v>44</v>
      </c>
      <c r="C38" s="272">
        <v>2400000</v>
      </c>
      <c r="D38" s="272"/>
      <c r="E38" s="272">
        <v>40161701497</v>
      </c>
      <c r="F38" s="272"/>
      <c r="G38" s="272">
        <v>27936781200</v>
      </c>
      <c r="H38" s="272"/>
      <c r="I38" s="272">
        <v>0</v>
      </c>
      <c r="J38" s="272">
        <v>0</v>
      </c>
      <c r="K38" s="272"/>
      <c r="L38" s="272">
        <v>0</v>
      </c>
      <c r="M38" s="272">
        <v>0</v>
      </c>
      <c r="N38" s="272"/>
      <c r="O38" s="272">
        <v>2400000</v>
      </c>
      <c r="P38" s="272"/>
      <c r="Q38" s="272">
        <v>7090</v>
      </c>
      <c r="R38" s="272"/>
      <c r="S38" s="272">
        <v>21280850748</v>
      </c>
      <c r="T38" s="272"/>
      <c r="U38" s="272">
        <v>16914754800</v>
      </c>
      <c r="W38" s="273">
        <v>4.8695343979883385E-3</v>
      </c>
      <c r="X38" s="277"/>
    </row>
    <row r="39" spans="1:24" ht="20.25">
      <c r="A39" s="34" t="s">
        <v>45</v>
      </c>
      <c r="C39" s="272">
        <v>0</v>
      </c>
      <c r="D39" s="272"/>
      <c r="E39" s="272">
        <v>0</v>
      </c>
      <c r="F39" s="272"/>
      <c r="G39" s="272">
        <v>0</v>
      </c>
      <c r="H39" s="272"/>
      <c r="I39" s="272">
        <v>0</v>
      </c>
      <c r="J39" s="272">
        <v>0</v>
      </c>
      <c r="K39" s="272"/>
      <c r="L39" s="272">
        <v>0</v>
      </c>
      <c r="M39" s="272">
        <v>0</v>
      </c>
      <c r="N39" s="272"/>
      <c r="O39" s="272">
        <v>2400000</v>
      </c>
      <c r="P39" s="272"/>
      <c r="Q39" s="272">
        <v>4610</v>
      </c>
      <c r="R39" s="272"/>
      <c r="S39" s="272">
        <v>18880850749</v>
      </c>
      <c r="T39" s="272"/>
      <c r="U39" s="272">
        <v>10998169200</v>
      </c>
      <c r="W39" s="273">
        <v>3.166227584587622E-3</v>
      </c>
      <c r="X39" s="277"/>
    </row>
    <row r="40" spans="1:24" ht="20.25">
      <c r="A40" s="35" t="s">
        <v>46</v>
      </c>
      <c r="C40" s="272">
        <v>1045492</v>
      </c>
      <c r="D40" s="272"/>
      <c r="E40" s="272">
        <v>26826100387</v>
      </c>
      <c r="F40" s="272"/>
      <c r="G40" s="272">
        <v>19637031641</v>
      </c>
      <c r="H40" s="272"/>
      <c r="I40" s="272">
        <v>0</v>
      </c>
      <c r="J40" s="272">
        <v>0</v>
      </c>
      <c r="K40" s="272"/>
      <c r="L40" s="272">
        <v>0</v>
      </c>
      <c r="M40" s="272">
        <v>0</v>
      </c>
      <c r="N40" s="272"/>
      <c r="O40" s="272">
        <v>1045492</v>
      </c>
      <c r="P40" s="272"/>
      <c r="Q40" s="272">
        <v>19192</v>
      </c>
      <c r="R40" s="272"/>
      <c r="S40" s="272">
        <v>26826100387</v>
      </c>
      <c r="T40" s="272"/>
      <c r="U40" s="272">
        <v>19945695223</v>
      </c>
      <c r="W40" s="273">
        <v>5.7421020953960372E-3</v>
      </c>
      <c r="X40" s="277"/>
    </row>
    <row r="41" spans="1:24" ht="20.25">
      <c r="A41" s="36" t="s">
        <v>47</v>
      </c>
      <c r="C41" s="272">
        <v>1685086</v>
      </c>
      <c r="D41" s="272"/>
      <c r="E41" s="272">
        <v>41504051229</v>
      </c>
      <c r="F41" s="272"/>
      <c r="G41" s="272">
        <v>34171218661</v>
      </c>
      <c r="H41" s="272"/>
      <c r="I41" s="272">
        <v>0</v>
      </c>
      <c r="J41" s="272">
        <v>0</v>
      </c>
      <c r="K41" s="272"/>
      <c r="L41" s="272">
        <v>0</v>
      </c>
      <c r="M41" s="272">
        <v>0</v>
      </c>
      <c r="N41" s="272"/>
      <c r="O41" s="272">
        <v>1685086</v>
      </c>
      <c r="P41" s="272"/>
      <c r="Q41" s="272">
        <v>19850</v>
      </c>
      <c r="R41" s="272"/>
      <c r="S41" s="272">
        <v>41504051229</v>
      </c>
      <c r="T41" s="272"/>
      <c r="U41" s="272">
        <v>33249935805</v>
      </c>
      <c r="W41" s="273">
        <v>9.5722171587939043E-3</v>
      </c>
      <c r="X41" s="277"/>
    </row>
    <row r="42" spans="1:24" ht="20.25">
      <c r="A42" s="37" t="s">
        <v>48</v>
      </c>
      <c r="C42" s="272">
        <v>6800000</v>
      </c>
      <c r="D42" s="272"/>
      <c r="E42" s="272">
        <v>75673035520</v>
      </c>
      <c r="F42" s="272"/>
      <c r="G42" s="272">
        <v>55090251000</v>
      </c>
      <c r="H42" s="272"/>
      <c r="I42" s="272">
        <v>0</v>
      </c>
      <c r="J42" s="272">
        <v>0</v>
      </c>
      <c r="K42" s="272"/>
      <c r="L42" s="272">
        <v>0</v>
      </c>
      <c r="M42" s="272">
        <v>0</v>
      </c>
      <c r="N42" s="272"/>
      <c r="O42" s="272">
        <v>6800000</v>
      </c>
      <c r="P42" s="272"/>
      <c r="Q42" s="272">
        <v>7520</v>
      </c>
      <c r="R42" s="272"/>
      <c r="S42" s="272">
        <v>75673035520</v>
      </c>
      <c r="T42" s="272"/>
      <c r="U42" s="272">
        <v>50831740800</v>
      </c>
      <c r="W42" s="273">
        <v>1.463378649362551E-2</v>
      </c>
      <c r="X42" s="277"/>
    </row>
    <row r="43" spans="1:24" ht="20.25">
      <c r="A43" s="38" t="s">
        <v>49</v>
      </c>
      <c r="C43" s="272">
        <v>11100000</v>
      </c>
      <c r="D43" s="272"/>
      <c r="E43" s="272">
        <v>151838497631</v>
      </c>
      <c r="F43" s="272"/>
      <c r="G43" s="272">
        <v>149289411150</v>
      </c>
      <c r="H43" s="272"/>
      <c r="I43" s="272">
        <v>0</v>
      </c>
      <c r="J43" s="272">
        <v>0</v>
      </c>
      <c r="K43" s="272"/>
      <c r="L43" s="272">
        <v>0</v>
      </c>
      <c r="M43" s="272">
        <v>0</v>
      </c>
      <c r="N43" s="272"/>
      <c r="O43" s="272">
        <v>11100000</v>
      </c>
      <c r="P43" s="272"/>
      <c r="Q43" s="272">
        <v>13290</v>
      </c>
      <c r="R43" s="272"/>
      <c r="S43" s="272">
        <v>151838497631</v>
      </c>
      <c r="T43" s="272"/>
      <c r="U43" s="272">
        <v>146641261950</v>
      </c>
      <c r="W43" s="273">
        <v>4.2216081620641846E-2</v>
      </c>
      <c r="X43" s="277"/>
    </row>
    <row r="44" spans="1:24" ht="20.25">
      <c r="A44" s="39" t="s">
        <v>50</v>
      </c>
      <c r="C44" s="272">
        <v>6209001</v>
      </c>
      <c r="D44" s="272"/>
      <c r="E44" s="272">
        <v>99547573188</v>
      </c>
      <c r="F44" s="272"/>
      <c r="G44" s="272">
        <v>73324042435</v>
      </c>
      <c r="H44" s="272"/>
      <c r="I44" s="272">
        <v>0</v>
      </c>
      <c r="J44" s="272">
        <v>0</v>
      </c>
      <c r="K44" s="272"/>
      <c r="L44" s="272">
        <v>3209000</v>
      </c>
      <c r="M44" s="272">
        <v>32720179605</v>
      </c>
      <c r="N44" s="272"/>
      <c r="O44" s="272">
        <v>3000001</v>
      </c>
      <c r="P44" s="272"/>
      <c r="Q44" s="272">
        <v>11020</v>
      </c>
      <c r="R44" s="272"/>
      <c r="S44" s="272">
        <v>48098368661</v>
      </c>
      <c r="T44" s="272"/>
      <c r="U44" s="272">
        <v>32863303954</v>
      </c>
      <c r="W44" s="273">
        <v>9.4609109577839801E-3</v>
      </c>
      <c r="X44" s="277"/>
    </row>
    <row r="45" spans="1:24" ht="20.25">
      <c r="A45" s="40" t="s">
        <v>51</v>
      </c>
      <c r="C45" s="272">
        <v>2999269</v>
      </c>
      <c r="D45" s="272"/>
      <c r="E45" s="272">
        <v>31922499897</v>
      </c>
      <c r="F45" s="272"/>
      <c r="G45" s="272">
        <v>36552250264</v>
      </c>
      <c r="H45" s="272"/>
      <c r="I45" s="272">
        <v>0</v>
      </c>
      <c r="J45" s="272">
        <v>0</v>
      </c>
      <c r="K45" s="272"/>
      <c r="L45" s="272">
        <v>0</v>
      </c>
      <c r="M45" s="272">
        <v>0</v>
      </c>
      <c r="N45" s="272"/>
      <c r="O45" s="272">
        <v>2999269</v>
      </c>
      <c r="P45" s="272"/>
      <c r="Q45" s="272">
        <v>11760</v>
      </c>
      <c r="R45" s="272"/>
      <c r="S45" s="272">
        <v>31922499897</v>
      </c>
      <c r="T45" s="272"/>
      <c r="U45" s="272">
        <v>35061538590</v>
      </c>
      <c r="W45" s="273">
        <v>1.0093753662358767E-2</v>
      </c>
      <c r="X45" s="277"/>
    </row>
    <row r="46" spans="1:24" ht="20.25">
      <c r="A46" s="41" t="s">
        <v>52</v>
      </c>
      <c r="C46" s="272">
        <v>620000</v>
      </c>
      <c r="D46" s="272"/>
      <c r="E46" s="272">
        <v>23931180899</v>
      </c>
      <c r="F46" s="272"/>
      <c r="G46" s="272">
        <v>23450633550</v>
      </c>
      <c r="H46" s="272"/>
      <c r="I46" s="272">
        <v>0</v>
      </c>
      <c r="J46" s="272">
        <v>0</v>
      </c>
      <c r="K46" s="272"/>
      <c r="L46" s="272">
        <v>0</v>
      </c>
      <c r="M46" s="272">
        <v>0</v>
      </c>
      <c r="N46" s="272"/>
      <c r="O46" s="272">
        <v>620000</v>
      </c>
      <c r="P46" s="272"/>
      <c r="Q46" s="272">
        <v>32850</v>
      </c>
      <c r="R46" s="272"/>
      <c r="S46" s="272">
        <v>23931180899</v>
      </c>
      <c r="T46" s="272"/>
      <c r="U46" s="272">
        <v>20245816350</v>
      </c>
      <c r="W46" s="273">
        <v>5.8285030021055758E-3</v>
      </c>
      <c r="X46" s="277"/>
    </row>
    <row r="47" spans="1:24" ht="20.25">
      <c r="A47" s="42" t="s">
        <v>53</v>
      </c>
      <c r="C47" s="272">
        <v>15925432</v>
      </c>
      <c r="D47" s="272"/>
      <c r="E47" s="272">
        <v>55764787321</v>
      </c>
      <c r="F47" s="272"/>
      <c r="G47" s="272">
        <v>74720789208</v>
      </c>
      <c r="H47" s="272"/>
      <c r="I47" s="272">
        <v>0</v>
      </c>
      <c r="J47" s="272">
        <v>0</v>
      </c>
      <c r="K47" s="272"/>
      <c r="L47" s="272">
        <v>0</v>
      </c>
      <c r="M47" s="272">
        <v>0</v>
      </c>
      <c r="N47" s="272"/>
      <c r="O47" s="272">
        <v>15925432</v>
      </c>
      <c r="P47" s="272"/>
      <c r="Q47" s="272">
        <v>4387</v>
      </c>
      <c r="R47" s="272"/>
      <c r="S47" s="272">
        <v>55764787321</v>
      </c>
      <c r="T47" s="272"/>
      <c r="U47" s="272">
        <v>69449174206</v>
      </c>
      <c r="W47" s="273">
        <v>1.9993499563351721E-2</v>
      </c>
      <c r="X47" s="277"/>
    </row>
    <row r="48" spans="1:24" ht="20.25">
      <c r="A48" s="43" t="s">
        <v>54</v>
      </c>
      <c r="C48" s="272">
        <v>12065623</v>
      </c>
      <c r="D48" s="272"/>
      <c r="E48" s="272">
        <v>327491442200</v>
      </c>
      <c r="F48" s="272"/>
      <c r="G48" s="272">
        <v>422542720495</v>
      </c>
      <c r="H48" s="272"/>
      <c r="I48" s="272">
        <v>0</v>
      </c>
      <c r="J48" s="272">
        <v>0</v>
      </c>
      <c r="K48" s="272"/>
      <c r="L48" s="272">
        <f>1165623</f>
        <v>1165623</v>
      </c>
      <c r="M48" s="272">
        <f>38273309420</f>
        <v>38273309420</v>
      </c>
      <c r="N48" s="272"/>
      <c r="O48" s="272">
        <v>10900000</v>
      </c>
      <c r="P48" s="272"/>
      <c r="Q48" s="272">
        <v>31550</v>
      </c>
      <c r="R48" s="272"/>
      <c r="S48" s="272">
        <v>295853493847</v>
      </c>
      <c r="T48" s="272"/>
      <c r="U48" s="294">
        <v>341848824750</v>
      </c>
      <c r="W48" s="273">
        <v>9.8413759508474349E-2</v>
      </c>
      <c r="X48" s="277"/>
    </row>
    <row r="49" spans="1:24" ht="20.25">
      <c r="A49" s="44" t="s">
        <v>55</v>
      </c>
      <c r="C49" s="272">
        <v>936280</v>
      </c>
      <c r="D49" s="272"/>
      <c r="E49" s="272">
        <v>77079849954</v>
      </c>
      <c r="F49" s="272"/>
      <c r="G49" s="272">
        <v>101614823250</v>
      </c>
      <c r="H49" s="272"/>
      <c r="I49" s="272">
        <v>505000</v>
      </c>
      <c r="J49" s="272">
        <v>49747812353</v>
      </c>
      <c r="K49" s="272"/>
      <c r="L49" s="272">
        <v>0</v>
      </c>
      <c r="M49" s="272">
        <v>0</v>
      </c>
      <c r="N49" s="272"/>
      <c r="O49" s="272">
        <v>1441280</v>
      </c>
      <c r="P49" s="272"/>
      <c r="Q49" s="272">
        <v>91650</v>
      </c>
      <c r="R49" s="272"/>
      <c r="S49" s="272">
        <v>126827662307</v>
      </c>
      <c r="T49" s="272"/>
      <c r="U49" s="272">
        <v>131307356794</v>
      </c>
      <c r="W49" s="273">
        <v>3.7801652946060485E-2</v>
      </c>
      <c r="X49" s="277"/>
    </row>
    <row r="50" spans="1:24" ht="20.25">
      <c r="A50" s="45" t="s">
        <v>56</v>
      </c>
      <c r="C50" s="272">
        <v>7884633</v>
      </c>
      <c r="D50" s="272"/>
      <c r="E50" s="272">
        <v>122555547114</v>
      </c>
      <c r="F50" s="272"/>
      <c r="G50" s="272">
        <v>113960440565</v>
      </c>
      <c r="H50" s="272"/>
      <c r="I50" s="272">
        <v>0</v>
      </c>
      <c r="J50" s="272">
        <v>0</v>
      </c>
      <c r="K50" s="272"/>
      <c r="L50" s="272">
        <v>0</v>
      </c>
      <c r="M50" s="272">
        <v>0</v>
      </c>
      <c r="N50" s="272"/>
      <c r="O50" s="272">
        <v>7884633</v>
      </c>
      <c r="P50" s="272"/>
      <c r="Q50" s="272">
        <v>14350</v>
      </c>
      <c r="R50" s="272"/>
      <c r="S50" s="272">
        <v>122555547114</v>
      </c>
      <c r="T50" s="272"/>
      <c r="U50" s="272">
        <v>112471273873</v>
      </c>
      <c r="W50" s="273">
        <v>3.237899357016636E-2</v>
      </c>
      <c r="X50" s="277"/>
    </row>
    <row r="51" spans="1:24" ht="20.25">
      <c r="A51" s="46" t="s">
        <v>57</v>
      </c>
      <c r="C51" s="272">
        <v>694175</v>
      </c>
      <c r="D51" s="272"/>
      <c r="E51" s="272">
        <v>122994604215</v>
      </c>
      <c r="F51" s="272"/>
      <c r="G51" s="272">
        <v>127657571824</v>
      </c>
      <c r="H51" s="272"/>
      <c r="I51" s="272">
        <v>0</v>
      </c>
      <c r="J51" s="272">
        <v>0</v>
      </c>
      <c r="K51" s="272"/>
      <c r="L51" s="272">
        <v>0</v>
      </c>
      <c r="M51" s="272">
        <v>0</v>
      </c>
      <c r="N51" s="272"/>
      <c r="O51" s="272">
        <v>694175</v>
      </c>
      <c r="P51" s="272"/>
      <c r="Q51" s="272">
        <v>181490</v>
      </c>
      <c r="R51" s="272"/>
      <c r="S51" s="272">
        <v>122994604215</v>
      </c>
      <c r="T51" s="272"/>
      <c r="U51" s="272">
        <v>125236205117</v>
      </c>
      <c r="W51" s="273">
        <v>3.6053848601503499E-2</v>
      </c>
      <c r="X51" s="277"/>
    </row>
    <row r="52" spans="1:24" ht="20.25">
      <c r="A52" s="47" t="s">
        <v>58</v>
      </c>
      <c r="C52" s="272">
        <v>1444055</v>
      </c>
      <c r="D52" s="272"/>
      <c r="E52" s="272">
        <v>37085989448</v>
      </c>
      <c r="F52" s="272"/>
      <c r="G52" s="272">
        <v>37078006003</v>
      </c>
      <c r="H52" s="272"/>
      <c r="I52" s="272">
        <v>0</v>
      </c>
      <c r="J52" s="272">
        <v>0</v>
      </c>
      <c r="K52" s="272"/>
      <c r="L52" s="272">
        <v>0</v>
      </c>
      <c r="M52" s="272">
        <v>0</v>
      </c>
      <c r="N52" s="272"/>
      <c r="O52" s="272">
        <v>1444055</v>
      </c>
      <c r="P52" s="272"/>
      <c r="Q52" s="272">
        <v>24260</v>
      </c>
      <c r="R52" s="272"/>
      <c r="S52" s="272">
        <v>37085989448</v>
      </c>
      <c r="T52" s="272"/>
      <c r="U52" s="272">
        <v>34824329293</v>
      </c>
      <c r="W52" s="273">
        <v>1.0025464240199119E-2</v>
      </c>
      <c r="X52" s="277"/>
    </row>
    <row r="53" spans="1:24" ht="30">
      <c r="A53" s="48" t="s">
        <v>59</v>
      </c>
      <c r="C53" s="272">
        <v>1500001</v>
      </c>
      <c r="D53" s="272"/>
      <c r="E53" s="272">
        <v>37876786094</v>
      </c>
      <c r="F53" s="272"/>
      <c r="G53" s="272">
        <v>47207465972</v>
      </c>
      <c r="H53" s="272"/>
      <c r="I53" s="272">
        <v>0</v>
      </c>
      <c r="J53" s="272">
        <v>0</v>
      </c>
      <c r="K53" s="272"/>
      <c r="L53" s="272">
        <v>0</v>
      </c>
      <c r="M53" s="272">
        <v>0</v>
      </c>
      <c r="N53" s="272"/>
      <c r="O53" s="272">
        <v>1500000</v>
      </c>
      <c r="P53" s="272"/>
      <c r="Q53" s="272">
        <v>30540</v>
      </c>
      <c r="R53" s="272"/>
      <c r="S53" s="272">
        <v>37876760843</v>
      </c>
      <c r="T53" s="272"/>
      <c r="U53" s="272">
        <v>45537430500</v>
      </c>
      <c r="W53" s="273">
        <v>1.3109624516446037E-2</v>
      </c>
      <c r="X53" s="277"/>
    </row>
    <row r="54" spans="1:24" ht="20.25">
      <c r="A54" s="49" t="s">
        <v>60</v>
      </c>
      <c r="C54" s="272">
        <v>8951479</v>
      </c>
      <c r="D54" s="272"/>
      <c r="E54" s="272">
        <f>275605201082+1</f>
        <v>275605201083</v>
      </c>
      <c r="F54" s="272"/>
      <c r="G54" s="272">
        <f>249417042130+1</f>
        <v>249417042131</v>
      </c>
      <c r="H54" s="272"/>
      <c r="I54" s="272">
        <v>0</v>
      </c>
      <c r="J54" s="272">
        <v>0</v>
      </c>
      <c r="K54" s="272"/>
      <c r="L54" s="272">
        <v>0</v>
      </c>
      <c r="M54" s="272">
        <v>0</v>
      </c>
      <c r="N54" s="272"/>
      <c r="O54" s="272">
        <v>8951479</v>
      </c>
      <c r="P54" s="272"/>
      <c r="Q54" s="272">
        <v>28320</v>
      </c>
      <c r="R54" s="272"/>
      <c r="S54" s="272">
        <f>275605201082+1</f>
        <v>275605201083</v>
      </c>
      <c r="T54" s="272"/>
      <c r="U54" s="294">
        <f>251997525263+1</f>
        <v>251997525264</v>
      </c>
      <c r="W54" s="273">
        <v>7.2546757667223988E-2</v>
      </c>
      <c r="X54" s="277"/>
    </row>
    <row r="55" spans="1:24" ht="30">
      <c r="A55" s="50" t="s">
        <v>61</v>
      </c>
      <c r="C55" s="272">
        <v>0</v>
      </c>
      <c r="D55" s="272"/>
      <c r="E55" s="272"/>
      <c r="F55" s="272"/>
      <c r="G55" s="272"/>
      <c r="H55" s="272"/>
      <c r="I55" s="272">
        <v>0</v>
      </c>
      <c r="J55" s="272">
        <v>0</v>
      </c>
      <c r="K55" s="272"/>
      <c r="L55" s="272">
        <v>0</v>
      </c>
      <c r="M55" s="272">
        <v>0</v>
      </c>
      <c r="N55" s="272"/>
      <c r="O55" s="272">
        <v>0</v>
      </c>
      <c r="P55" s="272"/>
      <c r="Q55" s="272">
        <v>0</v>
      </c>
      <c r="R55" s="272"/>
      <c r="S55" s="272">
        <v>0</v>
      </c>
      <c r="T55" s="272"/>
      <c r="U55" s="272">
        <v>0</v>
      </c>
      <c r="W55" s="273">
        <v>2.8788678615597419E-13</v>
      </c>
      <c r="X55" s="277"/>
    </row>
    <row r="56" spans="1:24" ht="20.25">
      <c r="A56" s="51" t="s">
        <v>62</v>
      </c>
      <c r="C56" s="272">
        <v>5107693</v>
      </c>
      <c r="D56" s="272"/>
      <c r="E56" s="272">
        <v>72819143111</v>
      </c>
      <c r="F56" s="272"/>
      <c r="G56" s="272">
        <v>45644947018</v>
      </c>
      <c r="H56" s="272"/>
      <c r="I56" s="272">
        <v>4000000</v>
      </c>
      <c r="J56" s="272">
        <v>35232665388</v>
      </c>
      <c r="K56" s="272"/>
      <c r="L56" s="272">
        <v>0</v>
      </c>
      <c r="M56" s="272">
        <v>0</v>
      </c>
      <c r="N56" s="272"/>
      <c r="O56" s="272">
        <v>9107693</v>
      </c>
      <c r="P56" s="272"/>
      <c r="Q56" s="272">
        <v>8310</v>
      </c>
      <c r="R56" s="272"/>
      <c r="S56" s="272">
        <v>108051808499</v>
      </c>
      <c r="T56" s="272"/>
      <c r="U56" s="272">
        <v>75234603503</v>
      </c>
      <c r="W56" s="273">
        <v>2.1659048210197668E-2</v>
      </c>
      <c r="X56" s="277"/>
    </row>
    <row r="57" spans="1:24" ht="21" thickBot="1">
      <c r="A57" s="52" t="s">
        <v>63</v>
      </c>
      <c r="C57" s="283">
        <f>SUM(C11:$C$56)</f>
        <v>349399838</v>
      </c>
      <c r="D57" s="294"/>
      <c r="E57" s="283">
        <f>SUM(E11:$E$56)</f>
        <v>4013516584769</v>
      </c>
      <c r="F57" s="294"/>
      <c r="G57" s="283">
        <f>SUM(G11:$G$56)</f>
        <v>3782652100198</v>
      </c>
      <c r="H57" s="294"/>
      <c r="I57" s="283">
        <f>SUM(I11:$I$56)</f>
        <v>11078590</v>
      </c>
      <c r="J57" s="283">
        <f>SUM(J11:$J$56)</f>
        <v>173869328473</v>
      </c>
      <c r="K57" s="294"/>
      <c r="L57" s="283">
        <f>SUM(L11:$L$56)</f>
        <v>7132500</v>
      </c>
      <c r="M57" s="283">
        <f>SUM(M11:$M$56)</f>
        <v>114331472546</v>
      </c>
      <c r="N57" s="294"/>
      <c r="O57" s="283">
        <f>SUM(O11:$O$56)</f>
        <v>373532091</v>
      </c>
      <c r="P57" s="294"/>
      <c r="Q57" s="283">
        <f>SUM(Q11:$Q$56)</f>
        <v>1004898</v>
      </c>
      <c r="R57" s="294"/>
      <c r="S57" s="283">
        <f>SUM(S11:$S$56)</f>
        <v>4062038205315</v>
      </c>
      <c r="T57" s="294"/>
      <c r="U57" s="283">
        <f>SUM(U11:$U$56)</f>
        <v>3683619578949</v>
      </c>
      <c r="V57" s="281"/>
      <c r="W57" s="295">
        <f>SUM(W11:$W$56)</f>
        <v>1.0604654020048507</v>
      </c>
      <c r="X57" s="277"/>
    </row>
    <row r="58" spans="1:24" ht="15.75" thickTop="1">
      <c r="C58" s="53"/>
      <c r="E58" s="54"/>
      <c r="G58" s="55"/>
      <c r="I58" s="56"/>
      <c r="J58" s="57"/>
      <c r="L58" s="58"/>
      <c r="M58" s="59"/>
      <c r="O58" s="60"/>
      <c r="Q58" s="61"/>
      <c r="S58" s="62"/>
      <c r="U58" s="63"/>
      <c r="W58" s="64"/>
    </row>
    <row r="59" spans="1:24" ht="20.25">
      <c r="C59" s="284"/>
      <c r="D59" s="285"/>
      <c r="E59" s="284"/>
      <c r="F59" s="285"/>
      <c r="G59" s="284"/>
      <c r="H59" s="285"/>
      <c r="I59" s="290"/>
      <c r="J59" s="290"/>
      <c r="K59" s="285"/>
      <c r="L59" s="290"/>
      <c r="M59" s="290"/>
      <c r="N59" s="285"/>
      <c r="O59" s="285"/>
      <c r="P59" s="285"/>
      <c r="Q59" s="285"/>
      <c r="R59" s="285"/>
      <c r="S59" s="291"/>
      <c r="T59" s="285"/>
      <c r="U59" s="291"/>
    </row>
    <row r="60" spans="1:24">
      <c r="C60" s="285"/>
      <c r="D60" s="285"/>
      <c r="E60" s="285"/>
      <c r="F60" s="285"/>
      <c r="G60" s="285"/>
      <c r="H60" s="285"/>
      <c r="I60" s="287"/>
      <c r="J60" s="285"/>
      <c r="K60" s="285"/>
      <c r="L60" s="285"/>
      <c r="M60" s="291"/>
      <c r="N60" s="285"/>
      <c r="O60" s="285"/>
      <c r="P60" s="285"/>
      <c r="Q60" s="285"/>
      <c r="R60" s="285"/>
      <c r="S60" s="291"/>
      <c r="T60" s="285"/>
      <c r="U60" s="291"/>
    </row>
    <row r="61" spans="1:24">
      <c r="C61" s="285"/>
      <c r="D61" s="285"/>
      <c r="E61" s="285"/>
      <c r="F61" s="285"/>
      <c r="G61" s="285"/>
      <c r="H61" s="285"/>
      <c r="I61" s="285"/>
      <c r="J61" s="287"/>
      <c r="K61" s="285"/>
      <c r="L61" s="285"/>
      <c r="M61" s="291"/>
      <c r="N61" s="285"/>
      <c r="O61" s="292"/>
      <c r="P61" s="285"/>
      <c r="Q61" s="288"/>
      <c r="R61" s="285"/>
      <c r="S61" s="293"/>
      <c r="T61" s="285"/>
      <c r="U61" s="287"/>
    </row>
    <row r="62" spans="1:24">
      <c r="C62" s="285"/>
      <c r="D62" s="285"/>
      <c r="E62" s="285"/>
      <c r="F62" s="285"/>
      <c r="G62" s="285"/>
      <c r="H62" s="285"/>
      <c r="I62" s="285"/>
      <c r="J62" s="290"/>
      <c r="K62" s="285"/>
      <c r="L62" s="288"/>
      <c r="M62" s="287"/>
      <c r="N62" s="285"/>
      <c r="O62" s="292"/>
      <c r="P62" s="285"/>
      <c r="Q62" s="285"/>
      <c r="R62" s="285"/>
      <c r="S62" s="287"/>
      <c r="T62" s="285"/>
      <c r="U62" s="287"/>
    </row>
    <row r="63" spans="1:24">
      <c r="C63" s="285"/>
      <c r="D63" s="285"/>
      <c r="E63" s="285"/>
      <c r="F63" s="285"/>
      <c r="G63" s="285"/>
      <c r="H63" s="285"/>
      <c r="I63" s="285"/>
      <c r="J63" s="287"/>
      <c r="K63" s="285"/>
      <c r="L63" s="285"/>
      <c r="M63" s="285"/>
      <c r="N63" s="285"/>
      <c r="O63" s="285"/>
      <c r="P63" s="285"/>
      <c r="Q63" s="285"/>
      <c r="R63" s="285"/>
      <c r="S63" s="287"/>
      <c r="T63" s="285"/>
      <c r="U63" s="285"/>
    </row>
    <row r="64" spans="1:24">
      <c r="C64" s="285"/>
      <c r="D64" s="285"/>
      <c r="E64" s="285"/>
      <c r="F64" s="285"/>
      <c r="G64" s="285"/>
      <c r="H64" s="285"/>
      <c r="I64" s="285"/>
      <c r="J64" s="287"/>
      <c r="K64" s="285"/>
      <c r="L64" s="285"/>
      <c r="M64" s="287"/>
      <c r="N64" s="285"/>
      <c r="O64" s="285"/>
      <c r="P64" s="285"/>
      <c r="Q64" s="285"/>
      <c r="R64" s="285"/>
      <c r="S64" s="285"/>
      <c r="T64" s="285"/>
      <c r="U64" s="287"/>
    </row>
    <row r="65" spans="3:21">
      <c r="C65" s="285"/>
      <c r="D65" s="285"/>
      <c r="E65" s="285"/>
      <c r="F65" s="285"/>
      <c r="G65" s="285"/>
      <c r="H65" s="285"/>
      <c r="I65" s="285"/>
      <c r="J65" s="287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7"/>
    </row>
    <row r="68" spans="3:21">
      <c r="Q68" s="269"/>
      <c r="S68" s="278"/>
    </row>
    <row r="69" spans="3:21">
      <c r="Q69" s="269"/>
      <c r="U69" s="269"/>
    </row>
    <row r="70" spans="3:21">
      <c r="Q70" s="269"/>
      <c r="U70" s="269"/>
    </row>
    <row r="71" spans="3:21">
      <c r="Q71" s="269"/>
      <c r="U71" s="269"/>
    </row>
    <row r="72" spans="3:21">
      <c r="Q72" s="269"/>
      <c r="U72" s="269"/>
    </row>
    <row r="73" spans="3:21">
      <c r="Q73" s="269"/>
      <c r="U73" s="269"/>
    </row>
    <row r="74" spans="3:21">
      <c r="Q74" s="269"/>
      <c r="U74" s="269"/>
    </row>
    <row r="75" spans="3:21">
      <c r="Q75" s="269"/>
      <c r="U75" s="269"/>
    </row>
    <row r="76" spans="3:21">
      <c r="Q76" s="269"/>
      <c r="U76" s="269"/>
    </row>
    <row r="77" spans="3:21">
      <c r="Q77" s="269"/>
      <c r="U77" s="269"/>
    </row>
    <row r="78" spans="3:21">
      <c r="Q78" s="269"/>
      <c r="U78" s="269"/>
    </row>
    <row r="79" spans="3:21">
      <c r="Q79" s="269"/>
      <c r="U79" s="269"/>
    </row>
    <row r="80" spans="3:21">
      <c r="Q80" s="269"/>
      <c r="U80" s="269"/>
    </row>
    <row r="81" spans="17:21">
      <c r="Q81" s="269"/>
      <c r="U81" s="269"/>
    </row>
    <row r="82" spans="17:21">
      <c r="Q82" s="269"/>
      <c r="U82" s="269"/>
    </row>
    <row r="83" spans="17:21">
      <c r="Q83" s="269"/>
      <c r="U83" s="269"/>
    </row>
    <row r="84" spans="17:21">
      <c r="Q84" s="269"/>
      <c r="U84" s="269"/>
    </row>
    <row r="85" spans="17:21">
      <c r="Q85" s="269"/>
      <c r="U85" s="269"/>
    </row>
    <row r="86" spans="17:21">
      <c r="Q86" s="269"/>
      <c r="U86" s="269"/>
    </row>
    <row r="87" spans="17:21">
      <c r="Q87" s="269"/>
      <c r="U87" s="269"/>
    </row>
    <row r="88" spans="17:21">
      <c r="Q88" s="269"/>
      <c r="U88" s="269"/>
    </row>
    <row r="89" spans="17:21">
      <c r="Q89" s="269"/>
      <c r="U89" s="269"/>
    </row>
    <row r="90" spans="17:21">
      <c r="Q90" s="269"/>
      <c r="U90" s="269"/>
    </row>
    <row r="91" spans="17:21">
      <c r="Q91" s="269"/>
      <c r="U91" s="269"/>
    </row>
    <row r="92" spans="17:21">
      <c r="Q92" s="269"/>
      <c r="U92" s="269"/>
    </row>
    <row r="93" spans="17:21">
      <c r="Q93" s="269"/>
      <c r="U93" s="269"/>
    </row>
    <row r="94" spans="17:21">
      <c r="Q94" s="269"/>
      <c r="U94" s="269"/>
    </row>
    <row r="95" spans="17:21">
      <c r="Q95" s="269"/>
      <c r="U95" s="269"/>
    </row>
    <row r="96" spans="17:21">
      <c r="Q96" s="269"/>
      <c r="U96" s="269"/>
    </row>
    <row r="97" spans="13:21">
      <c r="Q97" s="269"/>
      <c r="U97" s="269"/>
    </row>
    <row r="98" spans="13:21">
      <c r="Q98" s="269"/>
      <c r="U98" s="269"/>
    </row>
    <row r="99" spans="13:21">
      <c r="Q99" s="269"/>
      <c r="U99" s="269"/>
    </row>
    <row r="100" spans="13:21">
      <c r="Q100" s="269"/>
      <c r="U100" s="269"/>
    </row>
    <row r="101" spans="13:21">
      <c r="Q101" s="269"/>
      <c r="U101" s="269"/>
    </row>
    <row r="102" spans="13:21">
      <c r="Q102" s="269"/>
      <c r="U102" s="269"/>
    </row>
    <row r="103" spans="13:21">
      <c r="M103" s="278"/>
      <c r="Q103" s="269"/>
      <c r="U103" s="269"/>
    </row>
    <row r="104" spans="13:21">
      <c r="M104" s="278"/>
      <c r="Q104" s="269"/>
      <c r="U104" s="269"/>
    </row>
    <row r="105" spans="13:21">
      <c r="Q105" s="269"/>
      <c r="U105" s="269"/>
    </row>
    <row r="106" spans="13:21">
      <c r="Q106" s="269"/>
      <c r="U106" s="269"/>
    </row>
    <row r="107" spans="13:21">
      <c r="Q107" s="269"/>
      <c r="U107" s="269"/>
    </row>
    <row r="108" spans="13:21">
      <c r="Q108" s="269"/>
      <c r="U108" s="269"/>
    </row>
    <row r="109" spans="13:21">
      <c r="Q109" s="269"/>
      <c r="U109" s="269"/>
    </row>
    <row r="110" spans="13:21">
      <c r="Q110" s="269"/>
      <c r="U110" s="269"/>
    </row>
    <row r="111" spans="13:21">
      <c r="U111" s="269"/>
    </row>
    <row r="112" spans="13:21">
      <c r="U112" s="269"/>
    </row>
    <row r="113" spans="21:21">
      <c r="U113" s="269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20"/>
  <sheetViews>
    <sheetView rightToLeft="1" view="pageBreakPreview" zoomScaleNormal="100" zoomScaleSheetLayoutView="100" workbookViewId="0">
      <selection activeCell="S10" sqref="S10:S11"/>
    </sheetView>
  </sheetViews>
  <sheetFormatPr defaultRowHeight="15"/>
  <cols>
    <col min="1" max="1" width="20.28515625" bestFit="1" customWidth="1"/>
    <col min="2" max="2" width="1.42578125" customWidth="1"/>
    <col min="3" max="3" width="19.7109375" bestFit="1" customWidth="1"/>
    <col min="4" max="4" width="1.42578125" customWidth="1"/>
    <col min="5" max="5" width="9.140625" bestFit="1" customWidth="1"/>
    <col min="6" max="6" width="1.42578125" customWidth="1"/>
    <col min="7" max="7" width="11.5703125" bestFit="1" customWidth="1"/>
    <col min="8" max="8" width="1.42578125" customWidth="1"/>
    <col min="9" max="9" width="12.140625" bestFit="1" customWidth="1"/>
    <col min="10" max="10" width="1.42578125" customWidth="1"/>
    <col min="11" max="11" width="18.140625" bestFit="1" customWidth="1"/>
    <col min="12" max="12" width="1.42578125" customWidth="1"/>
    <col min="13" max="13" width="19.42578125" bestFit="1" customWidth="1"/>
    <col min="14" max="14" width="1.42578125" customWidth="1"/>
    <col min="15" max="15" width="19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0.5703125" bestFit="1" customWidth="1"/>
    <col min="20" max="20" width="19.28515625" customWidth="1"/>
  </cols>
  <sheetData>
    <row r="1" spans="1:20" ht="20.100000000000001" customHeight="1">
      <c r="A1" s="335" t="s">
        <v>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</row>
    <row r="2" spans="1:20" ht="20.100000000000001" customHeight="1">
      <c r="A2" s="336" t="s">
        <v>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</row>
    <row r="3" spans="1:20" ht="20.100000000000001" customHeight="1">
      <c r="A3" s="337" t="s">
        <v>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</row>
    <row r="5" spans="1:20" ht="15.75">
      <c r="A5" s="338" t="s">
        <v>64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</row>
    <row r="7" spans="1:20" ht="15.75">
      <c r="C7" s="339" t="s">
        <v>65</v>
      </c>
      <c r="D7" s="318"/>
      <c r="E7" s="318"/>
      <c r="F7" s="318"/>
      <c r="G7" s="318"/>
      <c r="H7" s="318"/>
      <c r="I7" s="318"/>
      <c r="K7" s="65" t="s">
        <v>5</v>
      </c>
      <c r="M7" s="340" t="s">
        <v>6</v>
      </c>
      <c r="N7" s="318"/>
      <c r="O7" s="318"/>
      <c r="Q7" s="341" t="s">
        <v>7</v>
      </c>
      <c r="R7" s="318"/>
      <c r="S7" s="318"/>
      <c r="T7" s="270"/>
    </row>
    <row r="8" spans="1:20" ht="31.5">
      <c r="A8" s="66" t="s">
        <v>66</v>
      </c>
      <c r="C8" s="67" t="s">
        <v>67</v>
      </c>
      <c r="E8" s="68" t="s">
        <v>68</v>
      </c>
      <c r="G8" s="69" t="s">
        <v>69</v>
      </c>
      <c r="I8" s="70" t="s">
        <v>70</v>
      </c>
      <c r="K8" s="71" t="s">
        <v>71</v>
      </c>
      <c r="M8" s="72" t="s">
        <v>72</v>
      </c>
      <c r="O8" s="73" t="s">
        <v>73</v>
      </c>
      <c r="Q8" s="74" t="s">
        <v>71</v>
      </c>
      <c r="S8" s="75" t="s">
        <v>15</v>
      </c>
      <c r="T8" s="270"/>
    </row>
    <row r="9" spans="1:20" ht="30">
      <c r="A9" s="76" t="s">
        <v>74</v>
      </c>
      <c r="C9" s="1" t="s">
        <v>75</v>
      </c>
      <c r="E9" s="77" t="s">
        <v>76</v>
      </c>
      <c r="G9" s="1" t="s">
        <v>77</v>
      </c>
      <c r="I9" s="272">
        <v>0</v>
      </c>
      <c r="J9" s="272"/>
      <c r="K9" s="272">
        <v>40150333696</v>
      </c>
      <c r="L9" s="272"/>
      <c r="M9" s="272">
        <v>215046768787</v>
      </c>
      <c r="N9" s="272"/>
      <c r="O9" s="272">
        <v>254005967762</v>
      </c>
      <c r="P9" s="272"/>
      <c r="Q9" s="272">
        <v>1191134721</v>
      </c>
      <c r="S9" s="273">
        <v>3.4291194670748302E-4</v>
      </c>
      <c r="T9" s="270"/>
    </row>
    <row r="10" spans="1:20" ht="30">
      <c r="A10" s="78" t="s">
        <v>78</v>
      </c>
      <c r="C10" s="1" t="s">
        <v>79</v>
      </c>
      <c r="E10" s="79" t="s">
        <v>80</v>
      </c>
      <c r="G10" s="1" t="s">
        <v>81</v>
      </c>
      <c r="I10" s="272">
        <v>0</v>
      </c>
      <c r="J10" s="272"/>
      <c r="K10" s="272">
        <v>20000000</v>
      </c>
      <c r="L10" s="272"/>
      <c r="M10" s="272">
        <v>0</v>
      </c>
      <c r="N10" s="272"/>
      <c r="O10" s="272">
        <v>0</v>
      </c>
      <c r="P10" s="272"/>
      <c r="Q10" s="272">
        <v>20000000</v>
      </c>
      <c r="S10" s="272">
        <v>0</v>
      </c>
      <c r="T10" s="270"/>
    </row>
    <row r="11" spans="1:20" ht="30">
      <c r="A11" s="80" t="s">
        <v>78</v>
      </c>
      <c r="C11" s="1" t="s">
        <v>82</v>
      </c>
      <c r="E11" s="81" t="s">
        <v>76</v>
      </c>
      <c r="G11" s="1" t="s">
        <v>83</v>
      </c>
      <c r="I11" s="272">
        <v>0</v>
      </c>
      <c r="J11" s="272"/>
      <c r="K11" s="272">
        <v>4875356149</v>
      </c>
      <c r="L11" s="272"/>
      <c r="M11" s="272">
        <v>33575</v>
      </c>
      <c r="N11" s="272"/>
      <c r="O11" s="272">
        <v>4870250000</v>
      </c>
      <c r="P11" s="272"/>
      <c r="Q11" s="272">
        <v>5139724</v>
      </c>
      <c r="S11" s="272">
        <v>0</v>
      </c>
      <c r="T11" s="277"/>
    </row>
    <row r="12" spans="1:20" ht="30">
      <c r="A12" s="82" t="s">
        <v>78</v>
      </c>
      <c r="C12" s="1" t="s">
        <v>84</v>
      </c>
      <c r="E12" s="83" t="s">
        <v>76</v>
      </c>
      <c r="G12" s="1" t="s">
        <v>85</v>
      </c>
      <c r="I12" s="272">
        <v>0</v>
      </c>
      <c r="J12" s="272"/>
      <c r="K12" s="272">
        <v>1931357756</v>
      </c>
      <c r="L12" s="272"/>
      <c r="M12" s="272">
        <v>70863816195</v>
      </c>
      <c r="N12" s="272"/>
      <c r="O12" s="272">
        <v>71321216620</v>
      </c>
      <c r="P12" s="272"/>
      <c r="Q12" s="272">
        <v>1473957331</v>
      </c>
      <c r="S12" s="273">
        <v>4.243328389526275E-4</v>
      </c>
      <c r="T12" s="277"/>
    </row>
    <row r="13" spans="1:20" ht="30">
      <c r="A13" s="84" t="s">
        <v>78</v>
      </c>
      <c r="C13" s="1" t="s">
        <v>86</v>
      </c>
      <c r="E13" s="85" t="s">
        <v>76</v>
      </c>
      <c r="G13" s="1" t="s">
        <v>87</v>
      </c>
      <c r="I13" s="272">
        <v>0</v>
      </c>
      <c r="J13" s="272"/>
      <c r="K13" s="272">
        <v>2399058037</v>
      </c>
      <c r="L13" s="272"/>
      <c r="M13" s="272">
        <v>50798069436</v>
      </c>
      <c r="N13" s="272"/>
      <c r="O13" s="272">
        <v>52770920000</v>
      </c>
      <c r="P13" s="272"/>
      <c r="Q13" s="272">
        <v>426207473</v>
      </c>
      <c r="S13" s="273">
        <v>1.2269949963762916E-4</v>
      </c>
      <c r="T13" s="277"/>
    </row>
    <row r="14" spans="1:20" ht="21" thickBot="1">
      <c r="A14" s="86" t="s">
        <v>63</v>
      </c>
      <c r="K14" s="271">
        <f>SUM(K9:$K$13)</f>
        <v>49376105638</v>
      </c>
      <c r="L14" s="272"/>
      <c r="M14" s="271">
        <f>SUM(M9:$M$13)</f>
        <v>336708687993</v>
      </c>
      <c r="N14" s="272"/>
      <c r="O14" s="271">
        <f>SUM(O9:$O$13)</f>
        <v>382968354382</v>
      </c>
      <c r="P14" s="272"/>
      <c r="Q14" s="271">
        <f>SUM(Q9:$Q$13)</f>
        <v>3116439249</v>
      </c>
      <c r="S14" s="296">
        <f>SUM(S9:$S$13)</f>
        <v>8.8994428529773979E-4</v>
      </c>
      <c r="T14" s="277"/>
    </row>
    <row r="15" spans="1:20" ht="15.75" thickTop="1">
      <c r="K15" s="87"/>
      <c r="M15" s="88"/>
      <c r="O15" s="89"/>
      <c r="Q15" s="90"/>
      <c r="S15" s="91"/>
    </row>
    <row r="16" spans="1:20">
      <c r="K16" s="297"/>
      <c r="L16" s="285"/>
      <c r="M16" s="287"/>
      <c r="N16" s="285"/>
      <c r="O16" s="287"/>
      <c r="P16" s="285"/>
      <c r="Q16" s="293"/>
    </row>
    <row r="17" spans="11:17">
      <c r="K17" s="285"/>
      <c r="L17" s="285"/>
      <c r="M17" s="285"/>
      <c r="N17" s="285"/>
      <c r="O17" s="285"/>
      <c r="P17" s="285"/>
      <c r="Q17" s="291"/>
    </row>
    <row r="18" spans="11:17">
      <c r="K18" s="285"/>
      <c r="L18" s="285"/>
      <c r="M18" s="287"/>
      <c r="N18" s="285"/>
      <c r="O18" s="287"/>
      <c r="P18" s="285"/>
      <c r="Q18" s="287"/>
    </row>
    <row r="19" spans="11:17">
      <c r="K19" s="285"/>
      <c r="L19" s="285"/>
      <c r="M19" s="285"/>
      <c r="N19" s="285"/>
      <c r="O19" s="285"/>
      <c r="P19" s="285"/>
      <c r="Q19" s="285"/>
    </row>
    <row r="20" spans="11:17">
      <c r="K20" s="285"/>
      <c r="L20" s="285"/>
      <c r="M20" s="285"/>
      <c r="N20" s="285"/>
      <c r="O20" s="285"/>
      <c r="P20" s="285"/>
      <c r="Q20" s="287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4"/>
  <sheetViews>
    <sheetView rightToLeft="1" view="pageBreakPreview" topLeftCell="A2" zoomScale="110" zoomScaleNormal="100" zoomScaleSheetLayoutView="110" workbookViewId="0">
      <selection activeCell="I9" sqref="I9:I10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6.42578125" bestFit="1" customWidth="1"/>
  </cols>
  <sheetData>
    <row r="1" spans="1:11" ht="20.100000000000001" customHeight="1">
      <c r="A1" s="342" t="s">
        <v>0</v>
      </c>
      <c r="B1" s="309"/>
      <c r="C1" s="309"/>
      <c r="D1" s="309"/>
      <c r="E1" s="309"/>
      <c r="F1" s="309"/>
      <c r="G1" s="309"/>
      <c r="H1" s="309"/>
      <c r="I1" s="309"/>
    </row>
    <row r="2" spans="1:11" ht="20.100000000000001" customHeight="1">
      <c r="A2" s="343" t="s">
        <v>88</v>
      </c>
      <c r="B2" s="309"/>
      <c r="C2" s="309"/>
      <c r="D2" s="309"/>
      <c r="E2" s="309"/>
      <c r="F2" s="309"/>
      <c r="G2" s="309"/>
      <c r="H2" s="309"/>
      <c r="I2" s="309"/>
    </row>
    <row r="3" spans="1:11" ht="20.100000000000001" customHeight="1">
      <c r="A3" s="344" t="s">
        <v>2</v>
      </c>
      <c r="B3" s="309"/>
      <c r="C3" s="309"/>
      <c r="D3" s="309"/>
      <c r="E3" s="309"/>
      <c r="F3" s="309"/>
      <c r="G3" s="309"/>
      <c r="H3" s="309"/>
      <c r="I3" s="309"/>
    </row>
    <row r="5" spans="1:11" ht="15.75">
      <c r="A5" s="345" t="s">
        <v>89</v>
      </c>
      <c r="B5" s="309"/>
      <c r="C5" s="309"/>
      <c r="D5" s="309"/>
      <c r="E5" s="309"/>
      <c r="F5" s="309"/>
      <c r="G5" s="309"/>
      <c r="H5" s="309"/>
      <c r="I5" s="309"/>
    </row>
    <row r="7" spans="1:11" ht="31.5">
      <c r="A7" s="92" t="s">
        <v>90</v>
      </c>
      <c r="C7" s="93" t="s">
        <v>91</v>
      </c>
      <c r="E7" s="94" t="s">
        <v>71</v>
      </c>
      <c r="G7" s="95" t="s">
        <v>92</v>
      </c>
      <c r="I7" s="96" t="s">
        <v>93</v>
      </c>
    </row>
    <row r="8" spans="1:11" ht="20.25">
      <c r="A8" s="97" t="s">
        <v>94</v>
      </c>
      <c r="C8" s="1" t="s">
        <v>95</v>
      </c>
      <c r="E8" s="272">
        <v>-157885989934</v>
      </c>
      <c r="G8" s="273">
        <f>E8/-157809184151</f>
        <v>1.0004867003363158</v>
      </c>
      <c r="H8" s="273"/>
      <c r="I8" s="273">
        <f>E8/3473587702140</f>
        <v>-4.5453290221153755E-2</v>
      </c>
      <c r="J8" s="279"/>
      <c r="K8" s="279"/>
    </row>
    <row r="9" spans="1:11" ht="20.25">
      <c r="A9" s="98" t="s">
        <v>96</v>
      </c>
      <c r="C9" s="1" t="s">
        <v>97</v>
      </c>
      <c r="E9" s="272">
        <v>0</v>
      </c>
      <c r="G9" s="272">
        <v>0</v>
      </c>
      <c r="H9" s="273"/>
      <c r="I9" s="272">
        <v>0</v>
      </c>
    </row>
    <row r="10" spans="1:11" ht="20.25">
      <c r="A10" s="99" t="s">
        <v>98</v>
      </c>
      <c r="C10" s="1" t="s">
        <v>99</v>
      </c>
      <c r="E10" s="272">
        <v>0</v>
      </c>
      <c r="G10" s="272">
        <v>0</v>
      </c>
      <c r="H10" s="273"/>
      <c r="I10" s="272">
        <v>0</v>
      </c>
    </row>
    <row r="11" spans="1:11" ht="20.25">
      <c r="A11" s="100" t="s">
        <v>100</v>
      </c>
      <c r="C11" s="1" t="s">
        <v>101</v>
      </c>
      <c r="E11" s="272">
        <v>674366003</v>
      </c>
      <c r="G11" s="273">
        <f>E11/-157809184151</f>
        <v>-4.2733001037172317E-3</v>
      </c>
      <c r="H11" s="273"/>
      <c r="I11" s="273">
        <f>E11/3473587702140</f>
        <v>1.9414106129652005E-4</v>
      </c>
      <c r="J11" s="270"/>
    </row>
    <row r="12" spans="1:11" ht="21" thickBot="1">
      <c r="A12" s="101" t="s">
        <v>63</v>
      </c>
      <c r="E12" s="271">
        <f>SUM(E8:$E$11)</f>
        <v>-157211623931</v>
      </c>
      <c r="G12" s="296">
        <f>SUM(G8:$G$11)</f>
        <v>0.99621340023259863</v>
      </c>
      <c r="H12" s="273"/>
      <c r="I12" s="296">
        <f>SUM(I8:$I$11)</f>
        <v>-4.5259149159857237E-2</v>
      </c>
      <c r="J12" s="270"/>
    </row>
    <row r="13" spans="1:11" ht="15.75" thickTop="1">
      <c r="E13" s="102"/>
      <c r="G13" s="103"/>
      <c r="I13" s="104"/>
      <c r="J13" s="270"/>
    </row>
    <row r="14" spans="1:11">
      <c r="J14" s="270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7"/>
  <sheetViews>
    <sheetView rightToLeft="1" view="pageBreakPreview" zoomScale="110" zoomScaleNormal="100" zoomScaleSheetLayoutView="110" workbookViewId="0">
      <selection activeCell="Q22" sqref="Q22"/>
    </sheetView>
  </sheetViews>
  <sheetFormatPr defaultRowHeight="15"/>
  <cols>
    <col min="1" max="1" width="20.7109375" bestFit="1" customWidth="1"/>
    <col min="2" max="2" width="1.42578125" customWidth="1"/>
    <col min="3" max="3" width="12.140625" bestFit="1" customWidth="1"/>
    <col min="4" max="4" width="1.42578125" customWidth="1"/>
    <col min="5" max="5" width="19.28515625" bestFit="1" customWidth="1"/>
    <col min="6" max="6" width="1.42578125" customWidth="1"/>
    <col min="7" max="7" width="19.42578125" bestFit="1" customWidth="1"/>
    <col min="8" max="8" width="1.42578125" customWidth="1"/>
    <col min="9" max="9" width="18.140625" bestFit="1" customWidth="1"/>
    <col min="10" max="10" width="1.42578125" customWidth="1"/>
    <col min="11" max="11" width="12.140625" bestFit="1" customWidth="1"/>
    <col min="12" max="12" width="1.42578125" customWidth="1"/>
    <col min="13" max="13" width="19.28515625" bestFit="1" customWidth="1"/>
    <col min="14" max="14" width="1.42578125" customWidth="1"/>
    <col min="15" max="15" width="19.42578125" bestFit="1" customWidth="1"/>
    <col min="16" max="16" width="1.42578125" customWidth="1"/>
    <col min="17" max="17" width="18.140625" bestFit="1" customWidth="1"/>
  </cols>
  <sheetData>
    <row r="1" spans="1:17" ht="20.100000000000001" customHeight="1">
      <c r="A1" s="349" t="s">
        <v>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</row>
    <row r="2" spans="1:17" ht="20.100000000000001" customHeight="1">
      <c r="A2" s="350" t="s">
        <v>88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</row>
    <row r="3" spans="1:17" ht="20.100000000000001" customHeight="1">
      <c r="A3" s="351" t="s">
        <v>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</row>
    <row r="5" spans="1:17" ht="15.75">
      <c r="A5" s="352" t="s">
        <v>104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</row>
    <row r="7" spans="1:17" ht="15.75">
      <c r="C7" s="353" t="s">
        <v>103</v>
      </c>
      <c r="D7" s="318"/>
      <c r="E7" s="318"/>
      <c r="F7" s="318"/>
      <c r="G7" s="318"/>
      <c r="H7" s="318"/>
      <c r="I7" s="318"/>
      <c r="K7" s="354" t="s">
        <v>7</v>
      </c>
      <c r="L7" s="318"/>
      <c r="M7" s="318"/>
      <c r="N7" s="318"/>
      <c r="O7" s="318"/>
      <c r="P7" s="318"/>
      <c r="Q7" s="318"/>
    </row>
    <row r="8" spans="1:17" ht="31.5">
      <c r="A8" s="105" t="s">
        <v>90</v>
      </c>
      <c r="C8" s="106" t="s">
        <v>9</v>
      </c>
      <c r="E8" s="107" t="s">
        <v>11</v>
      </c>
      <c r="G8" s="108" t="s">
        <v>105</v>
      </c>
      <c r="I8" s="109" t="s">
        <v>106</v>
      </c>
      <c r="K8" s="110" t="s">
        <v>9</v>
      </c>
      <c r="M8" s="111" t="s">
        <v>11</v>
      </c>
      <c r="O8" s="112" t="s">
        <v>105</v>
      </c>
      <c r="Q8" s="113" t="s">
        <v>106</v>
      </c>
    </row>
    <row r="9" spans="1:17" ht="20.25">
      <c r="A9" s="114" t="s">
        <v>29</v>
      </c>
      <c r="C9" s="272">
        <v>100000</v>
      </c>
      <c r="D9" s="272"/>
      <c r="E9" s="272">
        <v>3552436493</v>
      </c>
      <c r="F9" s="272"/>
      <c r="G9" s="272">
        <v>3634255963</v>
      </c>
      <c r="H9" s="272"/>
      <c r="I9" s="272">
        <v>-81819470</v>
      </c>
      <c r="J9" s="272"/>
      <c r="K9" s="272">
        <v>100000</v>
      </c>
      <c r="L9" s="272"/>
      <c r="M9" s="272">
        <v>3552436493</v>
      </c>
      <c r="N9" s="272"/>
      <c r="O9" s="272">
        <v>3634255963</v>
      </c>
      <c r="P9" s="272"/>
      <c r="Q9" s="272">
        <v>-81819470</v>
      </c>
    </row>
    <row r="10" spans="1:17" ht="30">
      <c r="A10" s="115" t="s">
        <v>34</v>
      </c>
      <c r="C10" s="272">
        <v>200000</v>
      </c>
      <c r="D10" s="272"/>
      <c r="E10" s="272">
        <v>1982829284</v>
      </c>
      <c r="F10" s="272"/>
      <c r="G10" s="272">
        <v>2143231994</v>
      </c>
      <c r="H10" s="272"/>
      <c r="I10" s="272">
        <v>-160402710</v>
      </c>
      <c r="J10" s="272"/>
      <c r="K10" s="272">
        <v>200000</v>
      </c>
      <c r="L10" s="272"/>
      <c r="M10" s="272">
        <v>1982829284</v>
      </c>
      <c r="N10" s="272"/>
      <c r="O10" s="272">
        <v>2143231994</v>
      </c>
      <c r="P10" s="272"/>
      <c r="Q10" s="272">
        <v>-160402710</v>
      </c>
    </row>
    <row r="11" spans="1:17" ht="30">
      <c r="A11" s="116" t="s">
        <v>39</v>
      </c>
      <c r="C11" s="272">
        <v>303736</v>
      </c>
      <c r="D11" s="272"/>
      <c r="E11" s="272">
        <v>8012261779</v>
      </c>
      <c r="F11" s="272"/>
      <c r="G11" s="272">
        <v>10263815193</v>
      </c>
      <c r="H11" s="272"/>
      <c r="I11" s="272">
        <v>-2251553414</v>
      </c>
      <c r="J11" s="272"/>
      <c r="K11" s="272">
        <v>303736</v>
      </c>
      <c r="L11" s="272"/>
      <c r="M11" s="272">
        <v>8012261779</v>
      </c>
      <c r="N11" s="272"/>
      <c r="O11" s="272">
        <v>10263815193</v>
      </c>
      <c r="P11" s="272"/>
      <c r="Q11" s="272">
        <v>-2251553414</v>
      </c>
    </row>
    <row r="12" spans="1:17" ht="20.25">
      <c r="A12" s="117" t="s">
        <v>42</v>
      </c>
      <c r="C12" s="272">
        <v>1295597</v>
      </c>
      <c r="D12" s="272"/>
      <c r="E12" s="272">
        <v>20488491342</v>
      </c>
      <c r="F12" s="272"/>
      <c r="G12" s="272">
        <v>21333581388</v>
      </c>
      <c r="H12" s="272"/>
      <c r="I12" s="272">
        <v>-845090046</v>
      </c>
      <c r="J12" s="272"/>
      <c r="K12" s="272">
        <v>1295597</v>
      </c>
      <c r="L12" s="272"/>
      <c r="M12" s="272">
        <v>20488491342</v>
      </c>
      <c r="N12" s="272"/>
      <c r="O12" s="272">
        <v>21333581388</v>
      </c>
      <c r="P12" s="272"/>
      <c r="Q12" s="272">
        <v>-845090046</v>
      </c>
    </row>
    <row r="13" spans="1:17" ht="20.25">
      <c r="A13" s="118" t="s">
        <v>43</v>
      </c>
      <c r="C13" s="272">
        <v>858544</v>
      </c>
      <c r="D13" s="272"/>
      <c r="E13" s="272">
        <v>9301964623</v>
      </c>
      <c r="F13" s="272"/>
      <c r="G13" s="272">
        <v>8948068550</v>
      </c>
      <c r="H13" s="272"/>
      <c r="I13" s="272">
        <v>353896073</v>
      </c>
      <c r="J13" s="272"/>
      <c r="K13" s="272">
        <v>858544</v>
      </c>
      <c r="L13" s="272"/>
      <c r="M13" s="272">
        <v>9301964623</v>
      </c>
      <c r="N13" s="272"/>
      <c r="O13" s="272">
        <v>8948068550</v>
      </c>
      <c r="P13" s="272"/>
      <c r="Q13" s="272">
        <v>353896073</v>
      </c>
    </row>
    <row r="14" spans="1:17" ht="20.25">
      <c r="A14" s="119" t="s">
        <v>50</v>
      </c>
      <c r="C14" s="272">
        <v>3209000</v>
      </c>
      <c r="D14" s="272"/>
      <c r="E14" s="272">
        <v>32720179605</v>
      </c>
      <c r="F14" s="272"/>
      <c r="G14" s="272">
        <v>37700238731</v>
      </c>
      <c r="H14" s="272"/>
      <c r="I14" s="272">
        <v>-4980059126</v>
      </c>
      <c r="J14" s="272"/>
      <c r="K14" s="272">
        <v>3209000</v>
      </c>
      <c r="L14" s="272"/>
      <c r="M14" s="272">
        <v>32720179605</v>
      </c>
      <c r="N14" s="272"/>
      <c r="O14" s="272">
        <v>37700238731</v>
      </c>
      <c r="P14" s="272"/>
      <c r="Q14" s="272">
        <v>-4980059126</v>
      </c>
    </row>
    <row r="15" spans="1:17" ht="20.25">
      <c r="A15" s="120" t="s">
        <v>54</v>
      </c>
      <c r="C15" s="272">
        <v>1165623</v>
      </c>
      <c r="D15" s="272"/>
      <c r="E15" s="272">
        <v>38273309420</v>
      </c>
      <c r="F15" s="272"/>
      <c r="G15" s="272">
        <v>40591473105</v>
      </c>
      <c r="H15" s="272"/>
      <c r="I15" s="272">
        <v>-2318163685</v>
      </c>
      <c r="J15" s="272"/>
      <c r="K15" s="272">
        <v>1165623</v>
      </c>
      <c r="L15" s="272"/>
      <c r="M15" s="272">
        <v>38273309420</v>
      </c>
      <c r="N15" s="272"/>
      <c r="O15" s="272">
        <v>40591473105</v>
      </c>
      <c r="P15" s="272"/>
      <c r="Q15" s="272">
        <v>-2318163685</v>
      </c>
    </row>
    <row r="16" spans="1:17" ht="30">
      <c r="A16" s="121" t="s">
        <v>59</v>
      </c>
      <c r="C16" s="272">
        <v>0</v>
      </c>
      <c r="D16" s="272"/>
      <c r="E16" s="272">
        <v>0</v>
      </c>
      <c r="F16" s="272"/>
      <c r="G16" s="272">
        <v>31471</v>
      </c>
      <c r="H16" s="272"/>
      <c r="I16" s="272">
        <v>-31470</v>
      </c>
      <c r="J16" s="272"/>
      <c r="K16" s="272">
        <v>0</v>
      </c>
      <c r="L16" s="272"/>
      <c r="M16" s="272">
        <v>0</v>
      </c>
      <c r="N16" s="272"/>
      <c r="O16" s="272">
        <v>31471</v>
      </c>
      <c r="P16" s="272"/>
      <c r="Q16" s="272">
        <v>-31470</v>
      </c>
    </row>
    <row r="17" spans="1:17" ht="21" thickBot="1">
      <c r="A17" s="122" t="s">
        <v>63</v>
      </c>
      <c r="C17" s="271">
        <f>SUM(C9:$C$16)</f>
        <v>7132500</v>
      </c>
      <c r="D17" s="272"/>
      <c r="E17" s="271">
        <f>SUM(E9:$E$16)</f>
        <v>114331472546</v>
      </c>
      <c r="F17" s="272"/>
      <c r="G17" s="271">
        <f>SUM(G9:$G$16)</f>
        <v>124614696395</v>
      </c>
      <c r="H17" s="272"/>
      <c r="I17" s="271">
        <f>SUM(I9:$I$16)</f>
        <v>-10283223848</v>
      </c>
      <c r="J17" s="272"/>
      <c r="K17" s="271">
        <f>SUM(K9:$K$16)</f>
        <v>7132500</v>
      </c>
      <c r="L17" s="272"/>
      <c r="M17" s="271">
        <f>SUM(M9:$M$16)</f>
        <v>114331472546</v>
      </c>
      <c r="N17" s="272"/>
      <c r="O17" s="271">
        <f>SUM(O9:$O$16)</f>
        <v>124614696395</v>
      </c>
      <c r="P17" s="272"/>
      <c r="Q17" s="271">
        <f>SUM(Q9:$Q$16)</f>
        <v>-10283223848</v>
      </c>
    </row>
    <row r="18" spans="1:17" ht="15.75" thickTop="1">
      <c r="C18" s="123"/>
      <c r="E18" s="124"/>
      <c r="G18" s="125"/>
      <c r="I18" s="126"/>
      <c r="K18" s="127"/>
      <c r="M18" s="128"/>
      <c r="O18" s="129"/>
      <c r="Q18" s="130"/>
    </row>
    <row r="20" spans="1:17">
      <c r="A20" s="346" t="s">
        <v>107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8"/>
    </row>
    <row r="21" spans="1:17" ht="15.75" thickBot="1"/>
    <row r="22" spans="1:17" ht="15.75" thickBot="1">
      <c r="I22" s="281"/>
      <c r="J22" s="281"/>
      <c r="K22" s="286"/>
      <c r="L22" s="281"/>
      <c r="M22" s="286"/>
      <c r="N22" s="281"/>
      <c r="O22" s="281"/>
      <c r="P22" s="281"/>
      <c r="Q22" s="299"/>
    </row>
    <row r="23" spans="1:17">
      <c r="I23" s="289"/>
      <c r="J23" s="281"/>
      <c r="K23" s="281"/>
      <c r="L23" s="281"/>
      <c r="M23" s="289"/>
      <c r="N23" s="281"/>
      <c r="O23" s="281"/>
      <c r="P23" s="281"/>
      <c r="Q23" s="281"/>
    </row>
    <row r="24" spans="1:17">
      <c r="M24" s="276"/>
      <c r="O24" s="298"/>
      <c r="Q24" s="275"/>
    </row>
    <row r="25" spans="1:17">
      <c r="M25" s="275"/>
    </row>
    <row r="26" spans="1:17">
      <c r="Q26" s="279"/>
    </row>
    <row r="27" spans="1:17">
      <c r="M27" s="275"/>
    </row>
  </sheetData>
  <mergeCells count="7">
    <mergeCell ref="A20:Q2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4"/>
  <sheetViews>
    <sheetView rightToLeft="1" view="pageBreakPreview" topLeftCell="A41" zoomScale="90" zoomScaleNormal="100" zoomScaleSheetLayoutView="90" workbookViewId="0">
      <selection activeCell="M47" sqref="M47"/>
    </sheetView>
  </sheetViews>
  <sheetFormatPr defaultRowHeight="15"/>
  <cols>
    <col min="1" max="1" width="22.85546875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9.425781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</cols>
  <sheetData>
    <row r="1" spans="1:17" ht="20.100000000000001" customHeight="1">
      <c r="A1" s="356" t="s">
        <v>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</row>
    <row r="2" spans="1:17" ht="20.100000000000001" customHeight="1">
      <c r="A2" s="357" t="s">
        <v>88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</row>
    <row r="3" spans="1:17" ht="20.100000000000001" customHeight="1">
      <c r="A3" s="358" t="s">
        <v>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</row>
    <row r="5" spans="1:17" ht="15.75">
      <c r="A5" s="359" t="s">
        <v>108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</row>
    <row r="7" spans="1:17" ht="15.75">
      <c r="C7" s="360" t="s">
        <v>103</v>
      </c>
      <c r="D7" s="318"/>
      <c r="E7" s="318"/>
      <c r="F7" s="318"/>
      <c r="G7" s="318"/>
      <c r="H7" s="318"/>
      <c r="I7" s="318"/>
      <c r="K7" s="361" t="s">
        <v>7</v>
      </c>
      <c r="L7" s="318"/>
      <c r="M7" s="318"/>
      <c r="N7" s="318"/>
      <c r="O7" s="318"/>
      <c r="P7" s="318"/>
      <c r="Q7" s="318"/>
    </row>
    <row r="8" spans="1:17" ht="31.5">
      <c r="A8" s="131" t="s">
        <v>90</v>
      </c>
      <c r="C8" s="132" t="s">
        <v>9</v>
      </c>
      <c r="E8" s="133" t="s">
        <v>11</v>
      </c>
      <c r="G8" s="134" t="s">
        <v>105</v>
      </c>
      <c r="I8" s="135" t="s">
        <v>109</v>
      </c>
      <c r="K8" s="136" t="s">
        <v>9</v>
      </c>
      <c r="M8" s="137" t="s">
        <v>11</v>
      </c>
      <c r="O8" s="138" t="s">
        <v>105</v>
      </c>
      <c r="Q8" s="139" t="s">
        <v>109</v>
      </c>
    </row>
    <row r="9" spans="1:17" ht="20.25">
      <c r="A9" s="140" t="s">
        <v>17</v>
      </c>
      <c r="C9" s="272">
        <v>0</v>
      </c>
      <c r="D9" s="272"/>
      <c r="E9" s="272">
        <v>0</v>
      </c>
      <c r="F9" s="272"/>
      <c r="G9" s="272">
        <v>0</v>
      </c>
      <c r="H9" s="272"/>
      <c r="I9" s="272">
        <v>0</v>
      </c>
      <c r="J9" s="272"/>
      <c r="K9" s="272">
        <v>0</v>
      </c>
      <c r="L9" s="272"/>
      <c r="M9" s="272">
        <v>0</v>
      </c>
      <c r="N9" s="272"/>
      <c r="O9" s="272">
        <v>0</v>
      </c>
      <c r="P9" s="272"/>
      <c r="Q9" s="272">
        <v>0</v>
      </c>
    </row>
    <row r="10" spans="1:17" ht="20.25">
      <c r="A10" s="141" t="s">
        <v>18</v>
      </c>
      <c r="C10" s="272">
        <v>64000000</v>
      </c>
      <c r="D10" s="272"/>
      <c r="E10" s="272">
        <f>109425024000-1</f>
        <v>109425023999</v>
      </c>
      <c r="F10" s="272"/>
      <c r="G10" s="272">
        <f>88621545600-1</f>
        <v>88621545599</v>
      </c>
      <c r="H10" s="272"/>
      <c r="I10" s="272">
        <v>20803478400</v>
      </c>
      <c r="J10" s="272"/>
      <c r="K10" s="272">
        <v>64000000</v>
      </c>
      <c r="L10" s="272"/>
      <c r="M10" s="272">
        <f>109425024000-1</f>
        <v>109425023999</v>
      </c>
      <c r="N10" s="272"/>
      <c r="O10" s="272">
        <f>88621545600-1</f>
        <v>88621545599</v>
      </c>
      <c r="P10" s="272"/>
      <c r="Q10" s="272">
        <v>20803478400</v>
      </c>
    </row>
    <row r="11" spans="1:17" ht="20.25">
      <c r="A11" s="142" t="s">
        <v>19</v>
      </c>
      <c r="C11" s="272">
        <v>57000000</v>
      </c>
      <c r="D11" s="272"/>
      <c r="E11" s="272">
        <v>417817107900</v>
      </c>
      <c r="F11" s="272"/>
      <c r="G11" s="272">
        <v>407448172350</v>
      </c>
      <c r="H11" s="272"/>
      <c r="I11" s="272">
        <v>10368935550</v>
      </c>
      <c r="J11" s="272"/>
      <c r="K11" s="272">
        <v>57000000</v>
      </c>
      <c r="L11" s="272"/>
      <c r="M11" s="272">
        <v>417817107900</v>
      </c>
      <c r="N11" s="272"/>
      <c r="O11" s="272">
        <v>407448172350</v>
      </c>
      <c r="P11" s="272"/>
      <c r="Q11" s="272">
        <v>10368935550</v>
      </c>
    </row>
    <row r="12" spans="1:17" ht="20.25">
      <c r="A12" s="143" t="s">
        <v>20</v>
      </c>
      <c r="C12" s="272">
        <v>4776923</v>
      </c>
      <c r="D12" s="272"/>
      <c r="E12" s="272">
        <v>25067333127</v>
      </c>
      <c r="F12" s="272"/>
      <c r="G12" s="272">
        <v>26829026741</v>
      </c>
      <c r="H12" s="272"/>
      <c r="I12" s="272">
        <v>-1761693614</v>
      </c>
      <c r="J12" s="272"/>
      <c r="K12" s="272">
        <v>4776923</v>
      </c>
      <c r="L12" s="272"/>
      <c r="M12" s="272">
        <v>25067333127</v>
      </c>
      <c r="N12" s="272"/>
      <c r="O12" s="272">
        <v>26829026741</v>
      </c>
      <c r="P12" s="272"/>
      <c r="Q12" s="272">
        <v>-1761693614</v>
      </c>
    </row>
    <row r="13" spans="1:17" ht="30">
      <c r="A13" s="144" t="s">
        <v>21</v>
      </c>
      <c r="C13" s="272">
        <v>38137</v>
      </c>
      <c r="D13" s="272"/>
      <c r="E13" s="272">
        <v>26537059</v>
      </c>
      <c r="F13" s="272"/>
      <c r="G13" s="272">
        <v>26720136</v>
      </c>
      <c r="H13" s="272"/>
      <c r="I13" s="272">
        <v>-183077</v>
      </c>
      <c r="J13" s="272"/>
      <c r="K13" s="272">
        <v>38137</v>
      </c>
      <c r="L13" s="272"/>
      <c r="M13" s="272">
        <v>26537059</v>
      </c>
      <c r="N13" s="272"/>
      <c r="O13" s="272">
        <v>26720136</v>
      </c>
      <c r="P13" s="272"/>
      <c r="Q13" s="272">
        <v>-183077</v>
      </c>
    </row>
    <row r="14" spans="1:17" ht="20.25">
      <c r="A14" s="145" t="s">
        <v>22</v>
      </c>
      <c r="C14" s="272">
        <v>27200000</v>
      </c>
      <c r="D14" s="272"/>
      <c r="E14" s="272">
        <v>57158670240</v>
      </c>
      <c r="F14" s="272"/>
      <c r="G14" s="272">
        <v>64999736640</v>
      </c>
      <c r="H14" s="272"/>
      <c r="I14" s="272">
        <v>-7841066400</v>
      </c>
      <c r="J14" s="272"/>
      <c r="K14" s="272">
        <v>27200000</v>
      </c>
      <c r="L14" s="272"/>
      <c r="M14" s="272">
        <v>57158670240</v>
      </c>
      <c r="N14" s="272"/>
      <c r="O14" s="272">
        <v>64999736640</v>
      </c>
      <c r="P14" s="272"/>
      <c r="Q14" s="272">
        <v>-7841066400</v>
      </c>
    </row>
    <row r="15" spans="1:17" ht="20.25">
      <c r="A15" s="146" t="s">
        <v>23</v>
      </c>
      <c r="C15" s="272">
        <v>6000000</v>
      </c>
      <c r="D15" s="272"/>
      <c r="E15" s="272">
        <v>70641169200</v>
      </c>
      <c r="F15" s="272"/>
      <c r="G15" s="272">
        <v>69004142969</v>
      </c>
      <c r="H15" s="272"/>
      <c r="I15" s="272">
        <v>1637026231</v>
      </c>
      <c r="J15" s="272"/>
      <c r="K15" s="272">
        <v>6000000</v>
      </c>
      <c r="L15" s="272"/>
      <c r="M15" s="272">
        <v>70641169200</v>
      </c>
      <c r="N15" s="272"/>
      <c r="O15" s="272">
        <v>69004142969</v>
      </c>
      <c r="P15" s="272"/>
      <c r="Q15" s="272">
        <v>1637026231</v>
      </c>
    </row>
    <row r="16" spans="1:17" ht="20.25">
      <c r="A16" s="147" t="s">
        <v>24</v>
      </c>
      <c r="C16" s="272">
        <v>10173821</v>
      </c>
      <c r="D16" s="272"/>
      <c r="E16" s="272">
        <v>36316812773</v>
      </c>
      <c r="F16" s="272"/>
      <c r="G16" s="272">
        <v>39896916288</v>
      </c>
      <c r="H16" s="272"/>
      <c r="I16" s="272">
        <v>-3580103515</v>
      </c>
      <c r="J16" s="272"/>
      <c r="K16" s="272">
        <v>10173821</v>
      </c>
      <c r="L16" s="272"/>
      <c r="M16" s="272">
        <v>36316812773</v>
      </c>
      <c r="N16" s="272"/>
      <c r="O16" s="272">
        <v>39896916288</v>
      </c>
      <c r="P16" s="272"/>
      <c r="Q16" s="272">
        <v>-3580103515</v>
      </c>
    </row>
    <row r="17" spans="1:17" ht="20.25">
      <c r="A17" s="148" t="s">
        <v>25</v>
      </c>
      <c r="C17" s="272">
        <v>25453</v>
      </c>
      <c r="D17" s="272"/>
      <c r="E17" s="272">
        <v>25301555</v>
      </c>
      <c r="F17" s="272"/>
      <c r="G17" s="272">
        <v>25476109</v>
      </c>
      <c r="H17" s="272"/>
      <c r="I17" s="272">
        <v>-174554</v>
      </c>
      <c r="J17" s="272"/>
      <c r="K17" s="272">
        <v>25453</v>
      </c>
      <c r="L17" s="272"/>
      <c r="M17" s="272">
        <v>25301555</v>
      </c>
      <c r="N17" s="272"/>
      <c r="O17" s="272">
        <v>25476109</v>
      </c>
      <c r="P17" s="272"/>
      <c r="Q17" s="272">
        <v>-174554</v>
      </c>
    </row>
    <row r="18" spans="1:17" ht="30">
      <c r="A18" s="149" t="s">
        <v>26</v>
      </c>
      <c r="C18" s="272">
        <v>325402</v>
      </c>
      <c r="D18" s="272"/>
      <c r="E18" s="272">
        <v>6641400999</v>
      </c>
      <c r="F18" s="272"/>
      <c r="G18" s="272">
        <v>4792470154</v>
      </c>
      <c r="H18" s="272"/>
      <c r="I18" s="272">
        <v>1848930845</v>
      </c>
      <c r="J18" s="272"/>
      <c r="K18" s="272">
        <v>325402</v>
      </c>
      <c r="L18" s="272"/>
      <c r="M18" s="272">
        <v>6641400999</v>
      </c>
      <c r="N18" s="272"/>
      <c r="O18" s="272">
        <v>4792470154</v>
      </c>
      <c r="P18" s="272"/>
      <c r="Q18" s="272">
        <v>1848930845</v>
      </c>
    </row>
    <row r="19" spans="1:17" ht="30">
      <c r="A19" s="150" t="s">
        <v>27</v>
      </c>
      <c r="C19" s="272">
        <v>1739508</v>
      </c>
      <c r="D19" s="272"/>
      <c r="E19" s="272">
        <v>18657614037</v>
      </c>
      <c r="F19" s="272"/>
      <c r="G19" s="272">
        <v>22242158420</v>
      </c>
      <c r="H19" s="272"/>
      <c r="I19" s="272">
        <v>-3584544383</v>
      </c>
      <c r="J19" s="272"/>
      <c r="K19" s="272">
        <v>1739508</v>
      </c>
      <c r="L19" s="272"/>
      <c r="M19" s="272">
        <v>18657614037</v>
      </c>
      <c r="N19" s="272"/>
      <c r="O19" s="272">
        <v>22242158420</v>
      </c>
      <c r="P19" s="272"/>
      <c r="Q19" s="272">
        <v>-3584544383</v>
      </c>
    </row>
    <row r="20" spans="1:17" ht="20.25">
      <c r="A20" s="151" t="s">
        <v>28</v>
      </c>
      <c r="C20" s="272">
        <v>1086450</v>
      </c>
      <c r="D20" s="272"/>
      <c r="E20" s="272">
        <v>119418330222</v>
      </c>
      <c r="F20" s="272"/>
      <c r="G20" s="272">
        <v>108967309353</v>
      </c>
      <c r="H20" s="272"/>
      <c r="I20" s="272">
        <v>10451020869</v>
      </c>
      <c r="J20" s="272"/>
      <c r="K20" s="272">
        <v>1086450</v>
      </c>
      <c r="L20" s="272"/>
      <c r="M20" s="272">
        <v>119418330222</v>
      </c>
      <c r="N20" s="272"/>
      <c r="O20" s="272">
        <v>108967309353</v>
      </c>
      <c r="P20" s="272"/>
      <c r="Q20" s="272">
        <v>10451020869</v>
      </c>
    </row>
    <row r="21" spans="1:17" ht="20.25">
      <c r="A21" s="152" t="s">
        <v>29</v>
      </c>
      <c r="C21" s="272">
        <v>1316253</v>
      </c>
      <c r="D21" s="272"/>
      <c r="E21" s="272">
        <v>45882409539</v>
      </c>
      <c r="F21" s="272"/>
      <c r="G21" s="272">
        <v>49305246910</v>
      </c>
      <c r="H21" s="272"/>
      <c r="I21" s="272">
        <v>-3422837371</v>
      </c>
      <c r="J21" s="272"/>
      <c r="K21" s="272">
        <v>1316253</v>
      </c>
      <c r="L21" s="272"/>
      <c r="M21" s="272">
        <v>45882409539</v>
      </c>
      <c r="N21" s="272"/>
      <c r="O21" s="272">
        <v>49305246910</v>
      </c>
      <c r="P21" s="272"/>
      <c r="Q21" s="272">
        <v>-3422837371</v>
      </c>
    </row>
    <row r="22" spans="1:17" ht="20.25">
      <c r="A22" s="153" t="s">
        <v>30</v>
      </c>
      <c r="C22" s="272">
        <v>1394767</v>
      </c>
      <c r="D22" s="272"/>
      <c r="E22" s="272">
        <v>8275828306</v>
      </c>
      <c r="F22" s="272"/>
      <c r="G22" s="272">
        <v>6125416226</v>
      </c>
      <c r="H22" s="272"/>
      <c r="I22" s="272">
        <v>2150412080</v>
      </c>
      <c r="J22" s="272"/>
      <c r="K22" s="272">
        <v>1394767</v>
      </c>
      <c r="L22" s="272"/>
      <c r="M22" s="272">
        <v>8275828306</v>
      </c>
      <c r="N22" s="272"/>
      <c r="O22" s="272">
        <v>6125416226</v>
      </c>
      <c r="P22" s="272"/>
      <c r="Q22" s="272">
        <v>2150412080</v>
      </c>
    </row>
    <row r="23" spans="1:17" ht="20.25">
      <c r="A23" s="154" t="s">
        <v>31</v>
      </c>
      <c r="C23" s="272">
        <v>0</v>
      </c>
      <c r="D23" s="272"/>
      <c r="E23" s="272">
        <v>0</v>
      </c>
      <c r="F23" s="272"/>
      <c r="G23" s="272">
        <v>0</v>
      </c>
      <c r="H23" s="272"/>
      <c r="I23" s="272">
        <v>0</v>
      </c>
      <c r="J23" s="272"/>
      <c r="K23" s="272">
        <v>0</v>
      </c>
      <c r="L23" s="272"/>
      <c r="M23" s="272">
        <v>0</v>
      </c>
      <c r="N23" s="272"/>
      <c r="O23" s="272">
        <v>0</v>
      </c>
      <c r="P23" s="272"/>
      <c r="Q23" s="272">
        <v>0</v>
      </c>
    </row>
    <row r="24" spans="1:17" ht="20.25">
      <c r="A24" s="155" t="s">
        <v>32</v>
      </c>
      <c r="C24" s="272">
        <v>17777423</v>
      </c>
      <c r="D24" s="272"/>
      <c r="E24" s="272">
        <f>256592319277+1</f>
        <v>256592319278</v>
      </c>
      <c r="F24" s="272"/>
      <c r="G24" s="272">
        <f>285043671484+1</f>
        <v>285043671485</v>
      </c>
      <c r="H24" s="272"/>
      <c r="I24" s="272">
        <v>-28451352207</v>
      </c>
      <c r="J24" s="272"/>
      <c r="K24" s="272">
        <v>17777423</v>
      </c>
      <c r="L24" s="272"/>
      <c r="M24" s="272">
        <f>256592319277+1</f>
        <v>256592319278</v>
      </c>
      <c r="N24" s="272"/>
      <c r="O24" s="272">
        <f>285043671484+1</f>
        <v>285043671485</v>
      </c>
      <c r="P24" s="272"/>
      <c r="Q24" s="272">
        <v>-28451352207</v>
      </c>
    </row>
    <row r="25" spans="1:17" ht="30">
      <c r="A25" s="156" t="s">
        <v>33</v>
      </c>
      <c r="C25" s="272">
        <v>3400000</v>
      </c>
      <c r="D25" s="272"/>
      <c r="E25" s="272">
        <v>59281165800</v>
      </c>
      <c r="F25" s="272"/>
      <c r="G25" s="272">
        <v>57523685400</v>
      </c>
      <c r="H25" s="272"/>
      <c r="I25" s="272">
        <v>1757480400</v>
      </c>
      <c r="J25" s="272"/>
      <c r="K25" s="272">
        <v>3400000</v>
      </c>
      <c r="L25" s="272"/>
      <c r="M25" s="272">
        <v>59281165800</v>
      </c>
      <c r="N25" s="272"/>
      <c r="O25" s="272">
        <v>57523685400</v>
      </c>
      <c r="P25" s="272"/>
      <c r="Q25" s="272">
        <v>1757480400</v>
      </c>
    </row>
    <row r="26" spans="1:17" ht="30">
      <c r="A26" s="157" t="s">
        <v>34</v>
      </c>
      <c r="C26" s="272">
        <v>7633442</v>
      </c>
      <c r="D26" s="272"/>
      <c r="E26" s="272">
        <v>75045547669</v>
      </c>
      <c r="F26" s="272"/>
      <c r="G26" s="272">
        <v>82254169538</v>
      </c>
      <c r="H26" s="272"/>
      <c r="I26" s="272">
        <v>-7208621869</v>
      </c>
      <c r="J26" s="272"/>
      <c r="K26" s="272">
        <v>7633442</v>
      </c>
      <c r="L26" s="272"/>
      <c r="M26" s="272">
        <v>75045547669</v>
      </c>
      <c r="N26" s="272"/>
      <c r="O26" s="272">
        <v>82254169538</v>
      </c>
      <c r="P26" s="272"/>
      <c r="Q26" s="272">
        <v>-7208621869</v>
      </c>
    </row>
    <row r="27" spans="1:17" ht="20.25">
      <c r="A27" s="158" t="s">
        <v>35</v>
      </c>
      <c r="C27" s="272">
        <v>10794653</v>
      </c>
      <c r="D27" s="272"/>
      <c r="E27" s="272">
        <v>108699203372</v>
      </c>
      <c r="F27" s="272"/>
      <c r="G27" s="272">
        <v>122541451383</v>
      </c>
      <c r="H27" s="272"/>
      <c r="I27" s="272">
        <v>-13842248011</v>
      </c>
      <c r="J27" s="272"/>
      <c r="K27" s="272">
        <v>10794653</v>
      </c>
      <c r="L27" s="272"/>
      <c r="M27" s="272">
        <v>108699203372</v>
      </c>
      <c r="N27" s="272"/>
      <c r="O27" s="272">
        <v>122541451383</v>
      </c>
      <c r="P27" s="272"/>
      <c r="Q27" s="272">
        <v>-13842248011</v>
      </c>
    </row>
    <row r="28" spans="1:17" ht="20.25">
      <c r="A28" s="159" t="s">
        <v>36</v>
      </c>
      <c r="C28" s="272">
        <v>7655956</v>
      </c>
      <c r="D28" s="272"/>
      <c r="E28" s="272">
        <v>102283817151</v>
      </c>
      <c r="F28" s="272"/>
      <c r="G28" s="272">
        <v>115449814448</v>
      </c>
      <c r="H28" s="272"/>
      <c r="I28" s="272">
        <v>-13165997297</v>
      </c>
      <c r="J28" s="272"/>
      <c r="K28" s="272">
        <v>7655956</v>
      </c>
      <c r="L28" s="272"/>
      <c r="M28" s="272">
        <v>102283817151</v>
      </c>
      <c r="N28" s="272"/>
      <c r="O28" s="272">
        <v>115449814448</v>
      </c>
      <c r="P28" s="272"/>
      <c r="Q28" s="272">
        <v>-13165997297</v>
      </c>
    </row>
    <row r="29" spans="1:17" ht="20.25">
      <c r="A29" s="160" t="s">
        <v>37</v>
      </c>
      <c r="C29" s="272">
        <v>1077995</v>
      </c>
      <c r="D29" s="272"/>
      <c r="E29" s="272">
        <v>22696084092</v>
      </c>
      <c r="F29" s="272"/>
      <c r="G29" s="272">
        <v>20595785470</v>
      </c>
      <c r="H29" s="272"/>
      <c r="I29" s="272">
        <v>2100298622</v>
      </c>
      <c r="J29" s="272"/>
      <c r="K29" s="272">
        <v>1077995</v>
      </c>
      <c r="L29" s="272"/>
      <c r="M29" s="272">
        <v>22696084092</v>
      </c>
      <c r="N29" s="272"/>
      <c r="O29" s="272">
        <v>20595785470</v>
      </c>
      <c r="P29" s="272"/>
      <c r="Q29" s="272">
        <v>2100298622</v>
      </c>
    </row>
    <row r="30" spans="1:17" ht="20.25">
      <c r="A30" s="161" t="s">
        <v>38</v>
      </c>
      <c r="C30" s="272">
        <v>323010</v>
      </c>
      <c r="D30" s="272"/>
      <c r="E30" s="272">
        <v>25696679883</v>
      </c>
      <c r="F30" s="272"/>
      <c r="G30" s="272">
        <v>25357610859</v>
      </c>
      <c r="H30" s="272"/>
      <c r="I30" s="272">
        <v>339069024</v>
      </c>
      <c r="J30" s="272"/>
      <c r="K30" s="272">
        <v>323010</v>
      </c>
      <c r="L30" s="272"/>
      <c r="M30" s="272">
        <v>25696679883</v>
      </c>
      <c r="N30" s="272"/>
      <c r="O30" s="272">
        <v>25357610859</v>
      </c>
      <c r="P30" s="272"/>
      <c r="Q30" s="272">
        <v>339069024</v>
      </c>
    </row>
    <row r="31" spans="1:17" ht="30">
      <c r="A31" s="162" t="s">
        <v>39</v>
      </c>
      <c r="C31" s="272">
        <v>303736</v>
      </c>
      <c r="D31" s="272"/>
      <c r="E31" s="272">
        <v>9856464723</v>
      </c>
      <c r="F31" s="272"/>
      <c r="G31" s="272">
        <v>10311773309</v>
      </c>
      <c r="H31" s="272"/>
      <c r="I31" s="272">
        <v>-455308586</v>
      </c>
      <c r="J31" s="272"/>
      <c r="K31" s="272">
        <v>303736</v>
      </c>
      <c r="L31" s="272"/>
      <c r="M31" s="272">
        <v>9856464723</v>
      </c>
      <c r="N31" s="272"/>
      <c r="O31" s="272">
        <v>10311773309</v>
      </c>
      <c r="P31" s="272"/>
      <c r="Q31" s="272">
        <v>-455308586</v>
      </c>
    </row>
    <row r="32" spans="1:17" ht="20.25">
      <c r="A32" s="163" t="s">
        <v>40</v>
      </c>
      <c r="C32" s="272">
        <v>6900000</v>
      </c>
      <c r="D32" s="272"/>
      <c r="E32" s="272">
        <v>73047764250</v>
      </c>
      <c r="F32" s="272"/>
      <c r="G32" s="272">
        <v>84845149650</v>
      </c>
      <c r="H32" s="272"/>
      <c r="I32" s="272">
        <v>-11797385400</v>
      </c>
      <c r="J32" s="272"/>
      <c r="K32" s="272">
        <v>6900000</v>
      </c>
      <c r="L32" s="272"/>
      <c r="M32" s="272">
        <v>73047764250</v>
      </c>
      <c r="N32" s="272"/>
      <c r="O32" s="272">
        <v>84845149650</v>
      </c>
      <c r="P32" s="272"/>
      <c r="Q32" s="272">
        <v>-11797385400</v>
      </c>
    </row>
    <row r="33" spans="1:17" ht="20.25">
      <c r="A33" s="164" t="s">
        <v>41</v>
      </c>
      <c r="C33" s="272">
        <v>5400000</v>
      </c>
      <c r="D33" s="272"/>
      <c r="E33" s="272">
        <v>101399064300</v>
      </c>
      <c r="F33" s="272"/>
      <c r="G33" s="272">
        <v>106874291700</v>
      </c>
      <c r="H33" s="272"/>
      <c r="I33" s="272">
        <v>-5475227400</v>
      </c>
      <c r="J33" s="272"/>
      <c r="K33" s="272">
        <v>5400000</v>
      </c>
      <c r="L33" s="272"/>
      <c r="M33" s="272">
        <v>101399064300</v>
      </c>
      <c r="N33" s="272"/>
      <c r="O33" s="272">
        <v>106874291700</v>
      </c>
      <c r="P33" s="272"/>
      <c r="Q33" s="272">
        <v>-5475227400</v>
      </c>
    </row>
    <row r="34" spans="1:17" ht="20.25">
      <c r="A34" s="165" t="s">
        <v>42</v>
      </c>
      <c r="C34" s="272">
        <v>30490567</v>
      </c>
      <c r="D34" s="272"/>
      <c r="E34" s="272">
        <v>197312554303</v>
      </c>
      <c r="F34" s="272"/>
      <c r="G34" s="272">
        <v>210396004624</v>
      </c>
      <c r="H34" s="272"/>
      <c r="I34" s="272">
        <v>-13083450321</v>
      </c>
      <c r="J34" s="272"/>
      <c r="K34" s="272">
        <v>30490567</v>
      </c>
      <c r="L34" s="272"/>
      <c r="M34" s="272">
        <v>197312554303</v>
      </c>
      <c r="N34" s="272"/>
      <c r="O34" s="272">
        <v>210396004624</v>
      </c>
      <c r="P34" s="272"/>
      <c r="Q34" s="272">
        <v>-13083450321</v>
      </c>
    </row>
    <row r="35" spans="1:17" ht="20.25">
      <c r="A35" s="166" t="s">
        <v>43</v>
      </c>
      <c r="C35" s="272">
        <v>16800000</v>
      </c>
      <c r="D35" s="272"/>
      <c r="E35" s="272">
        <v>181696435200</v>
      </c>
      <c r="F35" s="272"/>
      <c r="G35" s="272">
        <v>176185422000</v>
      </c>
      <c r="H35" s="272"/>
      <c r="I35" s="272">
        <v>5511013200</v>
      </c>
      <c r="J35" s="272"/>
      <c r="K35" s="272">
        <v>16800000</v>
      </c>
      <c r="L35" s="272"/>
      <c r="M35" s="272">
        <v>181696435200</v>
      </c>
      <c r="N35" s="272"/>
      <c r="O35" s="272">
        <v>176185422000</v>
      </c>
      <c r="P35" s="272"/>
      <c r="Q35" s="272">
        <v>5511013200</v>
      </c>
    </row>
    <row r="36" spans="1:17" ht="20.25">
      <c r="A36" s="167" t="s">
        <v>44</v>
      </c>
      <c r="C36" s="272">
        <v>2400000</v>
      </c>
      <c r="D36" s="272"/>
      <c r="E36" s="272">
        <v>16914754800</v>
      </c>
      <c r="F36" s="272"/>
      <c r="G36" s="272">
        <v>9055930451</v>
      </c>
      <c r="H36" s="272"/>
      <c r="I36" s="272">
        <v>7858824349</v>
      </c>
      <c r="J36" s="272"/>
      <c r="K36" s="272">
        <v>2400000</v>
      </c>
      <c r="L36" s="272"/>
      <c r="M36" s="272">
        <v>16914754800</v>
      </c>
      <c r="N36" s="272"/>
      <c r="O36" s="272">
        <v>9055930451</v>
      </c>
      <c r="P36" s="272"/>
      <c r="Q36" s="272">
        <v>7858824349</v>
      </c>
    </row>
    <row r="37" spans="1:17" ht="20.25">
      <c r="A37" s="168" t="s">
        <v>45</v>
      </c>
      <c r="C37" s="272">
        <v>2400000</v>
      </c>
      <c r="D37" s="272"/>
      <c r="E37" s="272">
        <v>10998169200</v>
      </c>
      <c r="F37" s="272"/>
      <c r="G37" s="272">
        <v>18880850749</v>
      </c>
      <c r="H37" s="272"/>
      <c r="I37" s="272">
        <v>-7882681549</v>
      </c>
      <c r="J37" s="272"/>
      <c r="K37" s="272">
        <v>2400000</v>
      </c>
      <c r="L37" s="272"/>
      <c r="M37" s="272">
        <v>10998169200</v>
      </c>
      <c r="N37" s="272"/>
      <c r="O37" s="272">
        <v>18880850749</v>
      </c>
      <c r="P37" s="272"/>
      <c r="Q37" s="272">
        <v>-7882681549</v>
      </c>
    </row>
    <row r="38" spans="1:17" ht="20.25">
      <c r="A38" s="169" t="s">
        <v>46</v>
      </c>
      <c r="C38" s="272">
        <v>1045492</v>
      </c>
      <c r="D38" s="272"/>
      <c r="E38" s="272">
        <v>19945695223</v>
      </c>
      <c r="F38" s="272"/>
      <c r="G38" s="272">
        <v>19637031641</v>
      </c>
      <c r="H38" s="272"/>
      <c r="I38" s="272">
        <v>308663582</v>
      </c>
      <c r="J38" s="272"/>
      <c r="K38" s="272">
        <v>1045492</v>
      </c>
      <c r="L38" s="272"/>
      <c r="M38" s="272">
        <v>19945695223</v>
      </c>
      <c r="N38" s="272"/>
      <c r="O38" s="272">
        <v>19637031641</v>
      </c>
      <c r="P38" s="272"/>
      <c r="Q38" s="272">
        <v>308663582</v>
      </c>
    </row>
    <row r="39" spans="1:17" ht="20.25">
      <c r="A39" s="170" t="s">
        <v>47</v>
      </c>
      <c r="C39" s="272">
        <v>1685086</v>
      </c>
      <c r="D39" s="272"/>
      <c r="E39" s="272">
        <v>33249935805</v>
      </c>
      <c r="F39" s="272"/>
      <c r="G39" s="272">
        <v>34171218661</v>
      </c>
      <c r="H39" s="272"/>
      <c r="I39" s="272">
        <v>-921282856</v>
      </c>
      <c r="J39" s="272"/>
      <c r="K39" s="272">
        <v>1685086</v>
      </c>
      <c r="L39" s="272"/>
      <c r="M39" s="272">
        <v>33249935805</v>
      </c>
      <c r="N39" s="272"/>
      <c r="O39" s="272">
        <v>34171218661</v>
      </c>
      <c r="P39" s="272"/>
      <c r="Q39" s="272">
        <v>-921282856</v>
      </c>
    </row>
    <row r="40" spans="1:17" ht="20.25">
      <c r="A40" s="171" t="s">
        <v>48</v>
      </c>
      <c r="C40" s="272">
        <v>6800000</v>
      </c>
      <c r="D40" s="272"/>
      <c r="E40" s="272">
        <v>50831740800</v>
      </c>
      <c r="F40" s="272"/>
      <c r="G40" s="272">
        <v>55090251000</v>
      </c>
      <c r="H40" s="272"/>
      <c r="I40" s="272">
        <v>-4258510200</v>
      </c>
      <c r="J40" s="272"/>
      <c r="K40" s="272">
        <v>6800000</v>
      </c>
      <c r="L40" s="272"/>
      <c r="M40" s="272">
        <v>50831740800</v>
      </c>
      <c r="N40" s="272"/>
      <c r="O40" s="272">
        <v>55090251000</v>
      </c>
      <c r="P40" s="272"/>
      <c r="Q40" s="272">
        <v>-4258510200</v>
      </c>
    </row>
    <row r="41" spans="1:17" ht="20.25">
      <c r="A41" s="172" t="s">
        <v>49</v>
      </c>
      <c r="C41" s="272">
        <v>11100000</v>
      </c>
      <c r="D41" s="272"/>
      <c r="E41" s="272">
        <v>146641261950</v>
      </c>
      <c r="F41" s="272"/>
      <c r="G41" s="272">
        <v>149289411150</v>
      </c>
      <c r="H41" s="272"/>
      <c r="I41" s="272">
        <v>-2648149200</v>
      </c>
      <c r="J41" s="272"/>
      <c r="K41" s="272">
        <v>11100000</v>
      </c>
      <c r="L41" s="272"/>
      <c r="M41" s="272">
        <v>146641261950</v>
      </c>
      <c r="N41" s="272"/>
      <c r="O41" s="272">
        <v>149289411150</v>
      </c>
      <c r="P41" s="272"/>
      <c r="Q41" s="272">
        <v>-2648149200</v>
      </c>
    </row>
    <row r="42" spans="1:17" ht="20.25">
      <c r="A42" s="173" t="s">
        <v>50</v>
      </c>
      <c r="C42" s="272">
        <v>3000001</v>
      </c>
      <c r="D42" s="272"/>
      <c r="E42" s="272">
        <v>32863303954</v>
      </c>
      <c r="F42" s="272"/>
      <c r="G42" s="272">
        <v>35427953809</v>
      </c>
      <c r="H42" s="272"/>
      <c r="I42" s="272">
        <v>-2564649855</v>
      </c>
      <c r="J42" s="272"/>
      <c r="K42" s="272">
        <v>3000001</v>
      </c>
      <c r="L42" s="272"/>
      <c r="M42" s="272">
        <v>32863303954</v>
      </c>
      <c r="N42" s="272"/>
      <c r="O42" s="272">
        <v>35427953809</v>
      </c>
      <c r="P42" s="272"/>
      <c r="Q42" s="272">
        <v>-2564649855</v>
      </c>
    </row>
    <row r="43" spans="1:17" ht="20.25">
      <c r="A43" s="174" t="s">
        <v>51</v>
      </c>
      <c r="C43" s="272">
        <v>2999269</v>
      </c>
      <c r="D43" s="272"/>
      <c r="E43" s="272">
        <v>35061538590</v>
      </c>
      <c r="F43" s="272"/>
      <c r="G43" s="272">
        <v>36552250264</v>
      </c>
      <c r="H43" s="272"/>
      <c r="I43" s="272">
        <v>-1490711674</v>
      </c>
      <c r="J43" s="272"/>
      <c r="K43" s="272">
        <v>2999269</v>
      </c>
      <c r="L43" s="272"/>
      <c r="M43" s="272">
        <v>35061538590</v>
      </c>
      <c r="N43" s="272"/>
      <c r="O43" s="272">
        <v>36552250264</v>
      </c>
      <c r="P43" s="272"/>
      <c r="Q43" s="272">
        <v>-1490711674</v>
      </c>
    </row>
    <row r="44" spans="1:17" ht="20.25">
      <c r="A44" s="175" t="s">
        <v>52</v>
      </c>
      <c r="C44" s="272">
        <v>620000</v>
      </c>
      <c r="D44" s="272"/>
      <c r="E44" s="272">
        <v>20245816350</v>
      </c>
      <c r="F44" s="272"/>
      <c r="G44" s="272">
        <v>23450633550</v>
      </c>
      <c r="H44" s="272"/>
      <c r="I44" s="272">
        <v>-3204817200</v>
      </c>
      <c r="J44" s="272"/>
      <c r="K44" s="272">
        <v>620000</v>
      </c>
      <c r="L44" s="272"/>
      <c r="M44" s="272">
        <v>20245816350</v>
      </c>
      <c r="N44" s="272"/>
      <c r="O44" s="272">
        <v>23450633550</v>
      </c>
      <c r="P44" s="272"/>
      <c r="Q44" s="272">
        <v>-3204817200</v>
      </c>
    </row>
    <row r="45" spans="1:17" ht="20.25">
      <c r="A45" s="176" t="s">
        <v>53</v>
      </c>
      <c r="C45" s="272">
        <v>15925432</v>
      </c>
      <c r="D45" s="272"/>
      <c r="E45" s="272">
        <v>69449174206</v>
      </c>
      <c r="F45" s="272"/>
      <c r="G45" s="272">
        <v>74720789208</v>
      </c>
      <c r="H45" s="272"/>
      <c r="I45" s="272">
        <v>-5271615002</v>
      </c>
      <c r="J45" s="272"/>
      <c r="K45" s="272">
        <v>15925432</v>
      </c>
      <c r="L45" s="272"/>
      <c r="M45" s="272">
        <v>69449174206</v>
      </c>
      <c r="N45" s="272"/>
      <c r="O45" s="272">
        <v>74720789208</v>
      </c>
      <c r="P45" s="272"/>
      <c r="Q45" s="272">
        <v>-5271615002</v>
      </c>
    </row>
    <row r="46" spans="1:17" ht="20.25">
      <c r="A46" s="177" t="s">
        <v>54</v>
      </c>
      <c r="C46" s="272">
        <v>10900000</v>
      </c>
      <c r="D46" s="272"/>
      <c r="E46" s="272">
        <v>341848824750</v>
      </c>
      <c r="F46" s="272"/>
      <c r="G46" s="272">
        <v>381722158350</v>
      </c>
      <c r="H46" s="272"/>
      <c r="I46" s="272">
        <v>-39873333600</v>
      </c>
      <c r="J46" s="272"/>
      <c r="K46" s="272">
        <v>10900000</v>
      </c>
      <c r="L46" s="272"/>
      <c r="M46" s="272">
        <v>341848824750</v>
      </c>
      <c r="N46" s="272"/>
      <c r="O46" s="272">
        <v>381722158350</v>
      </c>
      <c r="P46" s="272"/>
      <c r="Q46" s="272">
        <v>-39873333600</v>
      </c>
    </row>
    <row r="47" spans="1:17" ht="20.25">
      <c r="A47" s="178" t="s">
        <v>55</v>
      </c>
      <c r="C47" s="272">
        <v>1441280</v>
      </c>
      <c r="D47" s="272"/>
      <c r="E47" s="272">
        <v>131307356794</v>
      </c>
      <c r="F47" s="272"/>
      <c r="G47" s="272">
        <v>151362635603</v>
      </c>
      <c r="H47" s="272"/>
      <c r="I47" s="272">
        <v>-20055278809</v>
      </c>
      <c r="J47" s="272"/>
      <c r="K47" s="272">
        <v>1441280</v>
      </c>
      <c r="L47" s="272"/>
      <c r="M47" s="272">
        <v>131307356794</v>
      </c>
      <c r="N47" s="272"/>
      <c r="O47" s="272">
        <v>151362635603</v>
      </c>
      <c r="P47" s="272"/>
      <c r="Q47" s="272">
        <v>-20055278809</v>
      </c>
    </row>
    <row r="48" spans="1:17" ht="20.25">
      <c r="A48" s="179" t="s">
        <v>56</v>
      </c>
      <c r="C48" s="272">
        <v>7884633</v>
      </c>
      <c r="D48" s="272"/>
      <c r="E48" s="272">
        <v>112471273873</v>
      </c>
      <c r="F48" s="272"/>
      <c r="G48" s="272">
        <v>113960440565</v>
      </c>
      <c r="H48" s="272"/>
      <c r="I48" s="272">
        <v>-1489166692</v>
      </c>
      <c r="J48" s="272"/>
      <c r="K48" s="272">
        <v>7884633</v>
      </c>
      <c r="L48" s="272"/>
      <c r="M48" s="272">
        <v>112471273873</v>
      </c>
      <c r="N48" s="272"/>
      <c r="O48" s="272">
        <v>113960440565</v>
      </c>
      <c r="P48" s="272"/>
      <c r="Q48" s="272">
        <v>-1489166692</v>
      </c>
    </row>
    <row r="49" spans="1:17" ht="20.25">
      <c r="A49" s="180" t="s">
        <v>57</v>
      </c>
      <c r="C49" s="272">
        <v>694175</v>
      </c>
      <c r="D49" s="272"/>
      <c r="E49" s="272">
        <v>125236205117</v>
      </c>
      <c r="F49" s="272"/>
      <c r="G49" s="272">
        <v>127657571824</v>
      </c>
      <c r="H49" s="272"/>
      <c r="I49" s="272">
        <v>-2421366707</v>
      </c>
      <c r="J49" s="272"/>
      <c r="K49" s="272">
        <v>694175</v>
      </c>
      <c r="L49" s="272"/>
      <c r="M49" s="272">
        <v>125236205117</v>
      </c>
      <c r="N49" s="272"/>
      <c r="O49" s="272">
        <v>127657571824</v>
      </c>
      <c r="P49" s="272"/>
      <c r="Q49" s="272">
        <v>-2421366707</v>
      </c>
    </row>
    <row r="50" spans="1:17" ht="20.25">
      <c r="A50" s="181" t="s">
        <v>58</v>
      </c>
      <c r="C50" s="272">
        <v>1444055</v>
      </c>
      <c r="D50" s="272"/>
      <c r="E50" s="272">
        <v>34824329293</v>
      </c>
      <c r="F50" s="272"/>
      <c r="G50" s="272">
        <v>37078006003</v>
      </c>
      <c r="H50" s="272"/>
      <c r="I50" s="272">
        <v>-2253676710</v>
      </c>
      <c r="J50" s="272"/>
      <c r="K50" s="272">
        <v>1444055</v>
      </c>
      <c r="L50" s="272"/>
      <c r="M50" s="272">
        <v>34824329293</v>
      </c>
      <c r="N50" s="272"/>
      <c r="O50" s="272">
        <v>37078006003</v>
      </c>
      <c r="P50" s="272"/>
      <c r="Q50" s="272">
        <v>-2253676710</v>
      </c>
    </row>
    <row r="51" spans="1:17" ht="30">
      <c r="A51" s="182" t="s">
        <v>59</v>
      </c>
      <c r="C51" s="272">
        <v>1500000</v>
      </c>
      <c r="D51" s="272"/>
      <c r="E51" s="272">
        <v>45537430500</v>
      </c>
      <c r="F51" s="272"/>
      <c r="G51" s="272">
        <v>47207434501</v>
      </c>
      <c r="H51" s="272"/>
      <c r="I51" s="272">
        <v>-1670004001</v>
      </c>
      <c r="J51" s="272"/>
      <c r="K51" s="272">
        <v>1500000</v>
      </c>
      <c r="L51" s="272"/>
      <c r="M51" s="272">
        <v>45537430500</v>
      </c>
      <c r="N51" s="272"/>
      <c r="O51" s="272">
        <v>47207434501</v>
      </c>
      <c r="P51" s="272"/>
      <c r="Q51" s="272">
        <v>-1670004001</v>
      </c>
    </row>
    <row r="52" spans="1:17" ht="20.25">
      <c r="A52" s="183" t="s">
        <v>60</v>
      </c>
      <c r="C52" s="272">
        <v>8951479</v>
      </c>
      <c r="D52" s="272"/>
      <c r="E52" s="272">
        <v>251997525263</v>
      </c>
      <c r="F52" s="272"/>
      <c r="G52" s="272">
        <v>249417042130</v>
      </c>
      <c r="H52" s="272"/>
      <c r="I52" s="272">
        <v>2580483133</v>
      </c>
      <c r="J52" s="272"/>
      <c r="K52" s="272">
        <v>8951479</v>
      </c>
      <c r="L52" s="272"/>
      <c r="M52" s="272">
        <v>251997525263</v>
      </c>
      <c r="N52" s="272"/>
      <c r="O52" s="272">
        <v>249417042130</v>
      </c>
      <c r="P52" s="272"/>
      <c r="Q52" s="272">
        <v>2580483133</v>
      </c>
    </row>
    <row r="53" spans="1:17" ht="30">
      <c r="A53" s="184" t="s">
        <v>61</v>
      </c>
      <c r="C53" s="272">
        <v>0</v>
      </c>
      <c r="D53" s="272"/>
      <c r="E53" s="272">
        <v>0</v>
      </c>
      <c r="F53" s="272"/>
      <c r="G53" s="272">
        <v>0</v>
      </c>
      <c r="H53" s="272"/>
      <c r="I53" s="272">
        <v>0</v>
      </c>
      <c r="J53" s="272"/>
      <c r="K53" s="272">
        <v>0</v>
      </c>
      <c r="L53" s="272"/>
      <c r="M53" s="272">
        <v>0</v>
      </c>
      <c r="N53" s="272"/>
      <c r="O53" s="272">
        <v>0</v>
      </c>
      <c r="P53" s="272"/>
      <c r="Q53" s="272">
        <v>0</v>
      </c>
    </row>
    <row r="54" spans="1:17" ht="20.25">
      <c r="A54" s="185" t="s">
        <v>62</v>
      </c>
      <c r="C54" s="272">
        <v>9107693</v>
      </c>
      <c r="D54" s="272"/>
      <c r="E54" s="272">
        <f>75234603503+1</f>
        <v>75234603504</v>
      </c>
      <c r="F54" s="272"/>
      <c r="G54" s="272">
        <f>80877612406+1</f>
        <v>80877612407</v>
      </c>
      <c r="H54" s="272"/>
      <c r="I54" s="272">
        <v>-5643008903</v>
      </c>
      <c r="J54" s="272"/>
      <c r="K54" s="272">
        <v>9107693</v>
      </c>
      <c r="L54" s="272"/>
      <c r="M54" s="272">
        <f>75234603503+1</f>
        <v>75234603504</v>
      </c>
      <c r="N54" s="272"/>
      <c r="O54" s="272">
        <f>80877612406+1</f>
        <v>80877612407</v>
      </c>
      <c r="P54" s="272"/>
      <c r="Q54" s="272">
        <v>-5643008903</v>
      </c>
    </row>
    <row r="55" spans="1:17" ht="21" thickBot="1">
      <c r="A55" s="186" t="s">
        <v>63</v>
      </c>
      <c r="C55" s="271">
        <f>SUM(C9:$C$54)</f>
        <v>373532091</v>
      </c>
      <c r="D55" s="272"/>
      <c r="E55" s="271">
        <f>SUM(E9:$E$54)</f>
        <v>3683619578949</v>
      </c>
      <c r="F55" s="272"/>
      <c r="G55" s="271">
        <f>SUM(G9:$G$54)</f>
        <v>3831222389627</v>
      </c>
      <c r="H55" s="272"/>
      <c r="I55" s="271">
        <f>SUM(I9:$I$54)</f>
        <v>-147602810678</v>
      </c>
      <c r="J55" s="272"/>
      <c r="K55" s="271">
        <f>SUM(K9:$K$54)</f>
        <v>373532091</v>
      </c>
      <c r="L55" s="272"/>
      <c r="M55" s="271">
        <f>SUM(M9:$M$54)</f>
        <v>3683619578949</v>
      </c>
      <c r="N55" s="272"/>
      <c r="O55" s="271">
        <f>SUM(O9:$O$54)</f>
        <v>3831222389627</v>
      </c>
      <c r="P55" s="272"/>
      <c r="Q55" s="271">
        <f>SUM(Q9:$Q$54)</f>
        <v>-147602810678</v>
      </c>
    </row>
    <row r="56" spans="1:17" ht="15.75" thickTop="1">
      <c r="C56" s="187"/>
      <c r="E56" s="188"/>
      <c r="G56" s="189"/>
      <c r="I56" s="190"/>
      <c r="K56" s="191"/>
      <c r="M56" s="192"/>
      <c r="O56" s="193"/>
      <c r="Q56" s="194"/>
    </row>
    <row r="58" spans="1:17">
      <c r="A58" s="355" t="s">
        <v>107</v>
      </c>
      <c r="B58" s="347"/>
      <c r="C58" s="347"/>
      <c r="D58" s="347"/>
      <c r="E58" s="347"/>
      <c r="F58" s="347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8"/>
    </row>
    <row r="60" spans="1:17">
      <c r="K60" s="300"/>
      <c r="L60" s="285"/>
      <c r="M60" s="285"/>
      <c r="N60" s="285"/>
      <c r="O60" s="285"/>
      <c r="P60" s="285"/>
      <c r="Q60" s="301"/>
    </row>
    <row r="61" spans="1:17">
      <c r="K61" s="285"/>
      <c r="L61" s="285"/>
      <c r="M61" s="285"/>
      <c r="N61" s="285"/>
      <c r="O61" s="285"/>
      <c r="P61" s="285"/>
      <c r="Q61" s="285"/>
    </row>
    <row r="62" spans="1:17">
      <c r="K62" s="285"/>
      <c r="L62" s="285"/>
      <c r="M62" s="302"/>
      <c r="N62" s="285"/>
      <c r="O62" s="285"/>
      <c r="P62" s="285"/>
      <c r="Q62" s="287"/>
    </row>
    <row r="63" spans="1:17">
      <c r="K63" s="285"/>
      <c r="L63" s="285"/>
      <c r="M63" s="285"/>
      <c r="N63" s="285"/>
      <c r="O63" s="285"/>
      <c r="P63" s="285"/>
      <c r="Q63" s="302"/>
    </row>
    <row r="64" spans="1:17">
      <c r="K64" s="285"/>
      <c r="L64" s="285"/>
      <c r="M64" s="285"/>
      <c r="N64" s="285"/>
      <c r="O64" s="285"/>
      <c r="P64" s="285"/>
      <c r="Q64" s="285"/>
    </row>
  </sheetData>
  <mergeCells count="7">
    <mergeCell ref="A58:Q5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57"/>
  <sheetViews>
    <sheetView rightToLeft="1" tabSelected="1" view="pageBreakPreview" zoomScale="90" zoomScaleNormal="100" zoomScaleSheetLayoutView="90" workbookViewId="0">
      <selection activeCell="E49" sqref="E49"/>
    </sheetView>
  </sheetViews>
  <sheetFormatPr defaultRowHeight="15"/>
  <cols>
    <col min="1" max="1" width="22.85546875" bestFit="1" customWidth="1"/>
    <col min="2" max="2" width="1.42578125" customWidth="1"/>
    <col min="3" max="3" width="11.28515625" bestFit="1" customWidth="1"/>
    <col min="4" max="4" width="1.42578125" customWidth="1"/>
    <col min="5" max="5" width="19.42578125" bestFit="1" customWidth="1"/>
    <col min="6" max="6" width="1.42578125" customWidth="1"/>
    <col min="7" max="7" width="18.140625" bestFit="1" customWidth="1"/>
    <col min="8" max="8" width="1.42578125" customWidth="1"/>
    <col min="9" max="9" width="19.42578125" bestFit="1" customWidth="1"/>
    <col min="10" max="10" width="1.42578125" customWidth="1"/>
    <col min="11" max="11" width="10.5703125" bestFit="1" customWidth="1"/>
    <col min="12" max="12" width="1.42578125" customWidth="1"/>
    <col min="13" max="13" width="11.28515625" bestFit="1" customWidth="1"/>
    <col min="14" max="14" width="1.42578125" customWidth="1"/>
    <col min="15" max="15" width="19.42578125" bestFit="1" customWidth="1"/>
    <col min="16" max="16" width="1.42578125" customWidth="1"/>
    <col min="17" max="17" width="18.140625" bestFit="1" customWidth="1"/>
    <col min="18" max="18" width="1.42578125" customWidth="1"/>
    <col min="19" max="19" width="19.42578125" bestFit="1" customWidth="1"/>
    <col min="20" max="20" width="1.42578125" customWidth="1"/>
    <col min="21" max="21" width="10.5703125" bestFit="1" customWidth="1"/>
    <col min="22" max="22" width="21.7109375" bestFit="1" customWidth="1"/>
  </cols>
  <sheetData>
    <row r="1" spans="1:23" ht="20.100000000000001" customHeight="1">
      <c r="A1" s="362" t="s">
        <v>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</row>
    <row r="2" spans="1:23" ht="20.100000000000001" customHeight="1">
      <c r="A2" s="363" t="s">
        <v>88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</row>
    <row r="3" spans="1:23" ht="20.100000000000001" customHeight="1">
      <c r="A3" s="364" t="s">
        <v>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</row>
    <row r="5" spans="1:23" ht="15.75">
      <c r="A5" s="365" t="s">
        <v>110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277"/>
    </row>
    <row r="6" spans="1:23">
      <c r="V6" s="277"/>
    </row>
    <row r="7" spans="1:23" ht="15.75">
      <c r="C7" s="366" t="s">
        <v>103</v>
      </c>
      <c r="D7" s="318"/>
      <c r="E7" s="318"/>
      <c r="F7" s="318"/>
      <c r="G7" s="318"/>
      <c r="H7" s="318"/>
      <c r="I7" s="318"/>
      <c r="J7" s="318"/>
      <c r="K7" s="318"/>
      <c r="M7" s="367" t="s">
        <v>7</v>
      </c>
      <c r="N7" s="318"/>
      <c r="O7" s="318"/>
      <c r="P7" s="318"/>
      <c r="Q7" s="318"/>
      <c r="R7" s="318"/>
      <c r="S7" s="318"/>
      <c r="T7" s="318"/>
      <c r="U7" s="318"/>
      <c r="V7" s="277"/>
    </row>
    <row r="8" spans="1:23" ht="31.5">
      <c r="A8" s="195" t="s">
        <v>111</v>
      </c>
      <c r="C8" s="196" t="s">
        <v>102</v>
      </c>
      <c r="E8" s="197" t="s">
        <v>112</v>
      </c>
      <c r="G8" s="198" t="s">
        <v>113</v>
      </c>
      <c r="I8" s="199" t="s">
        <v>114</v>
      </c>
      <c r="K8" s="200" t="s">
        <v>115</v>
      </c>
      <c r="M8" s="201" t="s">
        <v>102</v>
      </c>
      <c r="O8" s="202" t="s">
        <v>112</v>
      </c>
      <c r="Q8" s="203" t="s">
        <v>113</v>
      </c>
      <c r="S8" s="204" t="s">
        <v>114</v>
      </c>
      <c r="U8" s="205" t="s">
        <v>115</v>
      </c>
      <c r="V8" s="277"/>
    </row>
    <row r="9" spans="1:23" ht="20.25">
      <c r="A9" s="206" t="s">
        <v>18</v>
      </c>
      <c r="C9" s="272">
        <v>0</v>
      </c>
      <c r="D9" s="272"/>
      <c r="E9" s="272">
        <v>20803478400</v>
      </c>
      <c r="F9" s="272"/>
      <c r="G9" s="272">
        <v>0</v>
      </c>
      <c r="H9" s="272"/>
      <c r="I9" s="272">
        <v>20803478400</v>
      </c>
      <c r="K9" s="273">
        <v>-0.13182679139950534</v>
      </c>
      <c r="M9" s="272">
        <v>0</v>
      </c>
      <c r="N9" s="272"/>
      <c r="O9" s="272">
        <v>20803478400</v>
      </c>
      <c r="P9" s="272"/>
      <c r="Q9" s="272">
        <v>0</v>
      </c>
      <c r="R9" s="272"/>
      <c r="S9" s="272">
        <v>20803478400</v>
      </c>
      <c r="U9" s="273">
        <v>-0.13182679139950534</v>
      </c>
      <c r="V9" s="277"/>
      <c r="W9" s="277"/>
    </row>
    <row r="10" spans="1:23" ht="20.25">
      <c r="A10" s="207" t="s">
        <v>116</v>
      </c>
      <c r="C10" s="272">
        <v>0</v>
      </c>
      <c r="D10" s="272"/>
      <c r="E10" s="272">
        <v>10368935550</v>
      </c>
      <c r="F10" s="272"/>
      <c r="G10" s="272">
        <v>0</v>
      </c>
      <c r="H10" s="272"/>
      <c r="I10" s="272">
        <v>10368935550</v>
      </c>
      <c r="K10" s="273">
        <v>-6.5705526619277532E-2</v>
      </c>
      <c r="M10" s="272">
        <v>0</v>
      </c>
      <c r="N10" s="272"/>
      <c r="O10" s="272">
        <v>10368935550</v>
      </c>
      <c r="P10" s="272"/>
      <c r="Q10" s="272">
        <v>0</v>
      </c>
      <c r="R10" s="272"/>
      <c r="S10" s="272">
        <v>10368935550</v>
      </c>
      <c r="U10" s="273">
        <v>-6.5705526619277532E-2</v>
      </c>
      <c r="V10" s="277"/>
      <c r="W10" s="277"/>
    </row>
    <row r="11" spans="1:23" ht="20.25">
      <c r="A11" s="208" t="s">
        <v>20</v>
      </c>
      <c r="C11" s="272">
        <v>0</v>
      </c>
      <c r="D11" s="272"/>
      <c r="E11" s="272">
        <v>-1761693614</v>
      </c>
      <c r="F11" s="272"/>
      <c r="G11" s="272">
        <v>0</v>
      </c>
      <c r="H11" s="272"/>
      <c r="I11" s="272">
        <v>-1761693614</v>
      </c>
      <c r="K11" s="273">
        <v>1.1163441617658452E-2</v>
      </c>
      <c r="M11" s="272">
        <v>0</v>
      </c>
      <c r="N11" s="272"/>
      <c r="O11" s="272">
        <v>-1761693614</v>
      </c>
      <c r="P11" s="272"/>
      <c r="Q11" s="272">
        <v>0</v>
      </c>
      <c r="R11" s="272"/>
      <c r="S11" s="272">
        <v>-1761693614</v>
      </c>
      <c r="U11" s="273">
        <v>1.1163441617658452E-2</v>
      </c>
      <c r="V11" s="277"/>
      <c r="W11" s="277"/>
    </row>
    <row r="12" spans="1:23" ht="30">
      <c r="A12" s="209" t="s">
        <v>21</v>
      </c>
      <c r="C12" s="272">
        <v>0</v>
      </c>
      <c r="D12" s="272"/>
      <c r="E12" s="272">
        <v>-183077</v>
      </c>
      <c r="F12" s="272"/>
      <c r="G12" s="272">
        <v>0</v>
      </c>
      <c r="H12" s="272"/>
      <c r="I12" s="272">
        <v>-183077</v>
      </c>
      <c r="K12" s="273">
        <v>1.1601162567624864E-6</v>
      </c>
      <c r="M12" s="272">
        <v>0</v>
      </c>
      <c r="N12" s="272"/>
      <c r="O12" s="272">
        <v>-183077</v>
      </c>
      <c r="P12" s="272"/>
      <c r="Q12" s="272">
        <v>0</v>
      </c>
      <c r="R12" s="272"/>
      <c r="S12" s="272">
        <v>-183077</v>
      </c>
      <c r="U12" s="273">
        <v>1.1601162567624864E-6</v>
      </c>
      <c r="V12" s="277"/>
      <c r="W12" s="277"/>
    </row>
    <row r="13" spans="1:23" ht="20.25">
      <c r="A13" s="210" t="s">
        <v>117</v>
      </c>
      <c r="C13" s="272">
        <v>0</v>
      </c>
      <c r="D13" s="272"/>
      <c r="E13" s="272">
        <v>1637026231</v>
      </c>
      <c r="F13" s="272"/>
      <c r="G13" s="272">
        <v>0</v>
      </c>
      <c r="H13" s="272"/>
      <c r="I13" s="272">
        <v>1637026231</v>
      </c>
      <c r="K13" s="273">
        <v>-1.0373453483123064E-2</v>
      </c>
      <c r="M13" s="272">
        <v>0</v>
      </c>
      <c r="N13" s="272"/>
      <c r="O13" s="272">
        <v>1637026231</v>
      </c>
      <c r="P13" s="272"/>
      <c r="Q13" s="272">
        <v>0</v>
      </c>
      <c r="R13" s="272"/>
      <c r="S13" s="272">
        <v>1637026231</v>
      </c>
      <c r="U13" s="273">
        <v>-1.0373453483123064E-2</v>
      </c>
      <c r="V13" s="277"/>
      <c r="W13" s="277"/>
    </row>
    <row r="14" spans="1:23" ht="20.25">
      <c r="A14" s="211" t="s">
        <v>22</v>
      </c>
      <c r="C14" s="272">
        <v>0</v>
      </c>
      <c r="D14" s="272"/>
      <c r="E14" s="272">
        <v>-7841066400</v>
      </c>
      <c r="F14" s="272"/>
      <c r="G14" s="272">
        <v>0</v>
      </c>
      <c r="H14" s="272"/>
      <c r="I14" s="272">
        <v>-7841066400</v>
      </c>
      <c r="K14" s="273">
        <v>4.9687009296602545E-2</v>
      </c>
      <c r="M14" s="272">
        <v>0</v>
      </c>
      <c r="N14" s="272"/>
      <c r="O14" s="272">
        <v>-7841066400</v>
      </c>
      <c r="P14" s="272"/>
      <c r="Q14" s="272">
        <v>0</v>
      </c>
      <c r="R14" s="272"/>
      <c r="S14" s="272">
        <v>-7841066400</v>
      </c>
      <c r="U14" s="273">
        <v>4.9687009296602545E-2</v>
      </c>
      <c r="V14" s="277"/>
      <c r="W14" s="277"/>
    </row>
    <row r="15" spans="1:23" ht="20.25">
      <c r="A15" s="212" t="s">
        <v>24</v>
      </c>
      <c r="C15" s="272">
        <v>0</v>
      </c>
      <c r="D15" s="272"/>
      <c r="E15" s="272">
        <v>-3580103515</v>
      </c>
      <c r="F15" s="272"/>
      <c r="G15" s="272">
        <v>0</v>
      </c>
      <c r="H15" s="272"/>
      <c r="I15" s="272">
        <v>-3580103515</v>
      </c>
      <c r="K15" s="273">
        <v>2.2686281120206361E-2</v>
      </c>
      <c r="M15" s="272">
        <v>0</v>
      </c>
      <c r="N15" s="272"/>
      <c r="O15" s="272">
        <v>-3580103515</v>
      </c>
      <c r="P15" s="272"/>
      <c r="Q15" s="272">
        <v>0</v>
      </c>
      <c r="R15" s="272"/>
      <c r="S15" s="272">
        <v>-3580103515</v>
      </c>
      <c r="U15" s="273">
        <v>2.2686281120206361E-2</v>
      </c>
      <c r="V15" s="277"/>
      <c r="W15" s="277"/>
    </row>
    <row r="16" spans="1:23" ht="20.25">
      <c r="A16" s="213" t="s">
        <v>25</v>
      </c>
      <c r="C16" s="272">
        <v>0</v>
      </c>
      <c r="D16" s="272"/>
      <c r="E16" s="272">
        <v>-174554</v>
      </c>
      <c r="F16" s="272"/>
      <c r="G16" s="272">
        <v>0</v>
      </c>
      <c r="H16" s="272"/>
      <c r="I16" s="272">
        <v>-174554</v>
      </c>
      <c r="K16" s="273">
        <v>1.1061079932646865E-6</v>
      </c>
      <c r="M16" s="272">
        <v>0</v>
      </c>
      <c r="N16" s="272"/>
      <c r="O16" s="272">
        <v>-174554</v>
      </c>
      <c r="P16" s="272"/>
      <c r="Q16" s="272">
        <v>0</v>
      </c>
      <c r="R16" s="272"/>
      <c r="S16" s="272">
        <v>-174554</v>
      </c>
      <c r="U16" s="273">
        <v>1.1061079932646865E-6</v>
      </c>
      <c r="V16" s="277"/>
      <c r="W16" s="277"/>
    </row>
    <row r="17" spans="1:23" ht="30">
      <c r="A17" s="214" t="s">
        <v>26</v>
      </c>
      <c r="C17" s="272">
        <v>0</v>
      </c>
      <c r="D17" s="272"/>
      <c r="E17" s="272">
        <v>1848930845</v>
      </c>
      <c r="F17" s="272"/>
      <c r="G17" s="272">
        <v>0</v>
      </c>
      <c r="H17" s="272"/>
      <c r="I17" s="272">
        <v>1848930845</v>
      </c>
      <c r="K17" s="273">
        <v>-1.171624360741164E-2</v>
      </c>
      <c r="M17" s="272">
        <v>0</v>
      </c>
      <c r="N17" s="272"/>
      <c r="O17" s="272">
        <v>1848930845</v>
      </c>
      <c r="P17" s="272"/>
      <c r="Q17" s="272">
        <v>0</v>
      </c>
      <c r="R17" s="272"/>
      <c r="S17" s="272">
        <v>1848930845</v>
      </c>
      <c r="U17" s="273">
        <v>-1.171624360741164E-2</v>
      </c>
      <c r="V17" s="277"/>
      <c r="W17" s="277"/>
    </row>
    <row r="18" spans="1:23" ht="30">
      <c r="A18" s="215" t="s">
        <v>27</v>
      </c>
      <c r="C18" s="272">
        <v>0</v>
      </c>
      <c r="D18" s="272"/>
      <c r="E18" s="272">
        <v>-3584544383</v>
      </c>
      <c r="F18" s="272"/>
      <c r="G18" s="272">
        <v>0</v>
      </c>
      <c r="H18" s="272"/>
      <c r="I18" s="272">
        <v>-3584544383</v>
      </c>
      <c r="K18" s="273">
        <v>2.2714421865143934E-2</v>
      </c>
      <c r="M18" s="272">
        <v>0</v>
      </c>
      <c r="N18" s="272"/>
      <c r="O18" s="272">
        <v>-3584544383</v>
      </c>
      <c r="P18" s="272"/>
      <c r="Q18" s="272">
        <v>0</v>
      </c>
      <c r="R18" s="272"/>
      <c r="S18" s="272">
        <v>-3584544383</v>
      </c>
      <c r="U18" s="273">
        <v>2.2714421865143934E-2</v>
      </c>
      <c r="V18" s="277"/>
      <c r="W18" s="277"/>
    </row>
    <row r="19" spans="1:23" ht="20.25">
      <c r="A19" s="216" t="s">
        <v>28</v>
      </c>
      <c r="C19" s="272">
        <v>0</v>
      </c>
      <c r="D19" s="272"/>
      <c r="E19" s="272">
        <v>10451020869</v>
      </c>
      <c r="F19" s="272"/>
      <c r="G19" s="272">
        <v>0</v>
      </c>
      <c r="H19" s="272"/>
      <c r="I19" s="272">
        <v>10451020869</v>
      </c>
      <c r="K19" s="273">
        <v>-6.6225682144075482E-2</v>
      </c>
      <c r="M19" s="272">
        <v>0</v>
      </c>
      <c r="N19" s="272"/>
      <c r="O19" s="272">
        <v>10451020869</v>
      </c>
      <c r="P19" s="272"/>
      <c r="Q19" s="272">
        <v>0</v>
      </c>
      <c r="R19" s="272"/>
      <c r="S19" s="272">
        <v>10451020869</v>
      </c>
      <c r="U19" s="273">
        <v>-6.6225682144075482E-2</v>
      </c>
      <c r="V19" s="277"/>
      <c r="W19" s="277"/>
    </row>
    <row r="20" spans="1:23" ht="20.25">
      <c r="A20" s="217" t="s">
        <v>29</v>
      </c>
      <c r="C20" s="272">
        <v>0</v>
      </c>
      <c r="D20" s="272"/>
      <c r="E20" s="272">
        <v>-3422837371</v>
      </c>
      <c r="F20" s="272"/>
      <c r="G20" s="272">
        <v>-81819470</v>
      </c>
      <c r="H20" s="272"/>
      <c r="I20" s="272">
        <v>-3504656841</v>
      </c>
      <c r="K20" s="273">
        <v>2.2208193140689218E-2</v>
      </c>
      <c r="M20" s="272">
        <v>0</v>
      </c>
      <c r="N20" s="272"/>
      <c r="O20" s="272">
        <v>-3422837371</v>
      </c>
      <c r="P20" s="272"/>
      <c r="Q20" s="272">
        <v>-81819470</v>
      </c>
      <c r="R20" s="272"/>
      <c r="S20" s="272">
        <v>-3504656841</v>
      </c>
      <c r="U20" s="273">
        <v>2.2208193140689218E-2</v>
      </c>
      <c r="V20" s="277"/>
      <c r="W20" s="277"/>
    </row>
    <row r="21" spans="1:23" ht="20.25">
      <c r="A21" s="218" t="s">
        <v>30</v>
      </c>
      <c r="C21" s="272">
        <v>0</v>
      </c>
      <c r="D21" s="272"/>
      <c r="E21" s="272">
        <v>2150412080</v>
      </c>
      <c r="F21" s="272"/>
      <c r="G21" s="272">
        <v>0</v>
      </c>
      <c r="H21" s="272"/>
      <c r="I21" s="272">
        <v>2150412080</v>
      </c>
      <c r="K21" s="273">
        <v>-1.3626659890354508E-2</v>
      </c>
      <c r="M21" s="272">
        <v>0</v>
      </c>
      <c r="N21" s="272"/>
      <c r="O21" s="272">
        <v>2150412080</v>
      </c>
      <c r="P21" s="272"/>
      <c r="Q21" s="272">
        <v>0</v>
      </c>
      <c r="R21" s="272"/>
      <c r="S21" s="272">
        <v>2150412080</v>
      </c>
      <c r="U21" s="273">
        <v>-1.3626659890354508E-2</v>
      </c>
      <c r="V21" s="277"/>
      <c r="W21" s="277"/>
    </row>
    <row r="22" spans="1:23" ht="20.25">
      <c r="A22" s="219" t="s">
        <v>32</v>
      </c>
      <c r="C22" s="272">
        <v>0</v>
      </c>
      <c r="D22" s="272"/>
      <c r="E22" s="272">
        <v>-28451352207</v>
      </c>
      <c r="F22" s="272"/>
      <c r="G22" s="272">
        <v>0</v>
      </c>
      <c r="H22" s="272"/>
      <c r="I22" s="272">
        <v>-28451352207</v>
      </c>
      <c r="K22" s="273">
        <v>0.1802895842853878</v>
      </c>
      <c r="M22" s="272">
        <v>0</v>
      </c>
      <c r="N22" s="272"/>
      <c r="O22" s="272">
        <v>-28451352207</v>
      </c>
      <c r="P22" s="272"/>
      <c r="Q22" s="272">
        <v>0</v>
      </c>
      <c r="R22" s="272"/>
      <c r="S22" s="272">
        <v>-28451352207</v>
      </c>
      <c r="U22" s="273">
        <v>0.1802895842853878</v>
      </c>
      <c r="V22" s="277"/>
      <c r="W22" s="277"/>
    </row>
    <row r="23" spans="1:23" ht="30">
      <c r="A23" s="220" t="s">
        <v>33</v>
      </c>
      <c r="C23" s="272">
        <v>0</v>
      </c>
      <c r="D23" s="272"/>
      <c r="E23" s="272">
        <v>1757480400</v>
      </c>
      <c r="F23" s="272"/>
      <c r="G23" s="272">
        <v>0</v>
      </c>
      <c r="H23" s="272"/>
      <c r="I23" s="272">
        <v>1757480400</v>
      </c>
      <c r="K23" s="273">
        <v>-1.1136743463031605E-2</v>
      </c>
      <c r="M23" s="272">
        <v>0</v>
      </c>
      <c r="N23" s="272"/>
      <c r="O23" s="272">
        <v>1757480400</v>
      </c>
      <c r="P23" s="272"/>
      <c r="Q23" s="272">
        <v>0</v>
      </c>
      <c r="R23" s="272"/>
      <c r="S23" s="272">
        <v>1757480400</v>
      </c>
      <c r="U23" s="273">
        <v>-1.1136743463031605E-2</v>
      </c>
      <c r="V23" s="277"/>
      <c r="W23" s="277"/>
    </row>
    <row r="24" spans="1:23" ht="30">
      <c r="A24" s="221" t="s">
        <v>34</v>
      </c>
      <c r="C24" s="272">
        <v>0</v>
      </c>
      <c r="D24" s="272"/>
      <c r="E24" s="272">
        <v>-7208621869</v>
      </c>
      <c r="F24" s="272"/>
      <c r="G24" s="272">
        <v>-160402710</v>
      </c>
      <c r="H24" s="272"/>
      <c r="I24" s="272">
        <v>-7369024579</v>
      </c>
      <c r="K24" s="273">
        <v>4.6695790353677616E-2</v>
      </c>
      <c r="M24" s="272">
        <v>0</v>
      </c>
      <c r="N24" s="272"/>
      <c r="O24" s="272">
        <v>-7208621869</v>
      </c>
      <c r="P24" s="272"/>
      <c r="Q24" s="272">
        <v>-160402710</v>
      </c>
      <c r="R24" s="272"/>
      <c r="S24" s="272">
        <v>-7369024579</v>
      </c>
      <c r="U24" s="273">
        <v>4.6695790353677616E-2</v>
      </c>
      <c r="V24" s="277"/>
      <c r="W24" s="277"/>
    </row>
    <row r="25" spans="1:23" ht="20.25">
      <c r="A25" s="222" t="s">
        <v>35</v>
      </c>
      <c r="C25" s="272">
        <v>0</v>
      </c>
      <c r="D25" s="272"/>
      <c r="E25" s="272">
        <v>-13842248011</v>
      </c>
      <c r="F25" s="272"/>
      <c r="G25" s="272">
        <v>0</v>
      </c>
      <c r="H25" s="272"/>
      <c r="I25" s="272">
        <v>-13842248011</v>
      </c>
      <c r="K25" s="273">
        <v>8.7715097733190361E-2</v>
      </c>
      <c r="M25" s="272">
        <v>0</v>
      </c>
      <c r="N25" s="272"/>
      <c r="O25" s="272">
        <v>-13842248011</v>
      </c>
      <c r="P25" s="272"/>
      <c r="Q25" s="272">
        <v>0</v>
      </c>
      <c r="R25" s="272"/>
      <c r="S25" s="272">
        <v>-13842248011</v>
      </c>
      <c r="U25" s="273">
        <v>8.7715097733190361E-2</v>
      </c>
      <c r="V25" s="277"/>
      <c r="W25" s="277"/>
    </row>
    <row r="26" spans="1:23" ht="20.25">
      <c r="A26" s="223" t="s">
        <v>36</v>
      </c>
      <c r="C26" s="272">
        <v>0</v>
      </c>
      <c r="D26" s="272"/>
      <c r="E26" s="272">
        <v>-13165997297</v>
      </c>
      <c r="F26" s="272"/>
      <c r="G26" s="272">
        <v>0</v>
      </c>
      <c r="H26" s="272"/>
      <c r="I26" s="272">
        <v>-13165997297</v>
      </c>
      <c r="K26" s="273">
        <v>8.3429854655367161E-2</v>
      </c>
      <c r="M26" s="272">
        <v>0</v>
      </c>
      <c r="N26" s="272"/>
      <c r="O26" s="272">
        <v>-13165997297</v>
      </c>
      <c r="P26" s="272"/>
      <c r="Q26" s="272">
        <v>0</v>
      </c>
      <c r="R26" s="272"/>
      <c r="S26" s="272">
        <v>-13165997297</v>
      </c>
      <c r="U26" s="273">
        <v>8.3429854655367161E-2</v>
      </c>
      <c r="V26" s="277"/>
      <c r="W26" s="277"/>
    </row>
    <row r="27" spans="1:23" ht="20.25">
      <c r="A27" s="224" t="s">
        <v>37</v>
      </c>
      <c r="C27" s="272">
        <v>0</v>
      </c>
      <c r="D27" s="272"/>
      <c r="E27" s="272">
        <v>2100298622</v>
      </c>
      <c r="F27" s="272"/>
      <c r="G27" s="272">
        <v>0</v>
      </c>
      <c r="H27" s="272"/>
      <c r="I27" s="272">
        <v>2100298622</v>
      </c>
      <c r="K27" s="273">
        <v>-1.3309102593105896E-2</v>
      </c>
      <c r="M27" s="272">
        <v>0</v>
      </c>
      <c r="N27" s="272"/>
      <c r="O27" s="272">
        <v>2100298622</v>
      </c>
      <c r="P27" s="272"/>
      <c r="Q27" s="272">
        <v>0</v>
      </c>
      <c r="R27" s="272"/>
      <c r="S27" s="272">
        <v>2100298622</v>
      </c>
      <c r="U27" s="273">
        <v>-1.3309102593105896E-2</v>
      </c>
      <c r="V27" s="277"/>
      <c r="W27" s="277"/>
    </row>
    <row r="28" spans="1:23" ht="20.25">
      <c r="A28" s="225" t="s">
        <v>38</v>
      </c>
      <c r="C28" s="272">
        <v>0</v>
      </c>
      <c r="D28" s="272"/>
      <c r="E28" s="272">
        <v>339069024</v>
      </c>
      <c r="F28" s="272"/>
      <c r="G28" s="272">
        <v>0</v>
      </c>
      <c r="H28" s="272"/>
      <c r="I28" s="272">
        <v>339069024</v>
      </c>
      <c r="K28" s="273">
        <v>-2.1486013366342556E-3</v>
      </c>
      <c r="M28" s="272">
        <v>0</v>
      </c>
      <c r="N28" s="272"/>
      <c r="O28" s="272">
        <v>339069024</v>
      </c>
      <c r="P28" s="272"/>
      <c r="Q28" s="272">
        <v>0</v>
      </c>
      <c r="R28" s="272"/>
      <c r="S28" s="272">
        <v>339069024</v>
      </c>
      <c r="U28" s="273">
        <v>-2.1486013366342556E-3</v>
      </c>
      <c r="V28" s="277"/>
      <c r="W28" s="277"/>
    </row>
    <row r="29" spans="1:23" ht="20.25">
      <c r="A29" s="226" t="s">
        <v>118</v>
      </c>
      <c r="C29" s="272">
        <v>8320</v>
      </c>
      <c r="D29" s="272"/>
      <c r="E29" s="272">
        <v>0</v>
      </c>
      <c r="F29" s="272"/>
      <c r="G29" s="272">
        <v>0</v>
      </c>
      <c r="H29" s="272"/>
      <c r="I29" s="272">
        <v>8320</v>
      </c>
      <c r="K29" s="273">
        <v>-5.2721899835937264E-8</v>
      </c>
      <c r="M29" s="272">
        <v>8320</v>
      </c>
      <c r="N29" s="272"/>
      <c r="O29" s="272">
        <v>0</v>
      </c>
      <c r="P29" s="272"/>
      <c r="Q29" s="272">
        <v>0</v>
      </c>
      <c r="R29" s="272"/>
      <c r="S29" s="272">
        <v>8320</v>
      </c>
      <c r="U29" s="273">
        <v>-5.2721899835937264E-8</v>
      </c>
      <c r="V29" s="277"/>
      <c r="W29" s="277"/>
    </row>
    <row r="30" spans="1:23" ht="30">
      <c r="A30" s="227" t="s">
        <v>39</v>
      </c>
      <c r="C30" s="272">
        <v>0</v>
      </c>
      <c r="D30" s="272"/>
      <c r="E30" s="272">
        <v>-455308586</v>
      </c>
      <c r="F30" s="272"/>
      <c r="G30" s="272">
        <v>-2251553414</v>
      </c>
      <c r="H30" s="272"/>
      <c r="I30" s="272">
        <v>-2706862000</v>
      </c>
      <c r="K30" s="273">
        <v>1.7152753273281827E-2</v>
      </c>
      <c r="M30" s="272">
        <v>0</v>
      </c>
      <c r="N30" s="272"/>
      <c r="O30" s="272">
        <v>-455308586</v>
      </c>
      <c r="P30" s="272"/>
      <c r="Q30" s="272">
        <v>-2251553414</v>
      </c>
      <c r="R30" s="272"/>
      <c r="S30" s="272">
        <v>-2706862000</v>
      </c>
      <c r="U30" s="273">
        <v>1.7152753273281827E-2</v>
      </c>
      <c r="V30" s="277"/>
      <c r="W30" s="277"/>
    </row>
    <row r="31" spans="1:23" ht="20.25">
      <c r="A31" s="228" t="s">
        <v>41</v>
      </c>
      <c r="C31" s="272">
        <v>0</v>
      </c>
      <c r="D31" s="272"/>
      <c r="E31" s="272">
        <v>-5475227400</v>
      </c>
      <c r="F31" s="272"/>
      <c r="G31" s="272">
        <v>0</v>
      </c>
      <c r="H31" s="272"/>
      <c r="I31" s="272">
        <v>-5475227400</v>
      </c>
      <c r="K31" s="273">
        <v>3.4695239250213845E-2</v>
      </c>
      <c r="M31" s="272">
        <v>0</v>
      </c>
      <c r="N31" s="272"/>
      <c r="O31" s="272">
        <v>-5475227400</v>
      </c>
      <c r="P31" s="272"/>
      <c r="Q31" s="272">
        <v>0</v>
      </c>
      <c r="R31" s="272"/>
      <c r="S31" s="272">
        <v>-5475227400</v>
      </c>
      <c r="U31" s="273">
        <v>3.4695239250213845E-2</v>
      </c>
      <c r="V31" s="277"/>
      <c r="W31" s="277"/>
    </row>
    <row r="32" spans="1:23" ht="20.25">
      <c r="A32" s="229" t="s">
        <v>42</v>
      </c>
      <c r="C32" s="272">
        <v>0</v>
      </c>
      <c r="D32" s="272"/>
      <c r="E32" s="272">
        <v>-13083450321</v>
      </c>
      <c r="F32" s="272"/>
      <c r="G32" s="272">
        <v>-845090046</v>
      </c>
      <c r="H32" s="272"/>
      <c r="I32" s="272">
        <v>-13928540367</v>
      </c>
      <c r="K32" s="273">
        <v>8.8261912270406584E-2</v>
      </c>
      <c r="M32" s="272">
        <v>0</v>
      </c>
      <c r="N32" s="272"/>
      <c r="O32" s="272">
        <v>-13083450321</v>
      </c>
      <c r="P32" s="272"/>
      <c r="Q32" s="272">
        <v>-845090046</v>
      </c>
      <c r="R32" s="272"/>
      <c r="S32" s="272">
        <v>-13928540367</v>
      </c>
      <c r="U32" s="273">
        <v>8.8261912270406584E-2</v>
      </c>
      <c r="V32" s="277"/>
      <c r="W32" s="277"/>
    </row>
    <row r="33" spans="1:23" ht="20.25">
      <c r="A33" s="230" t="s">
        <v>43</v>
      </c>
      <c r="C33" s="272">
        <v>0</v>
      </c>
      <c r="D33" s="272"/>
      <c r="E33" s="272">
        <v>5511013200</v>
      </c>
      <c r="F33" s="272"/>
      <c r="G33" s="272">
        <v>353896073</v>
      </c>
      <c r="H33" s="272"/>
      <c r="I33" s="272">
        <v>5864909273</v>
      </c>
      <c r="K33" s="273">
        <v>-3.7164562408409332E-2</v>
      </c>
      <c r="M33" s="272">
        <v>0</v>
      </c>
      <c r="N33" s="272"/>
      <c r="O33" s="272">
        <v>5511013200</v>
      </c>
      <c r="P33" s="272"/>
      <c r="Q33" s="272">
        <v>353896073</v>
      </c>
      <c r="R33" s="272"/>
      <c r="S33" s="272">
        <v>5864909273</v>
      </c>
      <c r="U33" s="273">
        <v>-3.7164562408409332E-2</v>
      </c>
      <c r="V33" s="277"/>
      <c r="W33" s="277"/>
    </row>
    <row r="34" spans="1:23" ht="20.25">
      <c r="A34" s="231" t="s">
        <v>44</v>
      </c>
      <c r="C34" s="272">
        <v>0</v>
      </c>
      <c r="D34" s="272"/>
      <c r="E34" s="272">
        <v>-23857200</v>
      </c>
      <c r="F34" s="272"/>
      <c r="G34" s="272">
        <v>0</v>
      </c>
      <c r="H34" s="272"/>
      <c r="I34" s="272">
        <v>-23857200</v>
      </c>
      <c r="K34" s="273">
        <v>1.511775130728272E-4</v>
      </c>
      <c r="M34" s="272">
        <v>0</v>
      </c>
      <c r="N34" s="272"/>
      <c r="O34" s="272">
        <v>-23857200</v>
      </c>
      <c r="P34" s="272"/>
      <c r="Q34" s="272">
        <v>0</v>
      </c>
      <c r="R34" s="272"/>
      <c r="S34" s="272">
        <v>-23857200</v>
      </c>
      <c r="U34" s="273">
        <v>1.511775130728272E-4</v>
      </c>
      <c r="V34" s="277"/>
      <c r="W34" s="277"/>
    </row>
    <row r="35" spans="1:23" ht="20.25">
      <c r="A35" s="232" t="s">
        <v>46</v>
      </c>
      <c r="C35" s="272">
        <v>0</v>
      </c>
      <c r="D35" s="272"/>
      <c r="E35" s="272">
        <v>308663582</v>
      </c>
      <c r="F35" s="272"/>
      <c r="G35" s="272">
        <v>0</v>
      </c>
      <c r="H35" s="272"/>
      <c r="I35" s="272">
        <v>308663582</v>
      </c>
      <c r="K35" s="273">
        <v>-1.9559291410102893E-3</v>
      </c>
      <c r="M35" s="272">
        <v>0</v>
      </c>
      <c r="N35" s="272"/>
      <c r="O35" s="272">
        <v>308663582</v>
      </c>
      <c r="P35" s="272"/>
      <c r="Q35" s="272">
        <v>0</v>
      </c>
      <c r="R35" s="272"/>
      <c r="S35" s="272">
        <v>308663582</v>
      </c>
      <c r="U35" s="273">
        <v>-1.9559291410102893E-3</v>
      </c>
      <c r="V35" s="277"/>
      <c r="W35" s="277"/>
    </row>
    <row r="36" spans="1:23" ht="20.25">
      <c r="A36" s="233" t="s">
        <v>47</v>
      </c>
      <c r="C36" s="272">
        <v>0</v>
      </c>
      <c r="D36" s="272"/>
      <c r="E36" s="272">
        <v>-921282856</v>
      </c>
      <c r="F36" s="272"/>
      <c r="G36" s="272">
        <v>0</v>
      </c>
      <c r="H36" s="272"/>
      <c r="I36" s="272">
        <v>-921282856</v>
      </c>
      <c r="K36" s="273">
        <v>5.8379546219469005E-3</v>
      </c>
      <c r="M36" s="272">
        <v>0</v>
      </c>
      <c r="N36" s="272"/>
      <c r="O36" s="272">
        <v>-921282856</v>
      </c>
      <c r="P36" s="272"/>
      <c r="Q36" s="272">
        <v>0</v>
      </c>
      <c r="R36" s="272"/>
      <c r="S36" s="272">
        <v>-921282856</v>
      </c>
      <c r="U36" s="273">
        <v>5.8379546219469005E-3</v>
      </c>
      <c r="V36" s="277"/>
      <c r="W36" s="277"/>
    </row>
    <row r="37" spans="1:23" ht="20.25">
      <c r="A37" s="234" t="s">
        <v>48</v>
      </c>
      <c r="C37" s="272">
        <v>0</v>
      </c>
      <c r="D37" s="272"/>
      <c r="E37" s="272">
        <v>-4258510200</v>
      </c>
      <c r="F37" s="272"/>
      <c r="G37" s="272">
        <v>0</v>
      </c>
      <c r="H37" s="272"/>
      <c r="I37" s="272">
        <v>-4258510200</v>
      </c>
      <c r="K37" s="273">
        <v>2.6985186083499656E-2</v>
      </c>
      <c r="M37" s="272">
        <v>0</v>
      </c>
      <c r="N37" s="272"/>
      <c r="O37" s="272">
        <v>-4258510200</v>
      </c>
      <c r="P37" s="272"/>
      <c r="Q37" s="272">
        <v>0</v>
      </c>
      <c r="R37" s="272"/>
      <c r="S37" s="272">
        <v>-4258510200</v>
      </c>
      <c r="U37" s="273">
        <v>2.6985186083499656E-2</v>
      </c>
      <c r="V37" s="277"/>
      <c r="W37" s="277"/>
    </row>
    <row r="38" spans="1:23" ht="20.25">
      <c r="A38" s="235" t="s">
        <v>49</v>
      </c>
      <c r="C38" s="272">
        <v>0</v>
      </c>
      <c r="D38" s="272"/>
      <c r="E38" s="272">
        <v>-2648149200</v>
      </c>
      <c r="F38" s="272"/>
      <c r="G38" s="272">
        <v>0</v>
      </c>
      <c r="H38" s="272"/>
      <c r="I38" s="272">
        <v>-2648149200</v>
      </c>
      <c r="K38" s="273">
        <v>1.678070395108382E-2</v>
      </c>
      <c r="M38" s="272">
        <v>0</v>
      </c>
      <c r="N38" s="272"/>
      <c r="O38" s="272">
        <v>-2648149200</v>
      </c>
      <c r="P38" s="272"/>
      <c r="Q38" s="272">
        <v>0</v>
      </c>
      <c r="R38" s="272"/>
      <c r="S38" s="272">
        <v>-2648149200</v>
      </c>
      <c r="U38" s="273">
        <v>1.678070395108382E-2</v>
      </c>
      <c r="V38" s="277"/>
      <c r="W38" s="277"/>
    </row>
    <row r="39" spans="1:23" ht="20.25">
      <c r="A39" s="236" t="s">
        <v>50</v>
      </c>
      <c r="C39" s="272">
        <v>6662</v>
      </c>
      <c r="D39" s="272"/>
      <c r="E39" s="272">
        <v>-2564649855</v>
      </c>
      <c r="F39" s="272"/>
      <c r="G39" s="272">
        <v>-4980059126</v>
      </c>
      <c r="H39" s="272"/>
      <c r="I39" s="272">
        <v>-7544702319</v>
      </c>
      <c r="K39" s="273">
        <v>4.7809019225274231E-2</v>
      </c>
      <c r="M39" s="272">
        <v>6662</v>
      </c>
      <c r="N39" s="272"/>
      <c r="O39" s="272">
        <v>-2564649855</v>
      </c>
      <c r="P39" s="272"/>
      <c r="Q39" s="272">
        <v>-4980059126</v>
      </c>
      <c r="R39" s="272"/>
      <c r="S39" s="272">
        <v>-7544702319</v>
      </c>
      <c r="U39" s="273">
        <v>4.7809019225274231E-2</v>
      </c>
      <c r="V39" s="277"/>
      <c r="W39" s="277"/>
    </row>
    <row r="40" spans="1:23" ht="20.25">
      <c r="A40" s="237" t="s">
        <v>51</v>
      </c>
      <c r="C40" s="272">
        <v>0</v>
      </c>
      <c r="D40" s="272"/>
      <c r="E40" s="272">
        <v>-1490711674</v>
      </c>
      <c r="F40" s="272"/>
      <c r="G40" s="272">
        <v>0</v>
      </c>
      <c r="H40" s="272"/>
      <c r="I40" s="272">
        <v>-1490711674</v>
      </c>
      <c r="K40" s="273">
        <v>9.4462922549147076E-3</v>
      </c>
      <c r="M40" s="272">
        <v>0</v>
      </c>
      <c r="N40" s="272"/>
      <c r="O40" s="272">
        <v>-1490711674</v>
      </c>
      <c r="P40" s="272"/>
      <c r="Q40" s="272">
        <v>0</v>
      </c>
      <c r="R40" s="272"/>
      <c r="S40" s="272">
        <v>-1490711674</v>
      </c>
      <c r="U40" s="273">
        <v>9.4462922549147076E-3</v>
      </c>
      <c r="V40" s="277"/>
      <c r="W40" s="277"/>
    </row>
    <row r="41" spans="1:23" ht="20.25">
      <c r="A41" s="238" t="s">
        <v>52</v>
      </c>
      <c r="C41" s="272">
        <v>0</v>
      </c>
      <c r="D41" s="272"/>
      <c r="E41" s="272">
        <v>-3204817200</v>
      </c>
      <c r="F41" s="272"/>
      <c r="G41" s="272">
        <v>0</v>
      </c>
      <c r="H41" s="272"/>
      <c r="I41" s="272">
        <v>-3204817200</v>
      </c>
      <c r="K41" s="273">
        <v>2.0308179256116457E-2</v>
      </c>
      <c r="M41" s="272">
        <v>0</v>
      </c>
      <c r="N41" s="272"/>
      <c r="O41" s="272">
        <v>-3204817200</v>
      </c>
      <c r="P41" s="272"/>
      <c r="Q41" s="272">
        <v>0</v>
      </c>
      <c r="R41" s="272"/>
      <c r="S41" s="272">
        <v>-3204817200</v>
      </c>
      <c r="U41" s="273">
        <v>2.0308179256116457E-2</v>
      </c>
      <c r="V41" s="277"/>
      <c r="W41" s="277"/>
    </row>
    <row r="42" spans="1:23" ht="20.25">
      <c r="A42" s="239" t="s">
        <v>53</v>
      </c>
      <c r="C42" s="272">
        <v>0</v>
      </c>
      <c r="D42" s="272"/>
      <c r="E42" s="272">
        <v>-5271615002</v>
      </c>
      <c r="F42" s="272"/>
      <c r="G42" s="272">
        <v>0</v>
      </c>
      <c r="H42" s="272"/>
      <c r="I42" s="272">
        <v>-5271615002</v>
      </c>
      <c r="K42" s="273">
        <v>3.3404994965032235E-2</v>
      </c>
      <c r="M42" s="272">
        <v>0</v>
      </c>
      <c r="N42" s="272"/>
      <c r="O42" s="272">
        <v>-5271615002</v>
      </c>
      <c r="P42" s="272"/>
      <c r="Q42" s="272">
        <v>0</v>
      </c>
      <c r="R42" s="272"/>
      <c r="S42" s="272">
        <v>-5271615002</v>
      </c>
      <c r="U42" s="273">
        <v>3.3404994965032235E-2</v>
      </c>
      <c r="V42" s="277"/>
      <c r="W42" s="277"/>
    </row>
    <row r="43" spans="1:23" ht="20.25">
      <c r="A43" s="240" t="s">
        <v>119</v>
      </c>
      <c r="C43" s="272">
        <v>0</v>
      </c>
      <c r="D43" s="272"/>
      <c r="E43" s="272">
        <v>-39873333600</v>
      </c>
      <c r="F43" s="272"/>
      <c r="G43" s="272">
        <v>-2318163685</v>
      </c>
      <c r="H43" s="272"/>
      <c r="I43" s="272">
        <v>-42191497285</v>
      </c>
      <c r="K43" s="273">
        <v>0.2673576795418256</v>
      </c>
      <c r="M43" s="272">
        <v>0</v>
      </c>
      <c r="N43" s="272"/>
      <c r="O43" s="272">
        <v>-39873333600</v>
      </c>
      <c r="P43" s="272"/>
      <c r="Q43" s="272">
        <v>-2318163685</v>
      </c>
      <c r="R43" s="272"/>
      <c r="S43" s="272">
        <v>-42191497285</v>
      </c>
      <c r="U43" s="273">
        <v>0.2673576795418256</v>
      </c>
      <c r="V43" s="277"/>
      <c r="W43" s="277"/>
    </row>
    <row r="44" spans="1:23" ht="20.25">
      <c r="A44" s="241" t="s">
        <v>120</v>
      </c>
      <c r="C44" s="272">
        <v>0</v>
      </c>
      <c r="D44" s="272"/>
      <c r="E44" s="272">
        <v>-1489166692</v>
      </c>
      <c r="F44" s="272"/>
      <c r="G44" s="272">
        <v>0</v>
      </c>
      <c r="H44" s="272"/>
      <c r="I44" s="272">
        <v>-1489166692</v>
      </c>
      <c r="K44" s="273">
        <v>9.4365020642593785E-3</v>
      </c>
      <c r="M44" s="272">
        <v>0</v>
      </c>
      <c r="N44" s="272"/>
      <c r="O44" s="272">
        <v>-1489166692</v>
      </c>
      <c r="P44" s="272"/>
      <c r="Q44" s="272">
        <v>0</v>
      </c>
      <c r="R44" s="272"/>
      <c r="S44" s="272">
        <v>-1489166692</v>
      </c>
      <c r="U44" s="273">
        <v>9.4365020642593785E-3</v>
      </c>
      <c r="V44" s="277"/>
      <c r="W44" s="277"/>
    </row>
    <row r="45" spans="1:23" ht="20.25">
      <c r="A45" s="242" t="s">
        <v>121</v>
      </c>
      <c r="C45" s="272">
        <v>0</v>
      </c>
      <c r="D45" s="272"/>
      <c r="E45" s="272">
        <v>-11797385400</v>
      </c>
      <c r="F45" s="272"/>
      <c r="G45" s="272">
        <v>0</v>
      </c>
      <c r="H45" s="272"/>
      <c r="I45" s="272">
        <v>-11797385400</v>
      </c>
      <c r="K45" s="273">
        <v>7.4757280214513055E-2</v>
      </c>
      <c r="M45" s="272">
        <v>0</v>
      </c>
      <c r="N45" s="272"/>
      <c r="O45" s="272">
        <v>-11797385400</v>
      </c>
      <c r="P45" s="272"/>
      <c r="Q45" s="272">
        <v>0</v>
      </c>
      <c r="R45" s="272"/>
      <c r="S45" s="272">
        <v>-11797385400</v>
      </c>
      <c r="U45" s="273">
        <v>7.4757280214513055E-2</v>
      </c>
      <c r="V45" s="277"/>
      <c r="W45" s="277"/>
    </row>
    <row r="46" spans="1:23" ht="20.25">
      <c r="A46" s="243" t="s">
        <v>55</v>
      </c>
      <c r="C46" s="272">
        <v>0</v>
      </c>
      <c r="D46" s="272"/>
      <c r="E46" s="272">
        <v>-20055278809</v>
      </c>
      <c r="F46" s="272"/>
      <c r="G46" s="272">
        <v>0</v>
      </c>
      <c r="H46" s="272"/>
      <c r="I46" s="272">
        <v>-20055278809</v>
      </c>
      <c r="K46" s="273">
        <v>0.12708562506609292</v>
      </c>
      <c r="M46" s="272">
        <v>0</v>
      </c>
      <c r="N46" s="272"/>
      <c r="O46" s="272">
        <v>-20055278809</v>
      </c>
      <c r="P46" s="272"/>
      <c r="Q46" s="272">
        <v>0</v>
      </c>
      <c r="R46" s="272"/>
      <c r="S46" s="272">
        <v>-20055278809</v>
      </c>
      <c r="U46" s="273">
        <v>0.12708562506609292</v>
      </c>
      <c r="V46" s="277"/>
      <c r="W46" s="277"/>
    </row>
    <row r="47" spans="1:23" ht="20.25">
      <c r="A47" s="244" t="s">
        <v>122</v>
      </c>
      <c r="C47" s="272">
        <v>0</v>
      </c>
      <c r="D47" s="272"/>
      <c r="E47" s="272">
        <v>-2421366707</v>
      </c>
      <c r="F47" s="272"/>
      <c r="G47" s="272">
        <v>0</v>
      </c>
      <c r="H47" s="272"/>
      <c r="I47" s="272">
        <v>-2421366707</v>
      </c>
      <c r="K47" s="273">
        <v>1.5343636176986449E-2</v>
      </c>
      <c r="M47" s="272">
        <v>0</v>
      </c>
      <c r="N47" s="272"/>
      <c r="O47" s="272">
        <v>-2421366707</v>
      </c>
      <c r="P47" s="272"/>
      <c r="Q47" s="272">
        <v>0</v>
      </c>
      <c r="R47" s="272"/>
      <c r="S47" s="272">
        <v>-2421366707</v>
      </c>
      <c r="U47" s="273">
        <v>1.5343636176986449E-2</v>
      </c>
      <c r="V47" s="277"/>
      <c r="W47" s="277"/>
    </row>
    <row r="48" spans="1:23" ht="20.25">
      <c r="A48" s="245" t="s">
        <v>58</v>
      </c>
      <c r="C48" s="272">
        <v>0</v>
      </c>
      <c r="D48" s="272"/>
      <c r="E48" s="272">
        <v>-2253676710</v>
      </c>
      <c r="F48" s="272"/>
      <c r="G48" s="272">
        <v>0</v>
      </c>
      <c r="H48" s="272"/>
      <c r="I48" s="272">
        <v>-2253676710</v>
      </c>
      <c r="K48" s="273">
        <v>1.4281023770096711E-2</v>
      </c>
      <c r="M48" s="272">
        <v>0</v>
      </c>
      <c r="N48" s="272"/>
      <c r="O48" s="272">
        <v>-2253676710</v>
      </c>
      <c r="P48" s="272"/>
      <c r="Q48" s="272">
        <v>0</v>
      </c>
      <c r="R48" s="272"/>
      <c r="S48" s="272">
        <v>-2253676710</v>
      </c>
      <c r="U48" s="273">
        <v>1.4281023770096711E-2</v>
      </c>
      <c r="V48" s="277"/>
      <c r="W48" s="277"/>
    </row>
    <row r="49" spans="1:23" ht="30">
      <c r="A49" s="246" t="s">
        <v>59</v>
      </c>
      <c r="C49" s="272">
        <v>0</v>
      </c>
      <c r="D49" s="272"/>
      <c r="E49" s="272">
        <v>-1670004001</v>
      </c>
      <c r="F49" s="272"/>
      <c r="G49" s="272">
        <v>-31470</v>
      </c>
      <c r="H49" s="272"/>
      <c r="I49" s="272">
        <v>-1670035471</v>
      </c>
      <c r="K49" s="273">
        <v>1.0582625339486094E-2</v>
      </c>
      <c r="M49" s="272">
        <v>0</v>
      </c>
      <c r="N49" s="272"/>
      <c r="O49" s="272">
        <v>-1670004001</v>
      </c>
      <c r="P49" s="272"/>
      <c r="Q49" s="272">
        <v>-31470</v>
      </c>
      <c r="R49" s="272"/>
      <c r="S49" s="272">
        <v>-1670035471</v>
      </c>
      <c r="U49" s="273">
        <v>1.0582625339486094E-2</v>
      </c>
      <c r="V49" s="277"/>
      <c r="W49" s="277"/>
    </row>
    <row r="50" spans="1:23" ht="20.25">
      <c r="A50" s="247" t="s">
        <v>123</v>
      </c>
      <c r="C50" s="272">
        <v>27338</v>
      </c>
      <c r="D50" s="272"/>
      <c r="E50" s="272">
        <v>0</v>
      </c>
      <c r="F50" s="272"/>
      <c r="G50" s="272">
        <v>0</v>
      </c>
      <c r="H50" s="272"/>
      <c r="I50" s="272">
        <v>27338</v>
      </c>
      <c r="K50" s="273">
        <v>-1.7323453097534289E-7</v>
      </c>
      <c r="M50" s="272">
        <v>27338</v>
      </c>
      <c r="N50" s="272"/>
      <c r="O50" s="272">
        <v>0</v>
      </c>
      <c r="P50" s="272"/>
      <c r="Q50" s="272">
        <v>0</v>
      </c>
      <c r="R50" s="272"/>
      <c r="S50" s="272">
        <v>27338</v>
      </c>
      <c r="U50" s="273">
        <v>-1.7323453097534289E-7</v>
      </c>
      <c r="V50" s="277"/>
      <c r="W50" s="277"/>
    </row>
    <row r="51" spans="1:23" ht="20.25">
      <c r="A51" s="248" t="s">
        <v>60</v>
      </c>
      <c r="C51" s="272">
        <v>0</v>
      </c>
      <c r="D51" s="272"/>
      <c r="E51" s="272">
        <v>2580483133</v>
      </c>
      <c r="F51" s="272"/>
      <c r="G51" s="272">
        <v>0</v>
      </c>
      <c r="H51" s="272"/>
      <c r="I51" s="272">
        <v>2580483133</v>
      </c>
      <c r="K51" s="273">
        <v>-1.635191986374418E-2</v>
      </c>
      <c r="M51" s="272">
        <v>0</v>
      </c>
      <c r="N51" s="272"/>
      <c r="O51" s="272">
        <v>2580483133</v>
      </c>
      <c r="P51" s="272"/>
      <c r="Q51" s="272">
        <v>0</v>
      </c>
      <c r="R51" s="272"/>
      <c r="S51" s="272">
        <v>2580483133</v>
      </c>
      <c r="U51" s="273">
        <v>-1.635191986374418E-2</v>
      </c>
      <c r="V51" s="277"/>
      <c r="W51" s="277"/>
    </row>
    <row r="52" spans="1:23" ht="20.25">
      <c r="A52" s="249" t="s">
        <v>62</v>
      </c>
      <c r="C52" s="272">
        <v>2272</v>
      </c>
      <c r="D52" s="272"/>
      <c r="E52" s="272">
        <v>-5643008903</v>
      </c>
      <c r="F52" s="272"/>
      <c r="G52" s="272">
        <v>0</v>
      </c>
      <c r="H52" s="272"/>
      <c r="I52" s="272">
        <v>-5643006631</v>
      </c>
      <c r="K52" s="273">
        <v>3.5758417112152857E-2</v>
      </c>
      <c r="M52" s="272">
        <v>2272</v>
      </c>
      <c r="N52" s="272"/>
      <c r="O52" s="272">
        <v>-5643008903</v>
      </c>
      <c r="P52" s="272"/>
      <c r="Q52" s="272">
        <v>0</v>
      </c>
      <c r="R52" s="272"/>
      <c r="S52" s="272">
        <v>-5643006631</v>
      </c>
      <c r="U52" s="273">
        <v>3.5758417112152857E-2</v>
      </c>
      <c r="V52" s="277"/>
      <c r="W52" s="277"/>
    </row>
    <row r="53" spans="1:23" ht="21" thickBot="1">
      <c r="A53" s="250" t="s">
        <v>63</v>
      </c>
      <c r="C53" s="271">
        <f>SUM(C9:$C$52)</f>
        <v>44592</v>
      </c>
      <c r="D53" s="272"/>
      <c r="E53" s="271">
        <f>SUM(E9:$E$52)</f>
        <v>-147602810678</v>
      </c>
      <c r="F53" s="272"/>
      <c r="G53" s="271">
        <f>SUM(G9:$G$52)</f>
        <v>-10283223848</v>
      </c>
      <c r="H53" s="272"/>
      <c r="I53" s="271">
        <f>SUM(I9:$I$52)</f>
        <v>-157885989934</v>
      </c>
      <c r="K53" s="296">
        <f>SUM(K9:$K$52)</f>
        <v>1.0004867003363156</v>
      </c>
      <c r="M53" s="271">
        <f>SUM(M9:$M$52)</f>
        <v>44592</v>
      </c>
      <c r="N53" s="272"/>
      <c r="O53" s="271">
        <f>SUM(O9:$O$52)</f>
        <v>-147602810678</v>
      </c>
      <c r="P53" s="272"/>
      <c r="Q53" s="271">
        <f>SUM(Q9:$Q$52)</f>
        <v>-10283223848</v>
      </c>
      <c r="R53" s="272"/>
      <c r="S53" s="271">
        <f>SUM(S9:$S$52)</f>
        <v>-157885989934</v>
      </c>
      <c r="U53" s="296">
        <f>SUM(U9:$U$52)</f>
        <v>1.0004867003363156</v>
      </c>
      <c r="V53" s="277"/>
    </row>
    <row r="54" spans="1:23" ht="15.75" thickTop="1">
      <c r="C54" s="251"/>
      <c r="E54" s="252"/>
      <c r="G54" s="253"/>
      <c r="I54" s="254"/>
      <c r="K54" s="255"/>
      <c r="M54" s="256"/>
      <c r="O54" s="257"/>
      <c r="Q54" s="258"/>
      <c r="S54" s="259"/>
      <c r="U54" s="260"/>
    </row>
    <row r="55" spans="1:23">
      <c r="C55" s="274"/>
      <c r="D55" s="274"/>
      <c r="E55" s="303"/>
      <c r="F55" s="274"/>
      <c r="G55" s="304"/>
      <c r="H55" s="274"/>
      <c r="I55" s="305"/>
    </row>
    <row r="56" spans="1:23">
      <c r="C56" s="274"/>
      <c r="D56" s="274"/>
      <c r="E56" s="274"/>
      <c r="F56" s="274"/>
      <c r="G56" s="274"/>
      <c r="H56" s="274"/>
      <c r="I56" s="274"/>
    </row>
    <row r="57" spans="1:23">
      <c r="C57" s="305"/>
      <c r="D57" s="274"/>
      <c r="E57" s="305"/>
      <c r="F57" s="274"/>
      <c r="G57" s="305"/>
      <c r="H57" s="274"/>
      <c r="I57" s="305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32"/>
  <sheetViews>
    <sheetView rightToLeft="1" view="pageBreakPreview" zoomScale="150" zoomScaleNormal="100" zoomScaleSheetLayoutView="150" workbookViewId="0">
      <selection activeCell="C13" sqref="C13"/>
    </sheetView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>
      <c r="A1" s="368" t="s">
        <v>0</v>
      </c>
      <c r="B1" s="309"/>
      <c r="C1" s="309"/>
      <c r="D1" s="309"/>
      <c r="E1" s="309"/>
    </row>
    <row r="2" spans="1:5" ht="20.100000000000001" customHeight="1">
      <c r="A2" s="369" t="s">
        <v>88</v>
      </c>
      <c r="B2" s="309"/>
      <c r="C2" s="309"/>
      <c r="D2" s="309"/>
      <c r="E2" s="309"/>
    </row>
    <row r="3" spans="1:5" ht="20.100000000000001" customHeight="1">
      <c r="A3" s="370" t="s">
        <v>2</v>
      </c>
      <c r="B3" s="309"/>
      <c r="C3" s="309"/>
      <c r="D3" s="309"/>
      <c r="E3" s="309"/>
    </row>
    <row r="5" spans="1:5" ht="15.75">
      <c r="A5" s="371" t="s">
        <v>124</v>
      </c>
      <c r="B5" s="309"/>
      <c r="C5" s="309"/>
      <c r="D5" s="309"/>
      <c r="E5" s="309"/>
    </row>
    <row r="7" spans="1:5" ht="15.75">
      <c r="C7" s="261" t="s">
        <v>103</v>
      </c>
      <c r="E7" s="262" t="s">
        <v>7</v>
      </c>
    </row>
    <row r="8" spans="1:5" ht="15.75">
      <c r="A8" s="263" t="s">
        <v>100</v>
      </c>
      <c r="C8" s="264" t="s">
        <v>71</v>
      </c>
      <c r="E8" s="265" t="s">
        <v>71</v>
      </c>
    </row>
    <row r="9" spans="1:5" ht="20.25">
      <c r="A9" s="266" t="s">
        <v>125</v>
      </c>
      <c r="C9" s="272">
        <v>-66667</v>
      </c>
      <c r="D9" s="272"/>
      <c r="E9" s="272">
        <v>-66667</v>
      </c>
    </row>
    <row r="10" spans="1:5" s="270" customFormat="1" ht="20.25">
      <c r="A10" s="267" t="s">
        <v>126</v>
      </c>
      <c r="B10"/>
      <c r="C10" s="272">
        <v>76872450</v>
      </c>
      <c r="D10" s="272"/>
      <c r="E10" s="272">
        <v>76872450</v>
      </c>
    </row>
    <row r="11" spans="1:5" ht="20.25">
      <c r="A11" s="280" t="s">
        <v>127</v>
      </c>
      <c r="C11" s="272">
        <f>597560220+44592</f>
        <v>597604812</v>
      </c>
      <c r="D11" s="272"/>
      <c r="E11" s="272">
        <f>597560220+44592</f>
        <v>597604812</v>
      </c>
    </row>
    <row r="12" spans="1:5" ht="21" thickBot="1">
      <c r="A12" s="268" t="s">
        <v>63</v>
      </c>
      <c r="C12" s="271">
        <f>SUM(C9:$C$11)</f>
        <v>674410595</v>
      </c>
      <c r="D12" s="272"/>
      <c r="E12" s="271">
        <f>SUM(E9:$E$11)</f>
        <v>674410595</v>
      </c>
    </row>
    <row r="13" spans="1:5" ht="15.75" thickTop="1">
      <c r="C13" s="306"/>
      <c r="E13" s="307"/>
    </row>
    <row r="14" spans="1:5" ht="20.25">
      <c r="C14" s="372"/>
    </row>
    <row r="15" spans="1:5">
      <c r="A15" s="281"/>
      <c r="B15" s="281"/>
      <c r="C15" s="282"/>
    </row>
    <row r="16" spans="1:5">
      <c r="A16" s="281"/>
      <c r="B16" s="281"/>
      <c r="C16" s="281"/>
    </row>
    <row r="17" spans="1:3">
      <c r="A17" s="281"/>
      <c r="B17" s="281"/>
      <c r="C17" s="281"/>
    </row>
    <row r="18" spans="1:3">
      <c r="A18" s="281"/>
      <c r="B18" s="281"/>
      <c r="C18" s="281"/>
    </row>
    <row r="19" spans="1:3">
      <c r="A19" s="281"/>
      <c r="B19" s="281"/>
      <c r="C19" s="281"/>
    </row>
    <row r="20" spans="1:3">
      <c r="A20" s="281"/>
      <c r="B20" s="281"/>
      <c r="C20" s="281"/>
    </row>
    <row r="21" spans="1:3">
      <c r="A21" s="281"/>
      <c r="B21" s="281"/>
      <c r="C21" s="281"/>
    </row>
    <row r="22" spans="1:3">
      <c r="A22" s="281"/>
      <c r="B22" s="281"/>
      <c r="C22" s="281"/>
    </row>
    <row r="23" spans="1:3">
      <c r="A23" s="281"/>
      <c r="B23" s="281"/>
      <c r="C23" s="281"/>
    </row>
    <row r="24" spans="1:3">
      <c r="A24" s="281"/>
      <c r="B24" s="281"/>
      <c r="C24" s="281"/>
    </row>
    <row r="25" spans="1:3">
      <c r="A25" s="281"/>
      <c r="B25" s="281"/>
      <c r="C25" s="281"/>
    </row>
    <row r="26" spans="1:3">
      <c r="A26" s="281"/>
      <c r="B26" s="281"/>
      <c r="C26" s="281"/>
    </row>
    <row r="27" spans="1:3">
      <c r="A27" s="281"/>
      <c r="B27" s="281"/>
      <c r="C27" s="281"/>
    </row>
    <row r="28" spans="1:3">
      <c r="A28" s="281"/>
      <c r="B28" s="281"/>
      <c r="C28" s="281"/>
    </row>
    <row r="29" spans="1:3">
      <c r="A29" s="281"/>
      <c r="B29" s="281"/>
      <c r="C29" s="281"/>
    </row>
    <row r="30" spans="1:3">
      <c r="A30" s="281"/>
      <c r="B30" s="281"/>
      <c r="C30" s="281"/>
    </row>
    <row r="31" spans="1:3">
      <c r="A31" s="281"/>
      <c r="B31" s="281"/>
      <c r="C31" s="281"/>
    </row>
    <row r="32" spans="1:3">
      <c r="A32" s="281"/>
      <c r="B32" s="281"/>
      <c r="C32" s="281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0</vt:lpstr>
      <vt:lpstr>1</vt:lpstr>
      <vt:lpstr>2</vt:lpstr>
      <vt:lpstr>3</vt:lpstr>
      <vt:lpstr>4</vt:lpstr>
      <vt:lpstr>5</vt:lpstr>
      <vt:lpstr>6</vt:lpstr>
      <vt:lpstr>7</vt:lpstr>
      <vt:lpstr>'1'!Print_Area</vt:lpstr>
      <vt:lpstr>'2'!Print_Area</vt:lpstr>
      <vt:lpstr>'3'!Print_Area</vt:lpstr>
      <vt:lpstr>'6'!Print_Area</vt:lpstr>
      <vt:lpstr>'7'!Print_Area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2021-11-24T04:58:49Z</dcterms:created>
  <dcterms:modified xsi:type="dcterms:W3CDTF">2021-11-30T12:41:50Z</dcterms:modified>
</cp:coreProperties>
</file>