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رشد سامان\افشای پرتفو\"/>
    </mc:Choice>
  </mc:AlternateContent>
  <xr:revisionPtr revIDLastSave="0" documentId="13_ncr:1_{2801C4D9-2335-43A6-93E0-3F08F5AA665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definedNames>
    <definedName name="_xlnm.Print_Area" localSheetId="10">'10'!$A$1:$Q$37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8" l="1"/>
  <c r="E8" i="8"/>
  <c r="C13" i="16"/>
  <c r="E13" i="16"/>
  <c r="O10" i="12"/>
  <c r="O11" i="12"/>
  <c r="O57" i="12" s="1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9" i="12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9" i="11"/>
  <c r="I13" i="15" l="1"/>
  <c r="E13" i="15"/>
  <c r="K12" i="15"/>
  <c r="G12" i="15"/>
  <c r="K11" i="15"/>
  <c r="G11" i="15"/>
  <c r="K10" i="15"/>
  <c r="G10" i="15"/>
  <c r="K9" i="15"/>
  <c r="K13" i="15" s="1"/>
  <c r="G9" i="15"/>
  <c r="G13" i="15" s="1"/>
  <c r="Q9" i="14"/>
  <c r="O9" i="14"/>
  <c r="M9" i="14"/>
  <c r="K9" i="14"/>
  <c r="I9" i="14"/>
  <c r="G9" i="14"/>
  <c r="E9" i="14"/>
  <c r="C9" i="14"/>
  <c r="U60" i="13"/>
  <c r="S60" i="13"/>
  <c r="Q60" i="13"/>
  <c r="O60" i="13"/>
  <c r="M60" i="13"/>
  <c r="K60" i="13"/>
  <c r="I60" i="13"/>
  <c r="G60" i="13"/>
  <c r="E60" i="13"/>
  <c r="C60" i="13"/>
  <c r="Q57" i="12"/>
  <c r="M57" i="12"/>
  <c r="K57" i="12"/>
  <c r="I57" i="12"/>
  <c r="G57" i="12"/>
  <c r="E57" i="12"/>
  <c r="C57" i="12"/>
  <c r="Q34" i="11"/>
  <c r="O34" i="11"/>
  <c r="M34" i="11"/>
  <c r="K34" i="11"/>
  <c r="I34" i="11"/>
  <c r="G34" i="11"/>
  <c r="E34" i="11"/>
  <c r="C34" i="11"/>
  <c r="S13" i="10"/>
  <c r="Q13" i="10"/>
  <c r="O13" i="10"/>
  <c r="M13" i="10"/>
  <c r="K13" i="10"/>
  <c r="I13" i="10"/>
  <c r="S12" i="9"/>
  <c r="Q12" i="9"/>
  <c r="O12" i="9"/>
  <c r="M12" i="9"/>
  <c r="K12" i="9"/>
  <c r="I12" i="9"/>
  <c r="E12" i="8"/>
  <c r="I11" i="8"/>
  <c r="G11" i="8"/>
  <c r="I10" i="8"/>
  <c r="G10" i="8"/>
  <c r="I9" i="8"/>
  <c r="G9" i="8"/>
  <c r="I8" i="8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14" i="6"/>
  <c r="Q14" i="6"/>
  <c r="O14" i="6"/>
  <c r="M14" i="6"/>
  <c r="K14" i="6"/>
  <c r="K10" i="5"/>
  <c r="AI10" i="4"/>
  <c r="AG10" i="4"/>
  <c r="AE10" i="4"/>
  <c r="AC10" i="4"/>
  <c r="AA10" i="4"/>
  <c r="Y10" i="4"/>
  <c r="X10" i="4"/>
  <c r="V10" i="4"/>
  <c r="U10" i="4"/>
  <c r="S10" i="4"/>
  <c r="Q10" i="4"/>
  <c r="O10" i="4"/>
  <c r="Q9" i="3"/>
  <c r="M9" i="3"/>
  <c r="K9" i="3"/>
  <c r="I9" i="3"/>
  <c r="E9" i="3"/>
  <c r="C9" i="3"/>
  <c r="W59" i="2"/>
  <c r="U59" i="2"/>
  <c r="S59" i="2"/>
  <c r="Q59" i="2"/>
  <c r="O59" i="2"/>
  <c r="M59" i="2"/>
  <c r="L59" i="2"/>
  <c r="J59" i="2"/>
  <c r="I59" i="2"/>
  <c r="G59" i="2"/>
  <c r="E59" i="2"/>
  <c r="C59" i="2"/>
  <c r="I12" i="8" l="1"/>
</calcChain>
</file>

<file path=xl/sharedStrings.xml><?xml version="1.0" encoding="utf-8"?>
<sst xmlns="http://schemas.openxmlformats.org/spreadsheetml/2006/main" count="507" uniqueCount="190">
  <si>
    <t>‫صندوق سرمايه گذاري رشد سامان</t>
  </si>
  <si>
    <t>‫صورت وضعیت پورتفوی</t>
  </si>
  <si>
    <t>‫برای ماه منتهی به 1400/11/30</t>
  </si>
  <si>
    <t>‫1- سرمایه گذاری ها</t>
  </si>
  <si>
    <t>‫1-1- سرمایه گذاری در سهام و حق تقدم سهام</t>
  </si>
  <si>
    <t>‫1400/10/30</t>
  </si>
  <si>
    <t>‫تغییرات طی دوره</t>
  </si>
  <si>
    <t>‫1400/11/30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</si>
  <si>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</si>
  <si>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</si>
  <si>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</si>
  <si>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</si>
  <si>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</si>
  <si>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</si>
  <si>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</si>
  <si>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</si>
  <si>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</si>
  <si>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‫انرژي اميد تابان هور</t>
  </si>
  <si>
    <t>‫بانک سامان</t>
  </si>
  <si>
    <t>‫برق مپنا</t>
  </si>
  <si>
    <t>‫بيمه اتكايي آواي پارس70%تاديه</t>
  </si>
  <si>
    <t>‫بيمه اتكايي تهران رواك50%تاديه</t>
  </si>
  <si>
    <t>‫بيمه البرز</t>
  </si>
  <si>
    <t>‫بیمه اتکایی ایرانیان</t>
  </si>
  <si>
    <t>‫تامين سرمايه بانك ملت</t>
  </si>
  <si>
    <t>‫تامين سرمايه بانك ملت (تقدم)</t>
  </si>
  <si>
    <t>‫تامين سرمايه خليج فارس</t>
  </si>
  <si>
    <t>‫تجلي توسعه معادن و فلزات</t>
  </si>
  <si>
    <t>‫توسعه سامانه ي نرم افزاري نگين</t>
  </si>
  <si>
    <t>‫توليد و توسعه سرب روي ايرانيان</t>
  </si>
  <si>
    <t>‫توليدات پتروشيمي قائد بصير</t>
  </si>
  <si>
    <t>‫حمل و نقل ريلي پارسيان</t>
  </si>
  <si>
    <t>‫ريل پرداز نو آفرين</t>
  </si>
  <si>
    <t>‫زامياد</t>
  </si>
  <si>
    <t>‫سرمايه گذاري صدرتامين</t>
  </si>
  <si>
    <t>‫سرمايه گذاري غدير</t>
  </si>
  <si>
    <t>‫سرمايه گذاري معادن و فلزات</t>
  </si>
  <si>
    <t>‫سرمايه گذاري ملي ايران</t>
  </si>
  <si>
    <t>‫سيمان مازندران</t>
  </si>
  <si>
    <t>‫سينا دارو</t>
  </si>
  <si>
    <t>‫شمال شرق شاهرود</t>
  </si>
  <si>
    <t>‫صنايع شيميايي كيمياگران امروز</t>
  </si>
  <si>
    <t>‫صنايع پتروشيمي خليج فارس</t>
  </si>
  <si>
    <t>‫صندوق بازنشستگي</t>
  </si>
  <si>
    <t>‫صندوق بازنشستگي (تقدم)</t>
  </si>
  <si>
    <t>‫فولاد خوزستان</t>
  </si>
  <si>
    <t>‫فولاد مباركه</t>
  </si>
  <si>
    <t>‫كوير تاير</t>
  </si>
  <si>
    <t>‫كيميدارو</t>
  </si>
  <si>
    <t>‫مخابرات</t>
  </si>
  <si>
    <t>‫مس شهيد باهنر</t>
  </si>
  <si>
    <t>‫ملي مس</t>
  </si>
  <si>
    <t>‫نفت اصفهان</t>
  </si>
  <si>
    <t>‫نفت بهران</t>
  </si>
  <si>
    <t>‫نفت تبريز</t>
  </si>
  <si>
    <t>‫نفت تهران</t>
  </si>
  <si>
    <t>‫نفت و گاز پارسیان</t>
  </si>
  <si>
    <t>‫پتروشيمي غدير</t>
  </si>
  <si>
    <t>‫پتروشیمی تامین</t>
  </si>
  <si>
    <t>‫پتروشیمی مارون</t>
  </si>
  <si>
    <t>‫پديده شيمي قرن</t>
  </si>
  <si>
    <t>‫پرداخت الكترونيك سامان كيش</t>
  </si>
  <si>
    <t>‫چادرملو</t>
  </si>
  <si>
    <t>‫گروه بهمن</t>
  </si>
  <si>
    <t>‫گروه توسعه ملي ايران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</si>
  <si>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</si>
  <si>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</si>
  <si>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</si>
  <si>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</si>
  <si>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</si>
  <si>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</si>
  <si>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</si>
  <si>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</si>
  <si>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</si>
  <si>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</si>
  <si>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</si>
  <si>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</si>
  <si>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</si>
  <si>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</si>
  <si>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</si>
  <si>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</si>
  <si>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</si>
  <si>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</si>
  <si>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</si>
  <si>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</si>
  <si>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</si>
  <si>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</si>
  <si>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</si>
  <si>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</si>
  <si>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</si>
  <si>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</si>
  <si>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</si>
  <si>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</si>
  <si>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</si>
  <si>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</si>
  <si>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</si>
  <si>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</si>
  <si>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</si>
  <si>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</si>
  <si>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</si>
  <si>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</si>
  <si>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</si>
  <si>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</si>
  <si>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‫0</t>
  </si>
  <si>
    <t>‫سپرده بانکی نزد بانک سامان</t>
  </si>
  <si>
    <t>‫821-40-1792880-1</t>
  </si>
  <si>
    <t>‫جاري</t>
  </si>
  <si>
    <t>‫1392/12/25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</si>
  <si>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</si>
  <si>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</si>
  <si>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</si>
  <si>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</si>
  <si>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</si>
  <si>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</si>
  <si>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</si>
  <si>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</si>
  <si>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</si>
  <si>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</si>
  <si>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</si>
  <si>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</si>
  <si>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</si>
  <si>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</si>
  <si>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</si>
  <si>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</si>
  <si>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</si>
  <si>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</si>
  <si>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</si>
  <si>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</si>
  <si>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</si>
  <si>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</si>
  <si>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</si>
  <si>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</si>
  <si>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</si>
  <si>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</si>
  <si>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</si>
  <si>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</si>
  <si>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</si>
  <si>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</si>
  <si>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</si>
  <si>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</si>
  <si>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‫1400/11/09</t>
  </si>
  <si>
    <t>‫1400/09/06</t>
  </si>
  <si>
    <t>‫1400/10/29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</si>
  <si>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</si>
  <si>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</si>
  <si>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</si>
  <si>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</si>
  <si>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مدت-1-1792880-810-821-سامان</t>
  </si>
  <si>
    <t>‫1400/11/01</t>
  </si>
  <si>
    <t>‫-</t>
  </si>
  <si>
    <t>‫كوتاه مدت-1-1792880-810-829-سامان</t>
  </si>
  <si>
    <t>‫كوتاه مدت-1-1792880-819-821-سامان</t>
  </si>
  <si>
    <t>‫1400/11/11</t>
  </si>
  <si>
    <t>‫كوتاه مدت-279928792-تجارت</t>
  </si>
  <si>
    <t>‫سود(زیان) حاصل از فروش اوراق بهادار</t>
  </si>
  <si>
    <t>‫ارزش دفتری</t>
  </si>
  <si>
    <t>‫سود و زیان ناشی از فروش</t>
  </si>
  <si>
    <t>‫سرمايه گذاري كشاورزي كوثر</t>
  </si>
  <si>
    <t>‫كي بي سي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</si>
  <si>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</si>
  <si>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</si>
  <si>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</si>
  <si>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</si>
  <si>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</si>
  <si>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</si>
  <si>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</si>
  <si>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</si>
  <si>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</si>
  <si>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</si>
  <si>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‫بيمه اتكايي ايرانيان</t>
  </si>
  <si>
    <t>‫نفت و گاز پارسيان</t>
  </si>
  <si>
    <t>‫پتروشيمي تامين</t>
  </si>
  <si>
    <t>‫پتروشيمي خليج فارس</t>
  </si>
  <si>
    <t>‫پتروشيمي مارون</t>
  </si>
  <si>
    <t>‫شيشه همدان</t>
  </si>
  <si>
    <t>‫نسوز آذر</t>
  </si>
  <si>
    <t>‫پمپ ايران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</si>
  <si>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</si>
  <si>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</si>
  <si>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</si>
  <si>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</si>
  <si>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</si>
  <si>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</si>
  <si>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</si>
  <si>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</si>
  <si>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سامان</t>
  </si>
  <si>
    <t>‫4-2- سایر درآمدها:</t>
  </si>
  <si>
    <t>‫بانك تجارت</t>
  </si>
  <si>
    <t>‫واحدهاي سرمايه گذاري</t>
  </si>
  <si>
    <t xml:space="preserve">تعدیل سود سهام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</si>
</sst>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[Red]\(#,##0\);\-\ ;"/>
    <numFmt numFmtId="165" formatCode="#,##0\ ;[Black]\(#,##0\);\-\ ;"/>
  </numFmts>
  <fonts count="8">
    <font>
      <sz val="11"/>
      <color indexed="8"/>
      <name val="Calibri"/>
      <family val="2"/>
      <scheme val="minor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Mitra"/>
      <charset val="178"/>
    </font>
    <font>
      <sz val="11"/>
      <color indexed="8"/>
      <name val="B Mitra"/>
      <charset val="178"/>
    </font>
    <font>
      <b/>
      <sz val="12"/>
      <name val="B Mitra"/>
      <charset val="178"/>
    </font>
    <font>
      <sz val="12"/>
      <name val="B Mitra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/>
    <xf numFmtId="37" fontId="7" fillId="0" borderId="1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 vertical="center" wrapText="1"/>
    </xf>
    <xf numFmtId="37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37" fontId="7" fillId="0" borderId="3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37" fontId="7" fillId="0" borderId="4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 wrapText="1"/>
    </xf>
    <xf numFmtId="37" fontId="7" fillId="0" borderId="0" xfId="0" applyNumberFormat="1" applyFont="1" applyAlignment="1">
      <alignment horizontal="center" vertical="center" wrapText="1"/>
    </xf>
    <xf numFmtId="37" fontId="6" fillId="0" borderId="0" xfId="0" applyNumberFormat="1" applyFont="1" applyAlignment="1">
      <alignment horizontal="right" vertical="center"/>
    </xf>
    <xf numFmtId="37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4" fontId="7" fillId="0" borderId="3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165" fontId="5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0" fontId="5" fillId="0" borderId="6" xfId="0" applyFont="1" applyBorder="1"/>
    <xf numFmtId="37" fontId="7" fillId="0" borderId="6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5" fillId="0" borderId="6" xfId="0" applyNumberFormat="1" applyFont="1" applyBorder="1"/>
    <xf numFmtId="37" fontId="1" fillId="0" borderId="0" xfId="0" applyNumberFormat="1" applyFont="1" applyAlignment="1">
      <alignment horizontal="center" vertical="center"/>
    </xf>
    <xf numFmtId="0" fontId="0" fillId="0" borderId="0" xfId="0"/>
    <xf numFmtId="37" fontId="2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5" fillId="2" borderId="2" xfId="0" applyNumberFormat="1" applyFont="1" applyFill="1" applyBorder="1"/>
    <xf numFmtId="0" fontId="7" fillId="0" borderId="0" xfId="0" applyFont="1" applyAlignment="1">
      <alignment horizontal="center" vertical="center"/>
    </xf>
    <xf numFmtId="37" fontId="7" fillId="0" borderId="1" xfId="0" applyNumberFormat="1" applyFont="1" applyBorder="1" applyAlignment="1">
      <alignment horizontal="center" vertical="center"/>
    </xf>
    <xf numFmtId="0" fontId="5" fillId="0" borderId="0" xfId="0" applyFont="1"/>
    <xf numFmtId="37" fontId="7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right" vertical="center"/>
    </xf>
    <xf numFmtId="37" fontId="7" fillId="0" borderId="5" xfId="0" applyNumberFormat="1" applyFont="1" applyBorder="1" applyAlignment="1">
      <alignment horizontal="center" vertical="center"/>
    </xf>
    <xf numFmtId="0" fontId="5" fillId="2" borderId="7" xfId="0" applyNumberFormat="1" applyFont="1" applyFill="1" applyBorder="1"/>
    <xf numFmtId="0" fontId="5" fillId="2" borderId="8" xfId="0" applyNumberFormat="1" applyFont="1" applyFill="1" applyBorder="1"/>
    <xf numFmtId="3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topLeftCell="A4" workbookViewId="0">
      <selection activeCell="A22" sqref="A22:J22"/>
    </sheetView>
  </sheetViews>
  <sheetFormatPr defaultRowHeight="15"/>
  <sheetData>
    <row r="22" spans="1:10" ht="39.950000000000003" customHeight="1">
      <c r="A22" s="30" t="s">
        <v>0</v>
      </c>
      <c r="B22" s="31"/>
      <c r="C22" s="31"/>
      <c r="D22" s="31"/>
      <c r="E22" s="31"/>
      <c r="F22" s="31"/>
      <c r="G22" s="31"/>
      <c r="H22" s="31"/>
      <c r="I22" s="31"/>
      <c r="J22" s="31"/>
    </row>
    <row r="23" spans="1:10" ht="39.950000000000003" customHeight="1">
      <c r="A23" s="32" t="s">
        <v>1</v>
      </c>
      <c r="B23" s="31"/>
      <c r="C23" s="31"/>
      <c r="D23" s="31"/>
      <c r="E23" s="31"/>
      <c r="F23" s="31"/>
      <c r="G23" s="31"/>
      <c r="H23" s="31"/>
      <c r="I23" s="31"/>
      <c r="J23" s="31"/>
    </row>
    <row r="24" spans="1:10" ht="39.950000000000003" customHeight="1">
      <c r="A24" s="33" t="s">
        <v>2</v>
      </c>
      <c r="B24" s="31"/>
      <c r="C24" s="31"/>
      <c r="D24" s="31"/>
      <c r="E24" s="31"/>
      <c r="F24" s="31"/>
      <c r="G24" s="31"/>
      <c r="H24" s="31"/>
      <c r="I24" s="31"/>
      <c r="J24" s="31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4"/>
  <sheetViews>
    <sheetView rightToLeft="1" workbookViewId="0">
      <selection activeCell="O13" sqref="O13"/>
    </sheetView>
  </sheetViews>
  <sheetFormatPr defaultRowHeight="17.25"/>
  <cols>
    <col min="1" max="1" width="21.285156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>
      <c r="A1" s="40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0.100000000000001" customHeight="1">
      <c r="A2" s="40" t="s">
        <v>117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20.100000000000001" customHeight="1">
      <c r="A3" s="40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5" spans="1:19" ht="18.75">
      <c r="A5" s="41" t="s">
        <v>143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7" spans="1:19" ht="18.75">
      <c r="I7" s="34" t="s">
        <v>133</v>
      </c>
      <c r="J7" s="35"/>
      <c r="K7" s="35"/>
      <c r="L7" s="35"/>
      <c r="M7" s="35"/>
      <c r="O7" s="34" t="s">
        <v>7</v>
      </c>
      <c r="P7" s="35"/>
      <c r="Q7" s="35"/>
      <c r="R7" s="35"/>
      <c r="S7" s="35"/>
    </row>
    <row r="8" spans="1:19" ht="37.5">
      <c r="A8" s="14" t="s">
        <v>119</v>
      </c>
      <c r="C8" s="11" t="s">
        <v>144</v>
      </c>
      <c r="E8" s="11" t="s">
        <v>78</v>
      </c>
      <c r="G8" s="11" t="s">
        <v>95</v>
      </c>
      <c r="I8" s="11" t="s">
        <v>145</v>
      </c>
      <c r="K8" s="11" t="s">
        <v>138</v>
      </c>
      <c r="M8" s="11" t="s">
        <v>146</v>
      </c>
      <c r="O8" s="11" t="s">
        <v>145</v>
      </c>
      <c r="Q8" s="11" t="s">
        <v>138</v>
      </c>
      <c r="S8" s="11" t="s">
        <v>146</v>
      </c>
    </row>
    <row r="9" spans="1:19" ht="36">
      <c r="A9" s="12" t="s">
        <v>147</v>
      </c>
      <c r="C9" s="5" t="s">
        <v>148</v>
      </c>
      <c r="E9" s="5" t="s">
        <v>149</v>
      </c>
      <c r="G9" s="5" t="s">
        <v>103</v>
      </c>
      <c r="I9" s="21">
        <v>34016</v>
      </c>
      <c r="J9" s="23"/>
      <c r="K9" s="21">
        <v>0</v>
      </c>
      <c r="L9" s="23"/>
      <c r="M9" s="21">
        <v>34016</v>
      </c>
      <c r="N9" s="23"/>
      <c r="O9" s="21">
        <v>2864464</v>
      </c>
      <c r="P9" s="23"/>
      <c r="Q9" s="21">
        <v>0</v>
      </c>
      <c r="R9" s="23"/>
      <c r="S9" s="21">
        <v>2864464</v>
      </c>
    </row>
    <row r="10" spans="1:19" ht="36">
      <c r="A10" s="12" t="s">
        <v>150</v>
      </c>
      <c r="C10" s="5" t="s">
        <v>148</v>
      </c>
      <c r="E10" s="5" t="s">
        <v>149</v>
      </c>
      <c r="G10" s="5" t="s">
        <v>103</v>
      </c>
      <c r="I10" s="21">
        <v>1033220</v>
      </c>
      <c r="J10" s="23"/>
      <c r="K10" s="21">
        <v>0</v>
      </c>
      <c r="L10" s="23"/>
      <c r="M10" s="21">
        <v>1033220</v>
      </c>
      <c r="N10" s="23"/>
      <c r="O10" s="21">
        <v>22719558</v>
      </c>
      <c r="P10" s="23"/>
      <c r="Q10" s="21">
        <v>0</v>
      </c>
      <c r="R10" s="23"/>
      <c r="S10" s="21">
        <v>22719558</v>
      </c>
    </row>
    <row r="11" spans="1:19" ht="36">
      <c r="A11" s="12" t="s">
        <v>151</v>
      </c>
      <c r="C11" s="5" t="s">
        <v>152</v>
      </c>
      <c r="E11" s="5" t="s">
        <v>149</v>
      </c>
      <c r="G11" s="5" t="s">
        <v>103</v>
      </c>
      <c r="I11" s="21">
        <v>9638538</v>
      </c>
      <c r="J11" s="23"/>
      <c r="K11" s="21">
        <v>0</v>
      </c>
      <c r="L11" s="23"/>
      <c r="M11" s="21">
        <v>9638538</v>
      </c>
      <c r="N11" s="23"/>
      <c r="O11" s="21">
        <v>20870167</v>
      </c>
      <c r="P11" s="23"/>
      <c r="Q11" s="21">
        <v>0</v>
      </c>
      <c r="R11" s="23"/>
      <c r="S11" s="21">
        <v>20870167</v>
      </c>
    </row>
    <row r="12" spans="1:19" ht="36">
      <c r="A12" s="12" t="s">
        <v>153</v>
      </c>
      <c r="C12" s="5" t="s">
        <v>148</v>
      </c>
      <c r="E12" s="5" t="s">
        <v>149</v>
      </c>
      <c r="G12" s="5" t="s">
        <v>103</v>
      </c>
      <c r="I12" s="21">
        <v>37684096</v>
      </c>
      <c r="J12" s="23"/>
      <c r="K12" s="21">
        <v>0</v>
      </c>
      <c r="L12" s="23"/>
      <c r="M12" s="21">
        <v>37684096</v>
      </c>
      <c r="N12" s="23"/>
      <c r="O12" s="21">
        <v>51445076</v>
      </c>
      <c r="P12" s="23"/>
      <c r="Q12" s="21">
        <v>0</v>
      </c>
      <c r="R12" s="23"/>
      <c r="S12" s="21">
        <v>51445076</v>
      </c>
    </row>
    <row r="13" spans="1:19" ht="18">
      <c r="A13" s="7" t="s">
        <v>65</v>
      </c>
      <c r="I13" s="22">
        <f>SUM(I9:$I$12)</f>
        <v>48389870</v>
      </c>
      <c r="J13" s="23"/>
      <c r="K13" s="22">
        <f>SUM(K9:$K$12)</f>
        <v>0</v>
      </c>
      <c r="L13" s="23"/>
      <c r="M13" s="22">
        <f>SUM(M9:$M$12)</f>
        <v>48389870</v>
      </c>
      <c r="N13" s="23"/>
      <c r="O13" s="22">
        <f>SUM(O9:$O$12)</f>
        <v>97899265</v>
      </c>
      <c r="P13" s="23"/>
      <c r="Q13" s="22">
        <f>SUM(Q9:$Q$12)</f>
        <v>0</v>
      </c>
      <c r="R13" s="23"/>
      <c r="S13" s="22">
        <f>SUM(S9:$S$12)</f>
        <v>97899265</v>
      </c>
    </row>
    <row r="14" spans="1:19" ht="18">
      <c r="I14" s="9"/>
      <c r="K14" s="9"/>
      <c r="M14" s="9"/>
      <c r="O14" s="9"/>
      <c r="Q14" s="9"/>
      <c r="S14" s="9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3"/>
  <sheetViews>
    <sheetView rightToLeft="1" view="pageBreakPreview" topLeftCell="A4" zoomScale="93" zoomScaleNormal="100" zoomScaleSheetLayoutView="93" workbookViewId="0">
      <selection activeCell="I34" sqref="I34"/>
    </sheetView>
  </sheetViews>
  <sheetFormatPr defaultRowHeight="17.25"/>
  <cols>
    <col min="1" max="1" width="21.28515625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2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8" width="13.5703125" style="1" bestFit="1" customWidth="1"/>
    <col min="19" max="16384" width="9.140625" style="1"/>
  </cols>
  <sheetData>
    <row r="1" spans="1:18" ht="20.100000000000001" customHeight="1">
      <c r="A1" s="40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ht="20.100000000000001" customHeight="1">
      <c r="A2" s="40" t="s">
        <v>117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8" ht="20.100000000000001" customHeight="1">
      <c r="A3" s="40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5" spans="1:18" ht="18.75">
      <c r="A5" s="41" t="s">
        <v>154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7" spans="1:18" ht="18.75">
      <c r="C7" s="34" t="s">
        <v>133</v>
      </c>
      <c r="D7" s="35"/>
      <c r="E7" s="35"/>
      <c r="F7" s="35"/>
      <c r="G7" s="35"/>
      <c r="H7" s="35"/>
      <c r="I7" s="35"/>
      <c r="K7" s="34" t="s">
        <v>7</v>
      </c>
      <c r="L7" s="35"/>
      <c r="M7" s="35"/>
      <c r="N7" s="35"/>
      <c r="O7" s="35"/>
      <c r="P7" s="35"/>
      <c r="Q7" s="35"/>
    </row>
    <row r="8" spans="1:18" ht="37.5">
      <c r="A8" s="14" t="s">
        <v>119</v>
      </c>
      <c r="C8" s="11" t="s">
        <v>9</v>
      </c>
      <c r="E8" s="11" t="s">
        <v>11</v>
      </c>
      <c r="G8" s="11" t="s">
        <v>155</v>
      </c>
      <c r="I8" s="11" t="s">
        <v>156</v>
      </c>
      <c r="K8" s="11" t="s">
        <v>9</v>
      </c>
      <c r="M8" s="11" t="s">
        <v>11</v>
      </c>
      <c r="O8" s="11" t="s">
        <v>155</v>
      </c>
      <c r="Q8" s="11" t="s">
        <v>156</v>
      </c>
    </row>
    <row r="9" spans="1:18" ht="18">
      <c r="A9" s="12" t="s">
        <v>17</v>
      </c>
      <c r="C9" s="21">
        <v>7271888</v>
      </c>
      <c r="D9" s="23"/>
      <c r="E9" s="21">
        <v>9007883796</v>
      </c>
      <c r="F9" s="23"/>
      <c r="G9" s="21">
        <f>E9-I9</f>
        <v>10015550611</v>
      </c>
      <c r="H9" s="23"/>
      <c r="I9" s="21">
        <v>-1007666815</v>
      </c>
      <c r="J9" s="23"/>
      <c r="K9" s="21">
        <v>44850247</v>
      </c>
      <c r="L9" s="23"/>
      <c r="M9" s="21">
        <v>59747103370</v>
      </c>
      <c r="N9" s="23"/>
      <c r="O9" s="21">
        <f>M9-Q9</f>
        <v>61747038612</v>
      </c>
      <c r="P9" s="23"/>
      <c r="Q9" s="21">
        <v>-1999935242</v>
      </c>
      <c r="R9" s="23"/>
    </row>
    <row r="10" spans="1:18" ht="18">
      <c r="A10" s="12" t="s">
        <v>19</v>
      </c>
      <c r="C10" s="23"/>
      <c r="D10" s="23"/>
      <c r="E10" s="23"/>
      <c r="F10" s="23"/>
      <c r="G10" s="21">
        <f t="shared" ref="G10:G33" si="0">E10-I10</f>
        <v>0</v>
      </c>
      <c r="H10" s="23"/>
      <c r="I10" s="23"/>
      <c r="J10" s="21"/>
      <c r="K10" s="21">
        <v>776923</v>
      </c>
      <c r="L10" s="23"/>
      <c r="M10" s="21">
        <v>4965891028</v>
      </c>
      <c r="N10" s="23"/>
      <c r="O10" s="21">
        <f t="shared" ref="O10:O33" si="1">M10-Q10</f>
        <v>4333772879</v>
      </c>
      <c r="P10" s="23"/>
      <c r="Q10" s="21">
        <v>632118149</v>
      </c>
    </row>
    <row r="11" spans="1:18" ht="18">
      <c r="A11" s="12" t="s">
        <v>23</v>
      </c>
      <c r="C11" s="21">
        <v>6000000</v>
      </c>
      <c r="D11" s="23"/>
      <c r="E11" s="21">
        <v>63623909151</v>
      </c>
      <c r="F11" s="23"/>
      <c r="G11" s="21">
        <f t="shared" si="0"/>
        <v>68485786748</v>
      </c>
      <c r="H11" s="23"/>
      <c r="I11" s="21">
        <v>-4861877597</v>
      </c>
      <c r="J11" s="23"/>
      <c r="K11" s="21">
        <v>6100000</v>
      </c>
      <c r="L11" s="23"/>
      <c r="M11" s="21">
        <v>64747047963</v>
      </c>
      <c r="N11" s="23"/>
      <c r="O11" s="21">
        <f t="shared" si="1"/>
        <v>69629133161</v>
      </c>
      <c r="P11" s="23"/>
      <c r="Q11" s="21">
        <v>-4882085198</v>
      </c>
    </row>
    <row r="12" spans="1:18" ht="18">
      <c r="A12" s="12" t="s">
        <v>27</v>
      </c>
      <c r="C12" s="21">
        <v>62000000</v>
      </c>
      <c r="D12" s="23"/>
      <c r="E12" s="21">
        <v>64835918379</v>
      </c>
      <c r="F12" s="23"/>
      <c r="G12" s="21">
        <f t="shared" si="0"/>
        <v>61668214379</v>
      </c>
      <c r="H12" s="23"/>
      <c r="I12" s="21">
        <v>3167704000</v>
      </c>
      <c r="J12" s="23"/>
      <c r="K12" s="21">
        <v>62000000</v>
      </c>
      <c r="L12" s="23"/>
      <c r="M12" s="21">
        <v>64835918379</v>
      </c>
      <c r="N12" s="23"/>
      <c r="O12" s="21">
        <f t="shared" si="1"/>
        <v>61668214379</v>
      </c>
      <c r="P12" s="23"/>
      <c r="Q12" s="21">
        <v>3167704000</v>
      </c>
    </row>
    <row r="13" spans="1:18" ht="36">
      <c r="A13" s="12" t="s">
        <v>29</v>
      </c>
      <c r="C13" s="21">
        <v>339508</v>
      </c>
      <c r="D13" s="23"/>
      <c r="E13" s="21">
        <v>3145529651</v>
      </c>
      <c r="F13" s="23"/>
      <c r="G13" s="21">
        <f t="shared" si="0"/>
        <v>4322279360</v>
      </c>
      <c r="H13" s="23"/>
      <c r="I13" s="21">
        <v>-1176749709</v>
      </c>
      <c r="J13" s="23"/>
      <c r="K13" s="21">
        <v>339508</v>
      </c>
      <c r="L13" s="23"/>
      <c r="M13" s="21">
        <v>3145529651</v>
      </c>
      <c r="N13" s="23"/>
      <c r="O13" s="21">
        <f t="shared" si="1"/>
        <v>4322279360</v>
      </c>
      <c r="P13" s="23"/>
      <c r="Q13" s="21">
        <v>-1176749709</v>
      </c>
    </row>
    <row r="14" spans="1:18" ht="18">
      <c r="A14" s="12" t="s">
        <v>30</v>
      </c>
      <c r="C14" s="24">
        <v>0</v>
      </c>
      <c r="D14" s="24"/>
      <c r="E14" s="24">
        <v>0</v>
      </c>
      <c r="F14" s="24"/>
      <c r="G14" s="21">
        <f t="shared" si="0"/>
        <v>0</v>
      </c>
      <c r="H14" s="24"/>
      <c r="I14" s="24">
        <v>0</v>
      </c>
      <c r="J14" s="21"/>
      <c r="K14" s="21">
        <v>499450</v>
      </c>
      <c r="L14" s="23"/>
      <c r="M14" s="21">
        <v>55981279659</v>
      </c>
      <c r="N14" s="23"/>
      <c r="O14" s="21">
        <f t="shared" si="1"/>
        <v>49758086211</v>
      </c>
      <c r="P14" s="23"/>
      <c r="Q14" s="21">
        <v>6223193448</v>
      </c>
    </row>
    <row r="15" spans="1:18" ht="18">
      <c r="A15" s="12" t="s">
        <v>31</v>
      </c>
      <c r="C15" s="24">
        <v>0</v>
      </c>
      <c r="D15" s="24"/>
      <c r="E15" s="24">
        <v>0</v>
      </c>
      <c r="F15" s="24"/>
      <c r="G15" s="21">
        <f t="shared" si="0"/>
        <v>0</v>
      </c>
      <c r="H15" s="24"/>
      <c r="I15" s="24">
        <v>0</v>
      </c>
      <c r="J15" s="21"/>
      <c r="K15" s="21">
        <v>100000</v>
      </c>
      <c r="L15" s="23"/>
      <c r="M15" s="21">
        <v>3552436493</v>
      </c>
      <c r="N15" s="23"/>
      <c r="O15" s="21">
        <f t="shared" si="1"/>
        <v>3634255963</v>
      </c>
      <c r="P15" s="23"/>
      <c r="Q15" s="21">
        <v>-81819470</v>
      </c>
    </row>
    <row r="16" spans="1:18" ht="18">
      <c r="A16" s="12" t="s">
        <v>35</v>
      </c>
      <c r="C16" s="24">
        <v>0</v>
      </c>
      <c r="D16" s="24"/>
      <c r="E16" s="24">
        <v>0</v>
      </c>
      <c r="F16" s="24"/>
      <c r="G16" s="21">
        <f t="shared" si="0"/>
        <v>0</v>
      </c>
      <c r="H16" s="24"/>
      <c r="I16" s="24">
        <v>0</v>
      </c>
      <c r="J16" s="21"/>
      <c r="K16" s="21">
        <v>1862213</v>
      </c>
      <c r="L16" s="23"/>
      <c r="M16" s="21">
        <v>27372137445</v>
      </c>
      <c r="N16" s="23"/>
      <c r="O16" s="21">
        <f t="shared" si="1"/>
        <v>29528653043</v>
      </c>
      <c r="P16" s="23"/>
      <c r="Q16" s="21">
        <v>-2156515598</v>
      </c>
    </row>
    <row r="17" spans="1:17" ht="18">
      <c r="A17" s="12" t="s">
        <v>157</v>
      </c>
      <c r="C17" s="24">
        <v>0</v>
      </c>
      <c r="D17" s="24"/>
      <c r="E17" s="24">
        <v>0</v>
      </c>
      <c r="F17" s="24"/>
      <c r="G17" s="21">
        <f t="shared" si="0"/>
        <v>0</v>
      </c>
      <c r="H17" s="24"/>
      <c r="I17" s="24">
        <v>0</v>
      </c>
      <c r="J17" s="21"/>
      <c r="K17" s="21">
        <v>3400000</v>
      </c>
      <c r="L17" s="23"/>
      <c r="M17" s="21">
        <v>48405912547</v>
      </c>
      <c r="N17" s="23"/>
      <c r="O17" s="21">
        <f t="shared" si="1"/>
        <v>57233946987</v>
      </c>
      <c r="P17" s="23"/>
      <c r="Q17" s="21">
        <v>-8828034440</v>
      </c>
    </row>
    <row r="18" spans="1:17" ht="18">
      <c r="A18" s="12" t="s">
        <v>36</v>
      </c>
      <c r="C18" s="21">
        <v>1710000</v>
      </c>
      <c r="D18" s="23"/>
      <c r="E18" s="21">
        <v>15135484982</v>
      </c>
      <c r="F18" s="23"/>
      <c r="G18" s="21">
        <f t="shared" si="0"/>
        <v>18335513472</v>
      </c>
      <c r="H18" s="23"/>
      <c r="I18" s="21">
        <v>-3200028490</v>
      </c>
      <c r="J18" s="23"/>
      <c r="K18" s="21">
        <v>7000000</v>
      </c>
      <c r="L18" s="23"/>
      <c r="M18" s="21">
        <v>64692950548</v>
      </c>
      <c r="N18" s="23"/>
      <c r="O18" s="21">
        <f t="shared" si="1"/>
        <v>75041287717</v>
      </c>
      <c r="P18" s="23"/>
      <c r="Q18" s="21">
        <v>-10348337169</v>
      </c>
    </row>
    <row r="19" spans="1:17" ht="18">
      <c r="A19" s="12" t="s">
        <v>37</v>
      </c>
      <c r="C19" s="24">
        <v>0</v>
      </c>
      <c r="D19" s="24"/>
      <c r="E19" s="24">
        <v>0</v>
      </c>
      <c r="F19" s="24"/>
      <c r="G19" s="21">
        <f t="shared" si="0"/>
        <v>0</v>
      </c>
      <c r="H19" s="24"/>
      <c r="I19" s="24">
        <v>0</v>
      </c>
      <c r="J19" s="21"/>
      <c r="K19" s="21">
        <v>994653</v>
      </c>
      <c r="L19" s="23"/>
      <c r="M19" s="21">
        <v>9491072844</v>
      </c>
      <c r="N19" s="23"/>
      <c r="O19" s="21">
        <f t="shared" si="1"/>
        <v>11234541747</v>
      </c>
      <c r="P19" s="23"/>
      <c r="Q19" s="21">
        <v>-1743468903</v>
      </c>
    </row>
    <row r="20" spans="1:17" ht="18">
      <c r="A20" s="12" t="s">
        <v>39</v>
      </c>
      <c r="C20" s="21">
        <v>100000</v>
      </c>
      <c r="D20" s="23"/>
      <c r="E20" s="21">
        <v>1923747344</v>
      </c>
      <c r="F20" s="23"/>
      <c r="G20" s="21">
        <f t="shared" si="0"/>
        <v>1899049324</v>
      </c>
      <c r="H20" s="23"/>
      <c r="I20" s="21">
        <v>24698020</v>
      </c>
      <c r="J20" s="23"/>
      <c r="K20" s="21">
        <v>177995</v>
      </c>
      <c r="L20" s="23"/>
      <c r="M20" s="21">
        <v>3514342437</v>
      </c>
      <c r="N20" s="23"/>
      <c r="O20" s="21">
        <f t="shared" si="1"/>
        <v>3379673138</v>
      </c>
      <c r="P20" s="23"/>
      <c r="Q20" s="21">
        <v>134669299</v>
      </c>
    </row>
    <row r="21" spans="1:17" ht="18">
      <c r="A21" s="12" t="s">
        <v>41</v>
      </c>
      <c r="C21" s="24">
        <v>0</v>
      </c>
      <c r="D21" s="24"/>
      <c r="E21" s="24">
        <v>0</v>
      </c>
      <c r="F21" s="24"/>
      <c r="G21" s="21">
        <f t="shared" si="0"/>
        <v>0</v>
      </c>
      <c r="H21" s="24"/>
      <c r="I21" s="24">
        <v>0</v>
      </c>
      <c r="J21" s="21"/>
      <c r="K21" s="21">
        <v>303736</v>
      </c>
      <c r="L21" s="23"/>
      <c r="M21" s="21">
        <v>8012261779</v>
      </c>
      <c r="N21" s="23"/>
      <c r="O21" s="21">
        <f t="shared" si="1"/>
        <v>10263815193</v>
      </c>
      <c r="P21" s="23"/>
      <c r="Q21" s="21">
        <v>-2251553414</v>
      </c>
    </row>
    <row r="22" spans="1:17" ht="18">
      <c r="A22" s="12" t="s">
        <v>42</v>
      </c>
      <c r="C22" s="21">
        <v>400000</v>
      </c>
      <c r="D22" s="23"/>
      <c r="E22" s="21">
        <v>3663074256</v>
      </c>
      <c r="F22" s="23"/>
      <c r="G22" s="21">
        <f t="shared" si="0"/>
        <v>4896633656</v>
      </c>
      <c r="H22" s="23"/>
      <c r="I22" s="21">
        <v>-1233559400</v>
      </c>
      <c r="J22" s="23"/>
      <c r="K22" s="21">
        <v>900000</v>
      </c>
      <c r="L22" s="23"/>
      <c r="M22" s="21">
        <v>9063900302</v>
      </c>
      <c r="N22" s="23"/>
      <c r="O22" s="21">
        <f t="shared" si="1"/>
        <v>11012505692</v>
      </c>
      <c r="P22" s="23"/>
      <c r="Q22" s="21">
        <v>-1948605390</v>
      </c>
    </row>
    <row r="23" spans="1:17" ht="18">
      <c r="A23" s="12" t="s">
        <v>45</v>
      </c>
      <c r="C23" s="21">
        <v>17040705</v>
      </c>
      <c r="D23" s="23"/>
      <c r="E23" s="21">
        <v>88200303458</v>
      </c>
      <c r="F23" s="23"/>
      <c r="G23" s="21">
        <f t="shared" si="0"/>
        <v>117059132448</v>
      </c>
      <c r="H23" s="23"/>
      <c r="I23" s="21">
        <v>-28858828990</v>
      </c>
      <c r="J23" s="23"/>
      <c r="K23" s="21">
        <v>22786164</v>
      </c>
      <c r="L23" s="23"/>
      <c r="M23" s="21">
        <v>136828527146</v>
      </c>
      <c r="N23" s="23"/>
      <c r="O23" s="21">
        <f t="shared" si="1"/>
        <v>168929947620</v>
      </c>
      <c r="P23" s="23"/>
      <c r="Q23" s="21">
        <v>-32101420474</v>
      </c>
    </row>
    <row r="24" spans="1:17" ht="18">
      <c r="A24" s="12" t="s">
        <v>46</v>
      </c>
      <c r="C24" s="21">
        <v>1560000</v>
      </c>
      <c r="D24" s="23"/>
      <c r="E24" s="21">
        <v>14580000788</v>
      </c>
      <c r="F24" s="23"/>
      <c r="G24" s="21">
        <f t="shared" si="0"/>
        <v>16272804688</v>
      </c>
      <c r="H24" s="23"/>
      <c r="I24" s="21">
        <v>-1692803900</v>
      </c>
      <c r="J24" s="23"/>
      <c r="K24" s="21">
        <v>3718544</v>
      </c>
      <c r="L24" s="23"/>
      <c r="M24" s="21">
        <v>37985456377</v>
      </c>
      <c r="N24" s="23"/>
      <c r="O24" s="21">
        <f t="shared" si="1"/>
        <v>38769851274</v>
      </c>
      <c r="P24" s="23"/>
      <c r="Q24" s="21">
        <v>-784394897</v>
      </c>
    </row>
    <row r="25" spans="1:17" ht="18">
      <c r="A25" s="12" t="s">
        <v>158</v>
      </c>
      <c r="C25" s="24">
        <v>0</v>
      </c>
      <c r="D25" s="24"/>
      <c r="E25" s="24">
        <v>0</v>
      </c>
      <c r="F25" s="24"/>
      <c r="G25" s="21">
        <f t="shared" si="0"/>
        <v>0</v>
      </c>
      <c r="H25" s="24"/>
      <c r="I25" s="24">
        <v>0</v>
      </c>
      <c r="J25" s="21"/>
      <c r="K25" s="21">
        <v>1045492</v>
      </c>
      <c r="L25" s="23"/>
      <c r="M25" s="21">
        <v>17278346487</v>
      </c>
      <c r="N25" s="23"/>
      <c r="O25" s="21">
        <f t="shared" si="1"/>
        <v>19533610520</v>
      </c>
      <c r="P25" s="23"/>
      <c r="Q25" s="21">
        <v>-2255264033</v>
      </c>
    </row>
    <row r="26" spans="1:17" ht="18">
      <c r="A26" s="12" t="s">
        <v>49</v>
      </c>
      <c r="C26" s="21">
        <v>1800000</v>
      </c>
      <c r="D26" s="23"/>
      <c r="E26" s="21">
        <v>12404013016</v>
      </c>
      <c r="F26" s="23"/>
      <c r="G26" s="21">
        <f t="shared" si="0"/>
        <v>14508468046</v>
      </c>
      <c r="H26" s="23"/>
      <c r="I26" s="21">
        <v>-2104455030</v>
      </c>
      <c r="J26" s="23"/>
      <c r="K26" s="21">
        <v>1800000</v>
      </c>
      <c r="L26" s="23"/>
      <c r="M26" s="21">
        <v>12404013016</v>
      </c>
      <c r="N26" s="23"/>
      <c r="O26" s="21">
        <f t="shared" si="1"/>
        <v>14508468046</v>
      </c>
      <c r="P26" s="23"/>
      <c r="Q26" s="21">
        <v>-2104455030</v>
      </c>
    </row>
    <row r="27" spans="1:17" ht="18">
      <c r="A27" s="12" t="s">
        <v>51</v>
      </c>
      <c r="C27" s="21">
        <v>6678496</v>
      </c>
      <c r="D27" s="23"/>
      <c r="E27" s="21">
        <v>41695286476</v>
      </c>
      <c r="F27" s="23"/>
      <c r="G27" s="21">
        <f t="shared" si="0"/>
        <v>44661632755</v>
      </c>
      <c r="H27" s="23"/>
      <c r="I27" s="21">
        <v>-2966346279</v>
      </c>
      <c r="J27" s="23"/>
      <c r="K27" s="21">
        <v>7778496</v>
      </c>
      <c r="L27" s="23"/>
      <c r="M27" s="21">
        <v>49786853520</v>
      </c>
      <c r="N27" s="23"/>
      <c r="O27" s="21">
        <f t="shared" si="1"/>
        <v>52010422874</v>
      </c>
      <c r="P27" s="23"/>
      <c r="Q27" s="21">
        <v>-2223569354</v>
      </c>
    </row>
    <row r="28" spans="1:17" ht="18">
      <c r="A28" s="12" t="s">
        <v>52</v>
      </c>
      <c r="C28" s="24">
        <v>0</v>
      </c>
      <c r="D28" s="24"/>
      <c r="E28" s="24">
        <v>0</v>
      </c>
      <c r="F28" s="24"/>
      <c r="G28" s="21">
        <f t="shared" si="0"/>
        <v>0</v>
      </c>
      <c r="H28" s="24"/>
      <c r="I28" s="24">
        <v>0</v>
      </c>
      <c r="J28" s="21"/>
      <c r="K28" s="21">
        <v>3209000</v>
      </c>
      <c r="L28" s="23"/>
      <c r="M28" s="21">
        <v>32720179605</v>
      </c>
      <c r="N28" s="23"/>
      <c r="O28" s="21">
        <f t="shared" si="1"/>
        <v>37700238731</v>
      </c>
      <c r="P28" s="23"/>
      <c r="Q28" s="21">
        <v>-4980059126</v>
      </c>
    </row>
    <row r="29" spans="1:17" ht="18">
      <c r="A29" s="12" t="s">
        <v>54</v>
      </c>
      <c r="C29" s="21">
        <v>440000</v>
      </c>
      <c r="D29" s="23"/>
      <c r="E29" s="21">
        <v>14667903628</v>
      </c>
      <c r="F29" s="23"/>
      <c r="G29" s="21">
        <f t="shared" si="0"/>
        <v>16554588728</v>
      </c>
      <c r="H29" s="23"/>
      <c r="I29" s="21">
        <v>-1886685100</v>
      </c>
      <c r="J29" s="23"/>
      <c r="K29" s="21">
        <v>440000</v>
      </c>
      <c r="L29" s="23"/>
      <c r="M29" s="21">
        <v>14667903628</v>
      </c>
      <c r="N29" s="23"/>
      <c r="O29" s="21">
        <f t="shared" si="1"/>
        <v>16554588728</v>
      </c>
      <c r="P29" s="23"/>
      <c r="Q29" s="21">
        <v>-1886685100</v>
      </c>
    </row>
    <row r="30" spans="1:17" ht="18">
      <c r="A30" s="12" t="s">
        <v>56</v>
      </c>
      <c r="C30" s="21">
        <v>2000000</v>
      </c>
      <c r="D30" s="23"/>
      <c r="E30" s="21">
        <v>53877510000</v>
      </c>
      <c r="F30" s="23"/>
      <c r="G30" s="21">
        <f t="shared" si="0"/>
        <v>69718273000</v>
      </c>
      <c r="H30" s="23"/>
      <c r="I30" s="21">
        <v>-15840763000</v>
      </c>
      <c r="J30" s="23"/>
      <c r="K30" s="21">
        <v>6829093</v>
      </c>
      <c r="L30" s="23"/>
      <c r="M30" s="21">
        <v>205840435424</v>
      </c>
      <c r="N30" s="23"/>
      <c r="O30" s="21">
        <f t="shared" si="1"/>
        <v>237925361694</v>
      </c>
      <c r="P30" s="23"/>
      <c r="Q30" s="21">
        <v>-32084926270</v>
      </c>
    </row>
    <row r="31" spans="1:17" ht="18">
      <c r="A31" s="12" t="s">
        <v>57</v>
      </c>
      <c r="C31" s="24">
        <v>0</v>
      </c>
      <c r="D31" s="24"/>
      <c r="E31" s="24">
        <v>0</v>
      </c>
      <c r="F31" s="24"/>
      <c r="G31" s="21">
        <f t="shared" si="0"/>
        <v>0</v>
      </c>
      <c r="H31" s="24"/>
      <c r="I31" s="24">
        <v>0</v>
      </c>
      <c r="J31" s="21"/>
      <c r="K31" s="21">
        <v>41280</v>
      </c>
      <c r="L31" s="23"/>
      <c r="M31" s="21">
        <v>3930556157</v>
      </c>
      <c r="N31" s="23"/>
      <c r="O31" s="21">
        <f t="shared" si="1"/>
        <v>4311681939</v>
      </c>
      <c r="P31" s="23"/>
      <c r="Q31" s="21">
        <v>-381125782</v>
      </c>
    </row>
    <row r="32" spans="1:17" ht="18">
      <c r="A32" s="12" t="s">
        <v>59</v>
      </c>
      <c r="C32" s="24">
        <v>0</v>
      </c>
      <c r="D32" s="24"/>
      <c r="E32" s="24">
        <v>0</v>
      </c>
      <c r="F32" s="24"/>
      <c r="G32" s="21">
        <f t="shared" si="0"/>
        <v>0</v>
      </c>
      <c r="H32" s="24"/>
      <c r="I32" s="24">
        <v>0</v>
      </c>
      <c r="J32" s="21"/>
      <c r="K32" s="21">
        <v>14175</v>
      </c>
      <c r="L32" s="23"/>
      <c r="M32" s="21">
        <v>2435332430</v>
      </c>
      <c r="N32" s="23"/>
      <c r="O32" s="21">
        <f t="shared" si="1"/>
        <v>2592180844</v>
      </c>
      <c r="P32" s="23"/>
      <c r="Q32" s="21">
        <v>-156848414</v>
      </c>
    </row>
    <row r="33" spans="1:17" ht="18">
      <c r="A33" s="12" t="s">
        <v>61</v>
      </c>
      <c r="C33" s="21">
        <v>800000</v>
      </c>
      <c r="D33" s="23"/>
      <c r="E33" s="21">
        <v>17108003903</v>
      </c>
      <c r="F33" s="23"/>
      <c r="G33" s="21">
        <f t="shared" si="0"/>
        <v>17799544425</v>
      </c>
      <c r="H33" s="23"/>
      <c r="I33" s="21">
        <v>-691540522</v>
      </c>
      <c r="J33" s="23"/>
      <c r="K33" s="21">
        <v>800001</v>
      </c>
      <c r="L33" s="23"/>
      <c r="M33" s="21">
        <v>17108003903</v>
      </c>
      <c r="N33" s="23"/>
      <c r="O33" s="21">
        <f t="shared" si="1"/>
        <v>17799575895</v>
      </c>
      <c r="P33" s="23"/>
      <c r="Q33" s="21">
        <v>-691571992</v>
      </c>
    </row>
    <row r="34" spans="1:17" ht="18">
      <c r="A34" s="7" t="s">
        <v>65</v>
      </c>
      <c r="C34" s="22">
        <f>SUM(C9:$C$33)</f>
        <v>108140597</v>
      </c>
      <c r="D34" s="23"/>
      <c r="E34" s="22">
        <f>SUM(E9:$E$33)</f>
        <v>403868568828</v>
      </c>
      <c r="F34" s="23"/>
      <c r="G34" s="22">
        <f>SUM(G9:$G$33)</f>
        <v>466197471640</v>
      </c>
      <c r="H34" s="23"/>
      <c r="I34" s="22">
        <f>SUM(I9:$I$33)</f>
        <v>-62328902812</v>
      </c>
      <c r="J34" s="23"/>
      <c r="K34" s="22">
        <f>SUM(K9:$K$33)</f>
        <v>177766970</v>
      </c>
      <c r="L34" s="23"/>
      <c r="M34" s="22">
        <f>SUM(M9:$M$33)</f>
        <v>958513392138</v>
      </c>
      <c r="N34" s="23"/>
      <c r="O34" s="22">
        <f>SUM(O9:$O$33)</f>
        <v>1063423132247</v>
      </c>
      <c r="P34" s="23"/>
      <c r="Q34" s="22">
        <f>SUM(Q9:$Q$33)</f>
        <v>-104909740109</v>
      </c>
    </row>
    <row r="35" spans="1:17" ht="18">
      <c r="C35" s="9"/>
      <c r="E35" s="9"/>
      <c r="G35" s="9"/>
      <c r="I35" s="9"/>
      <c r="K35" s="9"/>
      <c r="M35" s="9"/>
      <c r="O35" s="9"/>
      <c r="Q35" s="9"/>
    </row>
    <row r="37" spans="1:17" ht="18">
      <c r="A37" s="42" t="s">
        <v>159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4"/>
    </row>
    <row r="38" spans="1:17" ht="18">
      <c r="M38" s="22"/>
    </row>
    <row r="39" spans="1:17">
      <c r="I39" s="45">
        <v>62328902812</v>
      </c>
      <c r="M39" s="45"/>
    </row>
    <row r="40" spans="1:17">
      <c r="M40" s="45"/>
      <c r="Q40" s="45"/>
    </row>
    <row r="41" spans="1:17">
      <c r="M41" s="45"/>
    </row>
    <row r="42" spans="1:17">
      <c r="M42" s="45"/>
    </row>
    <row r="43" spans="1:17">
      <c r="M43" s="23"/>
    </row>
  </sheetData>
  <mergeCells count="7">
    <mergeCell ref="A37:Q37"/>
    <mergeCell ref="A1:Q1"/>
    <mergeCell ref="A2:Q2"/>
    <mergeCell ref="A3:Q3"/>
    <mergeCell ref="A5:Q5"/>
    <mergeCell ref="C7:I7"/>
    <mergeCell ref="K7:Q7"/>
  </mergeCells>
  <pageMargins left="0.7" right="0.7" top="0.26" bottom="0.25" header="0.17" footer="0.17"/>
  <pageSetup paperSize="9" scale="8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63"/>
  <sheetViews>
    <sheetView rightToLeft="1" workbookViewId="0">
      <selection activeCell="I62" sqref="I62"/>
    </sheetView>
  </sheetViews>
  <sheetFormatPr defaultRowHeight="17.25"/>
  <cols>
    <col min="1" max="1" width="21.28515625" style="1" customWidth="1"/>
    <col min="2" max="2" width="1.42578125" style="1" customWidth="1"/>
    <col min="3" max="3" width="14.14062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8" width="12.140625" style="1" bestFit="1" customWidth="1"/>
    <col min="19" max="16384" width="9.140625" style="1"/>
  </cols>
  <sheetData>
    <row r="1" spans="1:18" ht="20.100000000000001" customHeight="1">
      <c r="A1" s="40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ht="20.100000000000001" customHeight="1">
      <c r="A2" s="40" t="s">
        <v>117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8" ht="20.100000000000001" customHeight="1">
      <c r="A3" s="40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5" spans="1:18" ht="18.75">
      <c r="A5" s="41" t="s">
        <v>160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7" spans="1:18" ht="18.75">
      <c r="C7" s="34" t="s">
        <v>133</v>
      </c>
      <c r="D7" s="35"/>
      <c r="E7" s="35"/>
      <c r="F7" s="35"/>
      <c r="G7" s="35"/>
      <c r="H7" s="35"/>
      <c r="I7" s="35"/>
      <c r="K7" s="34" t="s">
        <v>7</v>
      </c>
      <c r="L7" s="35"/>
      <c r="M7" s="35"/>
      <c r="N7" s="35"/>
      <c r="O7" s="35"/>
      <c r="P7" s="35"/>
      <c r="Q7" s="35"/>
    </row>
    <row r="8" spans="1:18" ht="37.5">
      <c r="A8" s="14" t="s">
        <v>119</v>
      </c>
      <c r="C8" s="11" t="s">
        <v>9</v>
      </c>
      <c r="E8" s="11" t="s">
        <v>11</v>
      </c>
      <c r="G8" s="11" t="s">
        <v>155</v>
      </c>
      <c r="I8" s="11" t="s">
        <v>161</v>
      </c>
      <c r="K8" s="11" t="s">
        <v>9</v>
      </c>
      <c r="M8" s="11" t="s">
        <v>11</v>
      </c>
      <c r="O8" s="11" t="s">
        <v>155</v>
      </c>
      <c r="Q8" s="11" t="s">
        <v>161</v>
      </c>
    </row>
    <row r="9" spans="1:18" ht="18">
      <c r="A9" s="12" t="s">
        <v>17</v>
      </c>
      <c r="C9" s="21">
        <v>19149753</v>
      </c>
      <c r="D9" s="23"/>
      <c r="E9" s="21">
        <v>24879806244</v>
      </c>
      <c r="F9" s="23"/>
      <c r="G9" s="21">
        <v>18978994022</v>
      </c>
      <c r="H9" s="23"/>
      <c r="I9" s="21">
        <v>5900812222</v>
      </c>
      <c r="J9" s="23"/>
      <c r="K9" s="21">
        <v>19149753</v>
      </c>
      <c r="L9" s="23"/>
      <c r="M9" s="21">
        <v>24879806244</v>
      </c>
      <c r="N9" s="23"/>
      <c r="O9" s="21">
        <f>M9-Q9</f>
        <v>26516886075</v>
      </c>
      <c r="P9" s="23"/>
      <c r="Q9" s="21">
        <v>-1637079831</v>
      </c>
      <c r="R9" s="23"/>
    </row>
    <row r="10" spans="1:18" ht="18">
      <c r="A10" s="12" t="s">
        <v>18</v>
      </c>
      <c r="C10" s="21">
        <v>169860000</v>
      </c>
      <c r="D10" s="23"/>
      <c r="E10" s="21">
        <v>423811825830</v>
      </c>
      <c r="F10" s="23"/>
      <c r="G10" s="21">
        <v>395445137886</v>
      </c>
      <c r="H10" s="23"/>
      <c r="I10" s="21">
        <v>28366687944</v>
      </c>
      <c r="J10" s="23"/>
      <c r="K10" s="21">
        <v>169860000</v>
      </c>
      <c r="L10" s="23"/>
      <c r="M10" s="21">
        <v>423811825830</v>
      </c>
      <c r="N10" s="23"/>
      <c r="O10" s="21">
        <f t="shared" ref="O10:O56" si="0">M10-Q10</f>
        <v>407448172350</v>
      </c>
      <c r="P10" s="23"/>
      <c r="Q10" s="21">
        <v>16363653480</v>
      </c>
    </row>
    <row r="11" spans="1:18" ht="18">
      <c r="A11" s="12" t="s">
        <v>19</v>
      </c>
      <c r="C11" s="21">
        <v>4000000</v>
      </c>
      <c r="D11" s="23"/>
      <c r="E11" s="21">
        <v>22624578000</v>
      </c>
      <c r="F11" s="23"/>
      <c r="G11" s="21">
        <v>21749814000</v>
      </c>
      <c r="H11" s="23"/>
      <c r="I11" s="21">
        <v>874764000</v>
      </c>
      <c r="J11" s="23"/>
      <c r="K11" s="21">
        <v>4000000</v>
      </c>
      <c r="L11" s="23"/>
      <c r="M11" s="21">
        <v>22624578000</v>
      </c>
      <c r="N11" s="23"/>
      <c r="O11" s="21">
        <f t="shared" si="0"/>
        <v>22465530000</v>
      </c>
      <c r="P11" s="23"/>
      <c r="Q11" s="21">
        <v>159048000</v>
      </c>
    </row>
    <row r="12" spans="1:18" ht="18">
      <c r="A12" s="12" t="s">
        <v>20</v>
      </c>
      <c r="C12" s="21">
        <v>38137</v>
      </c>
      <c r="D12" s="23"/>
      <c r="E12" s="21">
        <v>26537059</v>
      </c>
      <c r="F12" s="23"/>
      <c r="G12" s="21">
        <v>26537059</v>
      </c>
      <c r="H12" s="23"/>
      <c r="I12" s="21">
        <v>0</v>
      </c>
      <c r="J12" s="23"/>
      <c r="K12" s="21">
        <v>38137</v>
      </c>
      <c r="L12" s="23"/>
      <c r="M12" s="21">
        <v>26537059</v>
      </c>
      <c r="N12" s="23"/>
      <c r="O12" s="21">
        <f t="shared" si="0"/>
        <v>26720136</v>
      </c>
      <c r="P12" s="23"/>
      <c r="Q12" s="21">
        <v>-183077</v>
      </c>
    </row>
    <row r="13" spans="1:18" ht="36">
      <c r="A13" s="12" t="s">
        <v>21</v>
      </c>
      <c r="C13" s="21">
        <v>108053</v>
      </c>
      <c r="D13" s="23"/>
      <c r="E13" s="21">
        <v>53705042</v>
      </c>
      <c r="F13" s="23"/>
      <c r="G13" s="21">
        <v>53705042</v>
      </c>
      <c r="H13" s="23"/>
      <c r="I13" s="21">
        <v>0</v>
      </c>
      <c r="J13" s="23"/>
      <c r="K13" s="21">
        <v>108053</v>
      </c>
      <c r="L13" s="23"/>
      <c r="M13" s="21">
        <v>53705042</v>
      </c>
      <c r="N13" s="23"/>
      <c r="O13" s="21">
        <f t="shared" si="0"/>
        <v>54075554</v>
      </c>
      <c r="P13" s="23"/>
      <c r="Q13" s="21">
        <v>-370512</v>
      </c>
    </row>
    <row r="14" spans="1:18" ht="18">
      <c r="A14" s="12" t="s">
        <v>22</v>
      </c>
      <c r="C14" s="21">
        <v>30220930</v>
      </c>
      <c r="D14" s="23"/>
      <c r="E14" s="21">
        <v>43980193043</v>
      </c>
      <c r="F14" s="23"/>
      <c r="G14" s="21">
        <v>48623030709</v>
      </c>
      <c r="H14" s="23"/>
      <c r="I14" s="21">
        <v>-4642837666</v>
      </c>
      <c r="J14" s="23"/>
      <c r="K14" s="21">
        <v>30220930</v>
      </c>
      <c r="L14" s="23"/>
      <c r="M14" s="21">
        <v>43980193043</v>
      </c>
      <c r="N14" s="23"/>
      <c r="O14" s="21">
        <f t="shared" si="0"/>
        <v>69604642869</v>
      </c>
      <c r="P14" s="23"/>
      <c r="Q14" s="21">
        <v>-25624449826</v>
      </c>
    </row>
    <row r="15" spans="1:18" ht="18">
      <c r="A15" s="12" t="s">
        <v>23</v>
      </c>
      <c r="C15" s="21">
        <v>0</v>
      </c>
      <c r="D15" s="23"/>
      <c r="E15" s="21">
        <v>0</v>
      </c>
      <c r="F15" s="23"/>
      <c r="G15" s="21">
        <v>-6778251677</v>
      </c>
      <c r="H15" s="23"/>
      <c r="I15" s="21">
        <v>6778251677</v>
      </c>
      <c r="J15" s="23"/>
      <c r="K15" s="23"/>
      <c r="L15" s="23"/>
      <c r="M15" s="23"/>
      <c r="N15" s="23"/>
      <c r="O15" s="21">
        <f t="shared" si="0"/>
        <v>0</v>
      </c>
      <c r="P15" s="23"/>
      <c r="Q15" s="23"/>
    </row>
    <row r="16" spans="1:18" ht="18">
      <c r="A16" s="12" t="s">
        <v>24</v>
      </c>
      <c r="C16" s="21">
        <v>14798285</v>
      </c>
      <c r="D16" s="23"/>
      <c r="E16" s="21">
        <v>40055970461</v>
      </c>
      <c r="F16" s="23"/>
      <c r="G16" s="21">
        <v>41854739248</v>
      </c>
      <c r="H16" s="23"/>
      <c r="I16" s="21">
        <v>-1798768787</v>
      </c>
      <c r="J16" s="23"/>
      <c r="K16" s="21">
        <v>14798285</v>
      </c>
      <c r="L16" s="23"/>
      <c r="M16" s="21">
        <v>40055970461</v>
      </c>
      <c r="N16" s="23"/>
      <c r="O16" s="21">
        <f t="shared" si="0"/>
        <v>44521380288</v>
      </c>
      <c r="P16" s="23"/>
      <c r="Q16" s="21">
        <v>-4465409827</v>
      </c>
    </row>
    <row r="17" spans="1:17" ht="18">
      <c r="A17" s="12" t="s">
        <v>25</v>
      </c>
      <c r="C17" s="21">
        <v>0</v>
      </c>
      <c r="D17" s="23"/>
      <c r="E17" s="21">
        <v>0</v>
      </c>
      <c r="F17" s="23"/>
      <c r="G17" s="21">
        <v>-7123940036</v>
      </c>
      <c r="H17" s="23"/>
      <c r="I17" s="21">
        <v>7123940036</v>
      </c>
      <c r="J17" s="23"/>
      <c r="K17" s="24">
        <v>0</v>
      </c>
      <c r="L17" s="24"/>
      <c r="M17" s="24">
        <v>0</v>
      </c>
      <c r="N17" s="24"/>
      <c r="O17" s="21">
        <f t="shared" si="0"/>
        <v>0</v>
      </c>
      <c r="P17" s="24"/>
      <c r="Q17" s="24">
        <v>0</v>
      </c>
    </row>
    <row r="18" spans="1:17" ht="18">
      <c r="A18" s="12" t="s">
        <v>26</v>
      </c>
      <c r="C18" s="21">
        <v>25453</v>
      </c>
      <c r="D18" s="23"/>
      <c r="E18" s="21">
        <v>25301555</v>
      </c>
      <c r="F18" s="23"/>
      <c r="G18" s="21">
        <v>25301555</v>
      </c>
      <c r="H18" s="23"/>
      <c r="I18" s="21">
        <v>0</v>
      </c>
      <c r="J18" s="23"/>
      <c r="K18" s="21">
        <v>25453</v>
      </c>
      <c r="L18" s="23"/>
      <c r="M18" s="21">
        <v>25301555</v>
      </c>
      <c r="N18" s="23"/>
      <c r="O18" s="21">
        <f t="shared" si="0"/>
        <v>25476109</v>
      </c>
      <c r="P18" s="23"/>
      <c r="Q18" s="21">
        <v>-174554</v>
      </c>
    </row>
    <row r="19" spans="1:17" ht="18">
      <c r="A19" s="12" t="s">
        <v>27</v>
      </c>
      <c r="C19" s="21">
        <v>0</v>
      </c>
      <c r="D19" s="23"/>
      <c r="E19" s="21">
        <v>0</v>
      </c>
      <c r="F19" s="23"/>
      <c r="G19" s="21">
        <v>-425196000</v>
      </c>
      <c r="H19" s="23"/>
      <c r="I19" s="21">
        <v>425196000</v>
      </c>
      <c r="J19" s="23"/>
      <c r="K19" s="24">
        <v>0</v>
      </c>
      <c r="L19" s="24"/>
      <c r="M19" s="24">
        <v>0</v>
      </c>
      <c r="N19" s="24"/>
      <c r="O19" s="21">
        <f t="shared" si="0"/>
        <v>0</v>
      </c>
      <c r="P19" s="24"/>
      <c r="Q19" s="24">
        <v>0</v>
      </c>
    </row>
    <row r="20" spans="1:17" ht="36">
      <c r="A20" s="12" t="s">
        <v>28</v>
      </c>
      <c r="C20" s="21">
        <v>325402</v>
      </c>
      <c r="D20" s="23"/>
      <c r="E20" s="21">
        <v>8296899260</v>
      </c>
      <c r="F20" s="23"/>
      <c r="G20" s="21">
        <v>8038126574</v>
      </c>
      <c r="H20" s="23"/>
      <c r="I20" s="21">
        <v>258772686</v>
      </c>
      <c r="J20" s="23"/>
      <c r="K20" s="21">
        <v>325402</v>
      </c>
      <c r="L20" s="23"/>
      <c r="M20" s="21">
        <v>8296899260</v>
      </c>
      <c r="N20" s="23"/>
      <c r="O20" s="21">
        <f t="shared" si="0"/>
        <v>4792470154</v>
      </c>
      <c r="P20" s="23"/>
      <c r="Q20" s="21">
        <v>3504429106</v>
      </c>
    </row>
    <row r="21" spans="1:17" ht="36">
      <c r="A21" s="12" t="s">
        <v>29</v>
      </c>
      <c r="C21" s="21">
        <v>1400000</v>
      </c>
      <c r="D21" s="23"/>
      <c r="E21" s="21">
        <v>13429615500</v>
      </c>
      <c r="F21" s="23"/>
      <c r="G21" s="21">
        <v>14299215248</v>
      </c>
      <c r="H21" s="23"/>
      <c r="I21" s="21">
        <v>-869599748</v>
      </c>
      <c r="J21" s="23"/>
      <c r="K21" s="21">
        <v>1400000</v>
      </c>
      <c r="L21" s="23"/>
      <c r="M21" s="21">
        <v>13429615500</v>
      </c>
      <c r="N21" s="23"/>
      <c r="O21" s="21">
        <f t="shared" si="0"/>
        <v>17901051211</v>
      </c>
      <c r="P21" s="23"/>
      <c r="Q21" s="21">
        <v>-4471435711</v>
      </c>
    </row>
    <row r="22" spans="1:17" ht="18">
      <c r="A22" s="12" t="s">
        <v>30</v>
      </c>
      <c r="C22" s="21">
        <v>587000</v>
      </c>
      <c r="D22" s="23"/>
      <c r="E22" s="21">
        <v>53390922525</v>
      </c>
      <c r="F22" s="23"/>
      <c r="G22" s="21">
        <v>62727040125</v>
      </c>
      <c r="H22" s="23"/>
      <c r="I22" s="21">
        <v>-9336117600</v>
      </c>
      <c r="J22" s="23"/>
      <c r="K22" s="21">
        <v>587000</v>
      </c>
      <c r="L22" s="23"/>
      <c r="M22" s="21">
        <v>53390922525</v>
      </c>
      <c r="N22" s="23"/>
      <c r="O22" s="21">
        <f t="shared" si="0"/>
        <v>58874141093</v>
      </c>
      <c r="P22" s="23"/>
      <c r="Q22" s="21">
        <v>-5483218568</v>
      </c>
    </row>
    <row r="23" spans="1:17" ht="18">
      <c r="A23" s="12" t="s">
        <v>31</v>
      </c>
      <c r="C23" s="21">
        <v>1316253</v>
      </c>
      <c r="D23" s="23"/>
      <c r="E23" s="21">
        <v>35458217085</v>
      </c>
      <c r="F23" s="23"/>
      <c r="G23" s="21">
        <v>38467586063</v>
      </c>
      <c r="H23" s="23"/>
      <c r="I23" s="21">
        <v>-3009368978</v>
      </c>
      <c r="J23" s="23"/>
      <c r="K23" s="21">
        <v>1316253</v>
      </c>
      <c r="L23" s="23"/>
      <c r="M23" s="21">
        <v>35458217085</v>
      </c>
      <c r="N23" s="23"/>
      <c r="O23" s="21">
        <f t="shared" si="0"/>
        <v>49305246910</v>
      </c>
      <c r="P23" s="23"/>
      <c r="Q23" s="21">
        <v>-13847029825</v>
      </c>
    </row>
    <row r="24" spans="1:17" ht="18">
      <c r="A24" s="12" t="s">
        <v>32</v>
      </c>
      <c r="C24" s="21">
        <v>1394767</v>
      </c>
      <c r="D24" s="23"/>
      <c r="E24" s="21">
        <v>4030462872</v>
      </c>
      <c r="F24" s="23"/>
      <c r="G24" s="21">
        <v>4432538632</v>
      </c>
      <c r="H24" s="23"/>
      <c r="I24" s="21">
        <v>-402075760</v>
      </c>
      <c r="J24" s="23"/>
      <c r="K24" s="21">
        <v>1394767</v>
      </c>
      <c r="L24" s="23"/>
      <c r="M24" s="21">
        <v>4030462872</v>
      </c>
      <c r="N24" s="23"/>
      <c r="O24" s="21">
        <f t="shared" si="0"/>
        <v>6125416226</v>
      </c>
      <c r="P24" s="23"/>
      <c r="Q24" s="21">
        <v>-2094953354</v>
      </c>
    </row>
    <row r="25" spans="1:17" ht="18">
      <c r="A25" s="12" t="s">
        <v>33</v>
      </c>
      <c r="C25" s="21">
        <v>4000000</v>
      </c>
      <c r="D25" s="23"/>
      <c r="E25" s="21">
        <v>28549116000</v>
      </c>
      <c r="F25" s="23"/>
      <c r="G25" s="21">
        <v>29535550391</v>
      </c>
      <c r="H25" s="23"/>
      <c r="I25" s="21">
        <v>-986434391</v>
      </c>
      <c r="J25" s="23"/>
      <c r="K25" s="21">
        <v>4000000</v>
      </c>
      <c r="L25" s="23"/>
      <c r="M25" s="21">
        <v>28549116000</v>
      </c>
      <c r="N25" s="23"/>
      <c r="O25" s="21">
        <f t="shared" si="0"/>
        <v>29535550391</v>
      </c>
      <c r="P25" s="23"/>
      <c r="Q25" s="21">
        <v>-986434391</v>
      </c>
    </row>
    <row r="26" spans="1:17" ht="18">
      <c r="A26" s="12" t="s">
        <v>34</v>
      </c>
      <c r="C26" s="21">
        <v>2900000</v>
      </c>
      <c r="D26" s="23"/>
      <c r="E26" s="21">
        <v>23177269800</v>
      </c>
      <c r="F26" s="23"/>
      <c r="G26" s="21">
        <v>23524331141</v>
      </c>
      <c r="H26" s="23"/>
      <c r="I26" s="21">
        <v>-347061341</v>
      </c>
      <c r="J26" s="23"/>
      <c r="K26" s="21">
        <v>2900000</v>
      </c>
      <c r="L26" s="23"/>
      <c r="M26" s="21">
        <v>23177269800</v>
      </c>
      <c r="N26" s="23"/>
      <c r="O26" s="21">
        <f t="shared" si="0"/>
        <v>23524331141</v>
      </c>
      <c r="P26" s="23"/>
      <c r="Q26" s="21">
        <v>-347061341</v>
      </c>
    </row>
    <row r="27" spans="1:17" ht="18">
      <c r="A27" s="12" t="s">
        <v>35</v>
      </c>
      <c r="C27" s="21">
        <v>18700000</v>
      </c>
      <c r="D27" s="23"/>
      <c r="E27" s="21">
        <v>239237019450</v>
      </c>
      <c r="F27" s="23"/>
      <c r="G27" s="21">
        <v>240538230900</v>
      </c>
      <c r="H27" s="23"/>
      <c r="I27" s="21">
        <v>-1301211450</v>
      </c>
      <c r="J27" s="23"/>
      <c r="K27" s="21">
        <v>18700000</v>
      </c>
      <c r="L27" s="23"/>
      <c r="M27" s="21">
        <v>239237019450</v>
      </c>
      <c r="N27" s="23"/>
      <c r="O27" s="21">
        <f t="shared" si="0"/>
        <v>294519090411</v>
      </c>
      <c r="P27" s="23"/>
      <c r="Q27" s="21">
        <v>-55282070961</v>
      </c>
    </row>
    <row r="28" spans="1:17" ht="18">
      <c r="A28" s="12" t="s">
        <v>36</v>
      </c>
      <c r="C28" s="21">
        <v>833442</v>
      </c>
      <c r="D28" s="23"/>
      <c r="E28" s="21">
        <v>9055319410</v>
      </c>
      <c r="F28" s="23"/>
      <c r="G28" s="21">
        <v>3873572727</v>
      </c>
      <c r="H28" s="23"/>
      <c r="I28" s="21">
        <v>5181746683</v>
      </c>
      <c r="J28" s="23"/>
      <c r="K28" s="21">
        <v>833442</v>
      </c>
      <c r="L28" s="23"/>
      <c r="M28" s="21">
        <v>9055319410</v>
      </c>
      <c r="N28" s="23"/>
      <c r="O28" s="21">
        <f t="shared" si="0"/>
        <v>8980755939</v>
      </c>
      <c r="P28" s="23"/>
      <c r="Q28" s="21">
        <v>74563471</v>
      </c>
    </row>
    <row r="29" spans="1:17" ht="18">
      <c r="A29" s="12" t="s">
        <v>37</v>
      </c>
      <c r="C29" s="21">
        <v>10000000</v>
      </c>
      <c r="D29" s="23"/>
      <c r="E29" s="21">
        <v>89563905000</v>
      </c>
      <c r="F29" s="23"/>
      <c r="G29" s="21">
        <v>89929894922</v>
      </c>
      <c r="H29" s="23"/>
      <c r="I29" s="21">
        <v>-365989922</v>
      </c>
      <c r="J29" s="23"/>
      <c r="K29" s="21">
        <v>10000000</v>
      </c>
      <c r="L29" s="23"/>
      <c r="M29" s="21">
        <v>89563905000</v>
      </c>
      <c r="N29" s="23"/>
      <c r="O29" s="21">
        <f t="shared" si="0"/>
        <v>113017700222</v>
      </c>
      <c r="P29" s="23"/>
      <c r="Q29" s="21">
        <v>-23453795222</v>
      </c>
    </row>
    <row r="30" spans="1:17" ht="18">
      <c r="A30" s="12" t="s">
        <v>38</v>
      </c>
      <c r="C30" s="21">
        <v>7655956</v>
      </c>
      <c r="D30" s="23"/>
      <c r="E30" s="21">
        <v>107687203324</v>
      </c>
      <c r="F30" s="23"/>
      <c r="G30" s="21">
        <v>103577585671</v>
      </c>
      <c r="H30" s="23"/>
      <c r="I30" s="21">
        <v>4109617653</v>
      </c>
      <c r="J30" s="23"/>
      <c r="K30" s="21">
        <v>7655956</v>
      </c>
      <c r="L30" s="23"/>
      <c r="M30" s="21">
        <v>107687203324</v>
      </c>
      <c r="N30" s="23"/>
      <c r="O30" s="21">
        <f t="shared" si="0"/>
        <v>115449814448</v>
      </c>
      <c r="P30" s="23"/>
      <c r="Q30" s="21">
        <v>-7762611124</v>
      </c>
    </row>
    <row r="31" spans="1:17" ht="18">
      <c r="A31" s="12" t="s">
        <v>39</v>
      </c>
      <c r="C31" s="21">
        <v>900000</v>
      </c>
      <c r="D31" s="23"/>
      <c r="E31" s="21">
        <v>17311380750</v>
      </c>
      <c r="F31" s="23"/>
      <c r="G31" s="21">
        <v>17741804400</v>
      </c>
      <c r="H31" s="23"/>
      <c r="I31" s="21">
        <v>-430423650</v>
      </c>
      <c r="J31" s="23"/>
      <c r="K31" s="21">
        <v>900000</v>
      </c>
      <c r="L31" s="23"/>
      <c r="M31" s="21">
        <v>17311380750</v>
      </c>
      <c r="N31" s="23"/>
      <c r="O31" s="21">
        <f t="shared" si="0"/>
        <v>17195076899</v>
      </c>
      <c r="P31" s="23"/>
      <c r="Q31" s="21">
        <v>116303851</v>
      </c>
    </row>
    <row r="32" spans="1:17" ht="18">
      <c r="A32" s="12" t="s">
        <v>40</v>
      </c>
      <c r="C32" s="21">
        <v>418421</v>
      </c>
      <c r="D32" s="23"/>
      <c r="E32" s="21">
        <v>28678469689</v>
      </c>
      <c r="F32" s="23"/>
      <c r="G32" s="21">
        <v>27721827480</v>
      </c>
      <c r="H32" s="23"/>
      <c r="I32" s="21">
        <v>956642209</v>
      </c>
      <c r="J32" s="23"/>
      <c r="K32" s="21">
        <v>418421</v>
      </c>
      <c r="L32" s="23"/>
      <c r="M32" s="21">
        <v>28678469689</v>
      </c>
      <c r="N32" s="23"/>
      <c r="O32" s="21">
        <f t="shared" si="0"/>
        <v>31889312364</v>
      </c>
      <c r="P32" s="23"/>
      <c r="Q32" s="21">
        <v>-3210842675</v>
      </c>
    </row>
    <row r="33" spans="1:17" ht="18">
      <c r="A33" s="12" t="s">
        <v>41</v>
      </c>
      <c r="C33" s="21">
        <v>303736</v>
      </c>
      <c r="D33" s="23"/>
      <c r="E33" s="21">
        <v>8574777091</v>
      </c>
      <c r="F33" s="23"/>
      <c r="G33" s="21">
        <v>8891802300</v>
      </c>
      <c r="H33" s="23"/>
      <c r="I33" s="21">
        <v>-317025209</v>
      </c>
      <c r="J33" s="23"/>
      <c r="K33" s="21">
        <v>303736</v>
      </c>
      <c r="L33" s="23"/>
      <c r="M33" s="21">
        <v>8574777091</v>
      </c>
      <c r="N33" s="23"/>
      <c r="O33" s="21">
        <f t="shared" si="0"/>
        <v>10311773309</v>
      </c>
      <c r="P33" s="23"/>
      <c r="Q33" s="21">
        <v>-1736996218</v>
      </c>
    </row>
    <row r="34" spans="1:17" ht="18">
      <c r="A34" s="12" t="s">
        <v>42</v>
      </c>
      <c r="C34" s="21">
        <v>6000000</v>
      </c>
      <c r="D34" s="23"/>
      <c r="E34" s="21">
        <v>65726586000</v>
      </c>
      <c r="F34" s="23"/>
      <c r="G34" s="21">
        <v>57428256600</v>
      </c>
      <c r="H34" s="23"/>
      <c r="I34" s="21">
        <v>8298329400</v>
      </c>
      <c r="J34" s="23"/>
      <c r="K34" s="21">
        <v>6000000</v>
      </c>
      <c r="L34" s="23"/>
      <c r="M34" s="21">
        <v>65726586000</v>
      </c>
      <c r="N34" s="23"/>
      <c r="O34" s="21">
        <f t="shared" si="0"/>
        <v>73778391000</v>
      </c>
      <c r="P34" s="23"/>
      <c r="Q34" s="21">
        <v>-8051805000</v>
      </c>
    </row>
    <row r="35" spans="1:17" ht="18">
      <c r="A35" s="12" t="s">
        <v>43</v>
      </c>
      <c r="C35" s="21">
        <v>8154000</v>
      </c>
      <c r="D35" s="23"/>
      <c r="E35" s="21">
        <v>87296059449</v>
      </c>
      <c r="F35" s="23"/>
      <c r="G35" s="21">
        <v>89817938531</v>
      </c>
      <c r="H35" s="23"/>
      <c r="I35" s="21">
        <v>-2521879082</v>
      </c>
      <c r="J35" s="23"/>
      <c r="K35" s="21">
        <v>8154000</v>
      </c>
      <c r="L35" s="23"/>
      <c r="M35" s="21">
        <v>87296059449</v>
      </c>
      <c r="N35" s="23"/>
      <c r="O35" s="21">
        <f t="shared" si="0"/>
        <v>109628291700</v>
      </c>
      <c r="P35" s="23"/>
      <c r="Q35" s="21">
        <v>-22332232251</v>
      </c>
    </row>
    <row r="36" spans="1:17" ht="18">
      <c r="A36" s="12" t="s">
        <v>44</v>
      </c>
      <c r="C36" s="21">
        <v>0</v>
      </c>
      <c r="D36" s="23"/>
      <c r="E36" s="21">
        <v>0</v>
      </c>
      <c r="F36" s="23"/>
      <c r="G36" s="21">
        <v>-1584903077</v>
      </c>
      <c r="H36" s="23"/>
      <c r="I36" s="21">
        <v>1584903077</v>
      </c>
      <c r="J36" s="23"/>
      <c r="K36" s="24">
        <v>0</v>
      </c>
      <c r="L36" s="24"/>
      <c r="M36" s="24">
        <v>0</v>
      </c>
      <c r="N36" s="24"/>
      <c r="O36" s="21">
        <f t="shared" si="0"/>
        <v>0</v>
      </c>
      <c r="P36" s="24"/>
      <c r="Q36" s="24">
        <v>0</v>
      </c>
    </row>
    <row r="37" spans="1:17" ht="18">
      <c r="A37" s="12" t="s">
        <v>45</v>
      </c>
      <c r="C37" s="21">
        <v>9000000</v>
      </c>
      <c r="D37" s="23"/>
      <c r="E37" s="21">
        <v>44642785500</v>
      </c>
      <c r="F37" s="23"/>
      <c r="G37" s="21">
        <v>26855492623</v>
      </c>
      <c r="H37" s="23"/>
      <c r="I37" s="21">
        <v>17787292877</v>
      </c>
      <c r="J37" s="23"/>
      <c r="K37" s="21">
        <v>9000000</v>
      </c>
      <c r="L37" s="23"/>
      <c r="M37" s="21">
        <v>44642785500</v>
      </c>
      <c r="N37" s="23"/>
      <c r="O37" s="21">
        <f t="shared" si="0"/>
        <v>62103274156</v>
      </c>
      <c r="P37" s="23"/>
      <c r="Q37" s="21">
        <v>-17460488656</v>
      </c>
    </row>
    <row r="38" spans="1:17" ht="18">
      <c r="A38" s="12" t="s">
        <v>46</v>
      </c>
      <c r="C38" s="21">
        <v>17740000</v>
      </c>
      <c r="D38" s="23"/>
      <c r="E38" s="21">
        <v>184985349030</v>
      </c>
      <c r="F38" s="23"/>
      <c r="G38" s="21">
        <v>172940805357</v>
      </c>
      <c r="H38" s="23"/>
      <c r="I38" s="21">
        <v>12044543673</v>
      </c>
      <c r="J38" s="23"/>
      <c r="K38" s="21">
        <v>17740000</v>
      </c>
      <c r="L38" s="23"/>
      <c r="M38" s="21">
        <v>184985349030</v>
      </c>
      <c r="N38" s="23"/>
      <c r="O38" s="21">
        <f t="shared" si="0"/>
        <v>187270036107</v>
      </c>
      <c r="P38" s="23"/>
      <c r="Q38" s="21">
        <v>-2284687077</v>
      </c>
    </row>
    <row r="39" spans="1:17" ht="18">
      <c r="A39" s="12" t="s">
        <v>47</v>
      </c>
      <c r="C39" s="21">
        <v>4800000</v>
      </c>
      <c r="D39" s="23"/>
      <c r="E39" s="21">
        <v>23852428560</v>
      </c>
      <c r="F39" s="23"/>
      <c r="G39" s="21">
        <v>23141484000</v>
      </c>
      <c r="H39" s="23"/>
      <c r="I39" s="21">
        <v>710944560</v>
      </c>
      <c r="J39" s="23"/>
      <c r="K39" s="21">
        <v>4800000</v>
      </c>
      <c r="L39" s="23"/>
      <c r="M39" s="21">
        <v>23852428560</v>
      </c>
      <c r="N39" s="23"/>
      <c r="O39" s="21">
        <f t="shared" si="0"/>
        <v>30336781200</v>
      </c>
      <c r="P39" s="23"/>
      <c r="Q39" s="21">
        <v>-6484352640</v>
      </c>
    </row>
    <row r="40" spans="1:17" ht="18">
      <c r="A40" s="12" t="s">
        <v>48</v>
      </c>
      <c r="C40" s="21">
        <v>1685086</v>
      </c>
      <c r="D40" s="23"/>
      <c r="E40" s="21">
        <v>23568090518</v>
      </c>
      <c r="F40" s="23"/>
      <c r="G40" s="21">
        <v>26767454618</v>
      </c>
      <c r="H40" s="23"/>
      <c r="I40" s="21">
        <v>-3199364100</v>
      </c>
      <c r="J40" s="23"/>
      <c r="K40" s="21">
        <v>1685086</v>
      </c>
      <c r="L40" s="23"/>
      <c r="M40" s="21">
        <v>23568090518</v>
      </c>
      <c r="N40" s="23"/>
      <c r="O40" s="21">
        <f t="shared" si="0"/>
        <v>34171218661</v>
      </c>
      <c r="P40" s="23"/>
      <c r="Q40" s="21">
        <v>-10603128143</v>
      </c>
    </row>
    <row r="41" spans="1:17" ht="18">
      <c r="A41" s="12" t="s">
        <v>49</v>
      </c>
      <c r="C41" s="21">
        <v>5000000</v>
      </c>
      <c r="D41" s="23"/>
      <c r="E41" s="21">
        <v>32803650000</v>
      </c>
      <c r="F41" s="23"/>
      <c r="G41" s="21">
        <v>31787730900</v>
      </c>
      <c r="H41" s="23"/>
      <c r="I41" s="21">
        <v>1015919100</v>
      </c>
      <c r="J41" s="23"/>
      <c r="K41" s="21">
        <v>5000000</v>
      </c>
      <c r="L41" s="23"/>
      <c r="M41" s="21">
        <v>32803650000</v>
      </c>
      <c r="N41" s="23"/>
      <c r="O41" s="21">
        <f t="shared" si="0"/>
        <v>40507537500</v>
      </c>
      <c r="P41" s="23"/>
      <c r="Q41" s="21">
        <v>-7703887500</v>
      </c>
    </row>
    <row r="42" spans="1:17" ht="18">
      <c r="A42" s="12" t="s">
        <v>50</v>
      </c>
      <c r="C42" s="21">
        <v>2000000</v>
      </c>
      <c r="D42" s="23"/>
      <c r="E42" s="21">
        <v>45825705000</v>
      </c>
      <c r="F42" s="23"/>
      <c r="G42" s="21">
        <v>52207506000</v>
      </c>
      <c r="H42" s="23"/>
      <c r="I42" s="21">
        <v>-6381801000</v>
      </c>
      <c r="J42" s="23"/>
      <c r="K42" s="21">
        <v>2000000</v>
      </c>
      <c r="L42" s="23"/>
      <c r="M42" s="21">
        <v>45825705000</v>
      </c>
      <c r="N42" s="23"/>
      <c r="O42" s="21">
        <f t="shared" si="0"/>
        <v>41036191902</v>
      </c>
      <c r="P42" s="23"/>
      <c r="Q42" s="21">
        <v>4789513098</v>
      </c>
    </row>
    <row r="43" spans="1:17" ht="18">
      <c r="A43" s="12" t="s">
        <v>51</v>
      </c>
      <c r="C43" s="21">
        <v>14421504</v>
      </c>
      <c r="D43" s="23"/>
      <c r="E43" s="21">
        <v>100636586279</v>
      </c>
      <c r="F43" s="23"/>
      <c r="G43" s="21">
        <v>96037133311</v>
      </c>
      <c r="H43" s="23"/>
      <c r="I43" s="21">
        <v>4599452968</v>
      </c>
      <c r="J43" s="23"/>
      <c r="K43" s="21">
        <v>14421504</v>
      </c>
      <c r="L43" s="23"/>
      <c r="M43" s="21">
        <v>100636586279</v>
      </c>
      <c r="N43" s="23"/>
      <c r="O43" s="21">
        <f t="shared" si="0"/>
        <v>96980983786</v>
      </c>
      <c r="P43" s="23"/>
      <c r="Q43" s="21">
        <v>3655602493</v>
      </c>
    </row>
    <row r="44" spans="1:17" ht="18">
      <c r="A44" s="12" t="s">
        <v>52</v>
      </c>
      <c r="C44" s="21">
        <v>5505572</v>
      </c>
      <c r="D44" s="23"/>
      <c r="E44" s="21">
        <v>30209932433</v>
      </c>
      <c r="F44" s="23"/>
      <c r="G44" s="21">
        <v>29498466633</v>
      </c>
      <c r="H44" s="23"/>
      <c r="I44" s="21">
        <v>711465800</v>
      </c>
      <c r="J44" s="23"/>
      <c r="K44" s="21">
        <v>5505572</v>
      </c>
      <c r="L44" s="23"/>
      <c r="M44" s="21">
        <v>30209932433</v>
      </c>
      <c r="N44" s="23"/>
      <c r="O44" s="21">
        <f t="shared" si="0"/>
        <v>35427953809</v>
      </c>
      <c r="P44" s="23"/>
      <c r="Q44" s="21">
        <v>-5218021376</v>
      </c>
    </row>
    <row r="45" spans="1:17" ht="18">
      <c r="A45" s="12" t="s">
        <v>53</v>
      </c>
      <c r="C45" s="21">
        <v>2999269</v>
      </c>
      <c r="D45" s="23"/>
      <c r="E45" s="21">
        <v>30470146631</v>
      </c>
      <c r="F45" s="23"/>
      <c r="G45" s="21">
        <v>31960858306</v>
      </c>
      <c r="H45" s="23"/>
      <c r="I45" s="21">
        <v>-1490711675</v>
      </c>
      <c r="J45" s="23"/>
      <c r="K45" s="21">
        <v>2999269</v>
      </c>
      <c r="L45" s="23"/>
      <c r="M45" s="21">
        <v>30470146631</v>
      </c>
      <c r="N45" s="23"/>
      <c r="O45" s="21">
        <f t="shared" si="0"/>
        <v>36552250264</v>
      </c>
      <c r="P45" s="23"/>
      <c r="Q45" s="21">
        <v>-6082103633</v>
      </c>
    </row>
    <row r="46" spans="1:17" ht="18">
      <c r="A46" s="12" t="s">
        <v>54</v>
      </c>
      <c r="C46" s="21">
        <v>180000</v>
      </c>
      <c r="D46" s="23"/>
      <c r="E46" s="21">
        <v>6103268190</v>
      </c>
      <c r="F46" s="23"/>
      <c r="G46" s="21">
        <v>4460103540</v>
      </c>
      <c r="H46" s="23"/>
      <c r="I46" s="21">
        <v>1643164650</v>
      </c>
      <c r="J46" s="23"/>
      <c r="K46" s="21">
        <v>180000</v>
      </c>
      <c r="L46" s="23"/>
      <c r="M46" s="21">
        <v>6103268190</v>
      </c>
      <c r="N46" s="23"/>
      <c r="O46" s="21">
        <f t="shared" si="0"/>
        <v>6808248450</v>
      </c>
      <c r="P46" s="23"/>
      <c r="Q46" s="21">
        <v>-704980260</v>
      </c>
    </row>
    <row r="47" spans="1:17" ht="18">
      <c r="A47" s="12" t="s">
        <v>55</v>
      </c>
      <c r="C47" s="21">
        <v>15925432</v>
      </c>
      <c r="D47" s="23"/>
      <c r="E47" s="21">
        <v>66773790017</v>
      </c>
      <c r="F47" s="23"/>
      <c r="G47" s="21">
        <v>56626326906</v>
      </c>
      <c r="H47" s="23"/>
      <c r="I47" s="21">
        <v>10147463111</v>
      </c>
      <c r="J47" s="23"/>
      <c r="K47" s="21">
        <v>15925432</v>
      </c>
      <c r="L47" s="23"/>
      <c r="M47" s="21">
        <v>66773790017</v>
      </c>
      <c r="N47" s="23"/>
      <c r="O47" s="21">
        <f t="shared" si="0"/>
        <v>74720789208</v>
      </c>
      <c r="P47" s="23"/>
      <c r="Q47" s="21">
        <v>-7946999191</v>
      </c>
    </row>
    <row r="48" spans="1:17" ht="18">
      <c r="A48" s="12" t="s">
        <v>56</v>
      </c>
      <c r="C48" s="21">
        <v>5236530</v>
      </c>
      <c r="D48" s="23"/>
      <c r="E48" s="21">
        <v>129041187907</v>
      </c>
      <c r="F48" s="23"/>
      <c r="G48" s="21">
        <v>152237541777</v>
      </c>
      <c r="H48" s="23"/>
      <c r="I48" s="21">
        <v>-23196353870</v>
      </c>
      <c r="J48" s="23"/>
      <c r="K48" s="21">
        <v>5236530</v>
      </c>
      <c r="L48" s="23"/>
      <c r="M48" s="21">
        <v>129041187907</v>
      </c>
      <c r="N48" s="23"/>
      <c r="O48" s="21">
        <f t="shared" si="0"/>
        <v>183385278335</v>
      </c>
      <c r="P48" s="23"/>
      <c r="Q48" s="21">
        <v>-54344090428</v>
      </c>
    </row>
    <row r="49" spans="1:18" ht="18">
      <c r="A49" s="12" t="s">
        <v>57</v>
      </c>
      <c r="C49" s="21">
        <v>1400000</v>
      </c>
      <c r="D49" s="23"/>
      <c r="E49" s="21">
        <v>101049158700</v>
      </c>
      <c r="F49" s="23"/>
      <c r="G49" s="21">
        <v>105558169500</v>
      </c>
      <c r="H49" s="23"/>
      <c r="I49" s="21">
        <v>-4509010800</v>
      </c>
      <c r="J49" s="23"/>
      <c r="K49" s="21">
        <v>1400000</v>
      </c>
      <c r="L49" s="23"/>
      <c r="M49" s="21">
        <v>101049158700</v>
      </c>
      <c r="N49" s="23"/>
      <c r="O49" s="21">
        <f t="shared" si="0"/>
        <v>147027426901</v>
      </c>
      <c r="P49" s="23"/>
      <c r="Q49" s="21">
        <v>-45978268201</v>
      </c>
    </row>
    <row r="50" spans="1:18" ht="18">
      <c r="A50" s="12" t="s">
        <v>58</v>
      </c>
      <c r="C50" s="21">
        <v>10072696</v>
      </c>
      <c r="D50" s="23"/>
      <c r="E50" s="21">
        <v>122756480005</v>
      </c>
      <c r="F50" s="23"/>
      <c r="G50" s="21">
        <v>130165924964</v>
      </c>
      <c r="H50" s="23"/>
      <c r="I50" s="21">
        <v>-7409444959</v>
      </c>
      <c r="J50" s="23"/>
      <c r="K50" s="21">
        <v>10072696</v>
      </c>
      <c r="L50" s="23"/>
      <c r="M50" s="21">
        <v>122756480005</v>
      </c>
      <c r="N50" s="23"/>
      <c r="O50" s="21">
        <f t="shared" si="0"/>
        <v>143345452361</v>
      </c>
      <c r="P50" s="23"/>
      <c r="Q50" s="21">
        <v>-20588972356</v>
      </c>
    </row>
    <row r="51" spans="1:18" ht="18">
      <c r="A51" s="12" t="s">
        <v>59</v>
      </c>
      <c r="C51" s="21">
        <v>680000</v>
      </c>
      <c r="D51" s="23"/>
      <c r="E51" s="21">
        <v>115148763900</v>
      </c>
      <c r="F51" s="23"/>
      <c r="G51" s="21">
        <v>116264088000</v>
      </c>
      <c r="H51" s="23"/>
      <c r="I51" s="21">
        <v>-1115324100</v>
      </c>
      <c r="J51" s="23"/>
      <c r="K51" s="21">
        <v>680000</v>
      </c>
      <c r="L51" s="23"/>
      <c r="M51" s="21">
        <v>115148763900</v>
      </c>
      <c r="N51" s="23"/>
      <c r="O51" s="21">
        <f t="shared" si="0"/>
        <v>125050814046</v>
      </c>
      <c r="P51" s="23"/>
      <c r="Q51" s="21">
        <v>-9902050146</v>
      </c>
    </row>
    <row r="52" spans="1:18" ht="18">
      <c r="A52" s="12" t="s">
        <v>60</v>
      </c>
      <c r="C52" s="21">
        <v>1444055</v>
      </c>
      <c r="D52" s="23"/>
      <c r="E52" s="21">
        <v>32039531320</v>
      </c>
      <c r="F52" s="23"/>
      <c r="G52" s="21">
        <v>33905633054</v>
      </c>
      <c r="H52" s="23"/>
      <c r="I52" s="21">
        <v>-1866101734</v>
      </c>
      <c r="J52" s="23"/>
      <c r="K52" s="21">
        <v>1444055</v>
      </c>
      <c r="L52" s="23"/>
      <c r="M52" s="21">
        <v>32039531320</v>
      </c>
      <c r="N52" s="23"/>
      <c r="O52" s="21">
        <f t="shared" si="0"/>
        <v>37078006003</v>
      </c>
      <c r="P52" s="23"/>
      <c r="Q52" s="21">
        <v>-5038474683</v>
      </c>
    </row>
    <row r="53" spans="1:18" ht="18">
      <c r="A53" s="12" t="s">
        <v>61</v>
      </c>
      <c r="C53" s="21">
        <v>1600000</v>
      </c>
      <c r="D53" s="23"/>
      <c r="E53" s="21">
        <v>35308656000</v>
      </c>
      <c r="F53" s="23"/>
      <c r="G53" s="21">
        <v>30608078518</v>
      </c>
      <c r="H53" s="23"/>
      <c r="I53" s="21">
        <v>4700577482</v>
      </c>
      <c r="J53" s="23"/>
      <c r="K53" s="21">
        <v>1600000</v>
      </c>
      <c r="L53" s="23"/>
      <c r="M53" s="21">
        <v>35308656000</v>
      </c>
      <c r="N53" s="23"/>
      <c r="O53" s="21">
        <f t="shared" si="0"/>
        <v>30205488269</v>
      </c>
      <c r="P53" s="23"/>
      <c r="Q53" s="21">
        <v>5103167731</v>
      </c>
    </row>
    <row r="54" spans="1:18" ht="18">
      <c r="A54" s="12" t="s">
        <v>62</v>
      </c>
      <c r="C54" s="21">
        <v>8951479</v>
      </c>
      <c r="D54" s="23"/>
      <c r="E54" s="21">
        <v>263387243919</v>
      </c>
      <c r="F54" s="23"/>
      <c r="G54" s="21">
        <v>254844954927</v>
      </c>
      <c r="H54" s="23"/>
      <c r="I54" s="21">
        <v>8542288992</v>
      </c>
      <c r="J54" s="23"/>
      <c r="K54" s="21">
        <v>8951479</v>
      </c>
      <c r="L54" s="23"/>
      <c r="M54" s="21">
        <v>263387243919</v>
      </c>
      <c r="N54" s="23"/>
      <c r="O54" s="21">
        <f t="shared" si="0"/>
        <v>249417042130</v>
      </c>
      <c r="P54" s="23"/>
      <c r="Q54" s="21">
        <v>13970201789</v>
      </c>
    </row>
    <row r="55" spans="1:18" ht="18">
      <c r="A55" s="12" t="s">
        <v>63</v>
      </c>
      <c r="C55" s="21">
        <v>23692722</v>
      </c>
      <c r="D55" s="23"/>
      <c r="E55" s="21">
        <v>41427528785</v>
      </c>
      <c r="F55" s="23"/>
      <c r="G55" s="21">
        <v>42989353906</v>
      </c>
      <c r="H55" s="23"/>
      <c r="I55" s="21">
        <v>-1561825121</v>
      </c>
      <c r="J55" s="23"/>
      <c r="K55" s="21">
        <v>23692722</v>
      </c>
      <c r="L55" s="23"/>
      <c r="M55" s="21">
        <v>41427528785</v>
      </c>
      <c r="N55" s="23"/>
      <c r="O55" s="21">
        <f t="shared" si="0"/>
        <v>42989353906</v>
      </c>
      <c r="P55" s="23"/>
      <c r="Q55" s="21">
        <v>-1561825121</v>
      </c>
    </row>
    <row r="56" spans="1:18" ht="18">
      <c r="A56" s="12" t="s">
        <v>64</v>
      </c>
      <c r="C56" s="21">
        <v>9107693</v>
      </c>
      <c r="D56" s="23"/>
      <c r="E56" s="21">
        <v>70345712301</v>
      </c>
      <c r="F56" s="23"/>
      <c r="G56" s="21">
        <v>70526782346</v>
      </c>
      <c r="H56" s="23"/>
      <c r="I56" s="21">
        <v>-181070045</v>
      </c>
      <c r="J56" s="23"/>
      <c r="K56" s="21">
        <v>9107693</v>
      </c>
      <c r="L56" s="23"/>
      <c r="M56" s="21">
        <v>70345712301</v>
      </c>
      <c r="N56" s="23"/>
      <c r="O56" s="21">
        <f t="shared" si="0"/>
        <v>80877612406</v>
      </c>
      <c r="P56" s="23"/>
      <c r="Q56" s="21">
        <v>-10531900105</v>
      </c>
    </row>
    <row r="57" spans="1:18" ht="18">
      <c r="A57" s="7" t="s">
        <v>65</v>
      </c>
      <c r="C57" s="22">
        <f>SUM(C9:$C$56)</f>
        <v>444531626</v>
      </c>
      <c r="D57" s="23"/>
      <c r="E57" s="22">
        <f>SUM(E9:$E$56)</f>
        <v>2875297135434</v>
      </c>
      <c r="F57" s="23"/>
      <c r="G57" s="22">
        <f>SUM(G9:$G$56)</f>
        <v>2820774159622</v>
      </c>
      <c r="H57" s="23"/>
      <c r="I57" s="22">
        <f>SUM(I9:$I$56)</f>
        <v>54522975812</v>
      </c>
      <c r="J57" s="23"/>
      <c r="K57" s="22">
        <f>SUM(K9:$K$56)</f>
        <v>444531626</v>
      </c>
      <c r="L57" s="23"/>
      <c r="M57" s="22">
        <f>SUM(M9:$M$56)</f>
        <v>2875297135434</v>
      </c>
      <c r="N57" s="23"/>
      <c r="O57" s="22">
        <f>SUM(O9:O56)</f>
        <v>3220783036199</v>
      </c>
      <c r="P57" s="23"/>
      <c r="Q57" s="22">
        <f>SUM(Q9:$Q$56)</f>
        <v>-345485900765</v>
      </c>
    </row>
    <row r="58" spans="1:18" ht="18">
      <c r="C58" s="9"/>
      <c r="E58" s="9"/>
      <c r="G58" s="9"/>
      <c r="I58" s="9"/>
      <c r="K58" s="9"/>
      <c r="M58" s="9"/>
      <c r="O58" s="9"/>
      <c r="Q58" s="9"/>
    </row>
    <row r="60" spans="1:18" ht="18">
      <c r="A60" s="42" t="s">
        <v>159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4"/>
    </row>
    <row r="62" spans="1:18" ht="18">
      <c r="A62" s="25"/>
      <c r="B62" s="25"/>
      <c r="C62" s="28"/>
      <c r="D62" s="29"/>
      <c r="E62" s="28"/>
      <c r="F62" s="29"/>
      <c r="G62" s="28"/>
      <c r="H62" s="29"/>
      <c r="I62" s="28"/>
      <c r="J62" s="29"/>
      <c r="K62" s="28"/>
      <c r="L62" s="29"/>
      <c r="M62" s="28"/>
      <c r="N62" s="29"/>
      <c r="O62" s="28"/>
      <c r="P62" s="29"/>
      <c r="Q62" s="28"/>
      <c r="R62" s="25"/>
    </row>
    <row r="63" spans="1:18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</sheetData>
  <mergeCells count="7">
    <mergeCell ref="A60:Q60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61"/>
  <sheetViews>
    <sheetView rightToLeft="1" workbookViewId="0">
      <selection activeCell="S60" sqref="S60"/>
    </sheetView>
  </sheetViews>
  <sheetFormatPr defaultRowHeight="17.2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0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8" width="1.42578125" style="1" customWidth="1"/>
    <col min="19" max="19" width="17" style="1" customWidth="1"/>
    <col min="20" max="20" width="1.42578125" style="1" customWidth="1"/>
    <col min="21" max="21" width="10.7109375" style="1" customWidth="1"/>
    <col min="22" max="22" width="13.5703125" style="1" bestFit="1" customWidth="1"/>
    <col min="23" max="16384" width="9.140625" style="1"/>
  </cols>
  <sheetData>
    <row r="1" spans="1:22" ht="20.100000000000001" customHeight="1">
      <c r="A1" s="40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2" ht="20.100000000000001" customHeight="1">
      <c r="A2" s="40" t="s">
        <v>117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2" ht="20.100000000000001" customHeight="1">
      <c r="A3" s="40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5" spans="1:22" ht="18.75">
      <c r="A5" s="41" t="s">
        <v>162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7" spans="1:22" ht="18.75">
      <c r="C7" s="34" t="s">
        <v>133</v>
      </c>
      <c r="D7" s="35"/>
      <c r="E7" s="35"/>
      <c r="F7" s="35"/>
      <c r="G7" s="35"/>
      <c r="H7" s="35"/>
      <c r="I7" s="35"/>
      <c r="J7" s="35"/>
      <c r="K7" s="35"/>
      <c r="M7" s="34" t="s">
        <v>7</v>
      </c>
      <c r="N7" s="35"/>
      <c r="O7" s="35"/>
      <c r="P7" s="35"/>
      <c r="Q7" s="35"/>
      <c r="R7" s="35"/>
      <c r="S7" s="35"/>
      <c r="T7" s="35"/>
      <c r="U7" s="35"/>
    </row>
    <row r="8" spans="1:22" ht="37.5">
      <c r="A8" s="10" t="s">
        <v>163</v>
      </c>
      <c r="C8" s="11" t="s">
        <v>131</v>
      </c>
      <c r="E8" s="11" t="s">
        <v>164</v>
      </c>
      <c r="G8" s="11" t="s">
        <v>165</v>
      </c>
      <c r="I8" s="11" t="s">
        <v>166</v>
      </c>
      <c r="K8" s="11" t="s">
        <v>167</v>
      </c>
      <c r="M8" s="11" t="s">
        <v>131</v>
      </c>
      <c r="O8" s="11" t="s">
        <v>164</v>
      </c>
      <c r="Q8" s="11" t="s">
        <v>165</v>
      </c>
      <c r="S8" s="11" t="s">
        <v>166</v>
      </c>
      <c r="U8" s="11" t="s">
        <v>167</v>
      </c>
    </row>
    <row r="9" spans="1:22" ht="18">
      <c r="A9" s="12" t="s">
        <v>17</v>
      </c>
      <c r="C9" s="21">
        <v>0</v>
      </c>
      <c r="D9" s="23"/>
      <c r="E9" s="21">
        <v>5900812222</v>
      </c>
      <c r="F9" s="23"/>
      <c r="G9" s="21">
        <v>-1007666815</v>
      </c>
      <c r="H9" s="23"/>
      <c r="I9" s="21">
        <v>4893145407</v>
      </c>
      <c r="K9" s="6">
        <v>0.27196241455860576</v>
      </c>
      <c r="M9" s="21">
        <v>0</v>
      </c>
      <c r="N9" s="23"/>
      <c r="O9" s="21">
        <v>-1637079831</v>
      </c>
      <c r="P9" s="23"/>
      <c r="Q9" s="21">
        <v>-1999935242</v>
      </c>
      <c r="R9" s="23"/>
      <c r="S9" s="21">
        <v>-3637015073</v>
      </c>
      <c r="U9" s="6">
        <v>8.6629432459627009E-3</v>
      </c>
      <c r="V9" s="23"/>
    </row>
    <row r="10" spans="1:22" ht="18">
      <c r="A10" s="12" t="s">
        <v>168</v>
      </c>
      <c r="C10" s="21">
        <v>0</v>
      </c>
      <c r="D10" s="23"/>
      <c r="E10" s="21">
        <v>28366687944</v>
      </c>
      <c r="F10" s="23"/>
      <c r="G10" s="21">
        <v>0</v>
      </c>
      <c r="H10" s="23"/>
      <c r="I10" s="21">
        <v>28366687944</v>
      </c>
      <c r="K10" s="6">
        <v>1.5766285905267259</v>
      </c>
      <c r="M10" s="21">
        <v>0</v>
      </c>
      <c r="N10" s="23"/>
      <c r="O10" s="21">
        <v>16363653480</v>
      </c>
      <c r="P10" s="23"/>
      <c r="Q10" s="21">
        <v>0</v>
      </c>
      <c r="R10" s="23"/>
      <c r="S10" s="21">
        <v>16363653480</v>
      </c>
      <c r="U10" s="6">
        <v>-3.8976302970587129E-2</v>
      </c>
      <c r="V10" s="23"/>
    </row>
    <row r="11" spans="1:22" ht="18">
      <c r="A11" s="12" t="s">
        <v>19</v>
      </c>
      <c r="C11" s="21">
        <v>0</v>
      </c>
      <c r="D11" s="23"/>
      <c r="E11" s="21">
        <v>874764000</v>
      </c>
      <c r="F11" s="23"/>
      <c r="G11" s="21">
        <v>0</v>
      </c>
      <c r="H11" s="23"/>
      <c r="I11" s="21">
        <v>874764000</v>
      </c>
      <c r="K11" s="6">
        <v>4.8619632122235072E-2</v>
      </c>
      <c r="M11" s="21">
        <v>0</v>
      </c>
      <c r="N11" s="23"/>
      <c r="O11" s="21">
        <v>159048000</v>
      </c>
      <c r="P11" s="23"/>
      <c r="Q11" s="21">
        <v>632118149</v>
      </c>
      <c r="R11" s="23"/>
      <c r="S11" s="21">
        <v>791166149</v>
      </c>
      <c r="U11" s="6">
        <v>-1.8844649552855648E-3</v>
      </c>
      <c r="V11" s="23"/>
    </row>
    <row r="12" spans="1:22" ht="18">
      <c r="A12" s="12" t="s">
        <v>169</v>
      </c>
      <c r="C12" s="21">
        <v>0</v>
      </c>
      <c r="D12" s="23"/>
      <c r="E12" s="21">
        <v>6778251677</v>
      </c>
      <c r="F12" s="23"/>
      <c r="G12" s="21">
        <v>-4861877597</v>
      </c>
      <c r="H12" s="23"/>
      <c r="I12" s="21">
        <v>1916374080</v>
      </c>
      <c r="K12" s="6">
        <v>0.10651261686373317</v>
      </c>
      <c r="M12" s="21">
        <v>0</v>
      </c>
      <c r="N12" s="23"/>
      <c r="O12" s="21">
        <v>0</v>
      </c>
      <c r="P12" s="23"/>
      <c r="Q12" s="21">
        <v>-4882085198</v>
      </c>
      <c r="R12" s="23"/>
      <c r="S12" s="21">
        <v>-4882085198</v>
      </c>
      <c r="U12" s="6">
        <v>1.1628554224644143E-2</v>
      </c>
      <c r="V12" s="23"/>
    </row>
    <row r="13" spans="1:22" ht="18">
      <c r="A13" s="12" t="s">
        <v>22</v>
      </c>
      <c r="C13" s="21">
        <v>0</v>
      </c>
      <c r="D13" s="23"/>
      <c r="E13" s="21">
        <v>-4642837666</v>
      </c>
      <c r="F13" s="23"/>
      <c r="G13" s="21">
        <v>0</v>
      </c>
      <c r="H13" s="23"/>
      <c r="I13" s="21">
        <v>-4642837666</v>
      </c>
      <c r="K13" s="6">
        <v>-0.25805023906353775</v>
      </c>
      <c r="M13" s="21">
        <v>0</v>
      </c>
      <c r="N13" s="23"/>
      <c r="O13" s="21">
        <v>-25624449826</v>
      </c>
      <c r="P13" s="23"/>
      <c r="Q13" s="21">
        <v>0</v>
      </c>
      <c r="R13" s="23"/>
      <c r="S13" s="21">
        <v>-25624449826</v>
      </c>
      <c r="U13" s="6">
        <v>6.1034433483541629E-2</v>
      </c>
      <c r="V13" s="23"/>
    </row>
    <row r="14" spans="1:22" ht="18">
      <c r="A14" s="12" t="s">
        <v>24</v>
      </c>
      <c r="C14" s="21">
        <v>0</v>
      </c>
      <c r="D14" s="23"/>
      <c r="E14" s="21">
        <v>5325171249</v>
      </c>
      <c r="F14" s="23"/>
      <c r="G14" s="21">
        <v>0</v>
      </c>
      <c r="H14" s="23"/>
      <c r="I14" s="21">
        <v>5325171249</v>
      </c>
      <c r="K14" s="6">
        <v>0.29597453383344885</v>
      </c>
      <c r="M14" s="21">
        <v>0</v>
      </c>
      <c r="N14" s="23"/>
      <c r="O14" s="21">
        <v>-4465409827</v>
      </c>
      <c r="P14" s="23"/>
      <c r="Q14" s="21">
        <v>0</v>
      </c>
      <c r="R14" s="23"/>
      <c r="S14" s="21">
        <v>-4465409827</v>
      </c>
      <c r="U14" s="6">
        <v>1.0636082371073836E-2</v>
      </c>
      <c r="V14" s="23"/>
    </row>
    <row r="15" spans="1:22" ht="18">
      <c r="A15" s="12" t="s">
        <v>27</v>
      </c>
      <c r="C15" s="21">
        <v>0</v>
      </c>
      <c r="D15" s="23"/>
      <c r="E15" s="21">
        <v>425196000</v>
      </c>
      <c r="F15" s="23"/>
      <c r="G15" s="21">
        <v>3167704000</v>
      </c>
      <c r="H15" s="23"/>
      <c r="I15" s="21">
        <v>3592900000</v>
      </c>
      <c r="K15" s="6">
        <v>0.19969440472170596</v>
      </c>
      <c r="M15" s="21">
        <v>0</v>
      </c>
      <c r="N15" s="23"/>
      <c r="O15" s="21">
        <v>0</v>
      </c>
      <c r="P15" s="23"/>
      <c r="Q15" s="21">
        <v>3167704000</v>
      </c>
      <c r="R15" s="23"/>
      <c r="S15" s="21">
        <v>3167704000</v>
      </c>
      <c r="U15" s="6">
        <v>-7.5450993249180391E-3</v>
      </c>
      <c r="V15" s="23"/>
    </row>
    <row r="16" spans="1:22" ht="36">
      <c r="A16" s="12" t="s">
        <v>28</v>
      </c>
      <c r="C16" s="21">
        <v>139922860</v>
      </c>
      <c r="D16" s="23"/>
      <c r="E16" s="21">
        <v>258772686</v>
      </c>
      <c r="F16" s="23"/>
      <c r="G16" s="21">
        <v>0</v>
      </c>
      <c r="H16" s="23"/>
      <c r="I16" s="21">
        <v>398695546</v>
      </c>
      <c r="K16" s="6">
        <v>2.2159611935669107E-2</v>
      </c>
      <c r="M16" s="21">
        <v>139922860</v>
      </c>
      <c r="N16" s="23"/>
      <c r="O16" s="21">
        <v>3504429106</v>
      </c>
      <c r="P16" s="23"/>
      <c r="Q16" s="21">
        <v>0</v>
      </c>
      <c r="R16" s="23"/>
      <c r="S16" s="21">
        <v>3644351966</v>
      </c>
      <c r="U16" s="6">
        <v>-8.6804188643984179E-3</v>
      </c>
      <c r="V16" s="23"/>
    </row>
    <row r="17" spans="1:22" ht="36">
      <c r="A17" s="12" t="s">
        <v>29</v>
      </c>
      <c r="C17" s="21">
        <v>0</v>
      </c>
      <c r="D17" s="23"/>
      <c r="E17" s="21">
        <v>-869599748</v>
      </c>
      <c r="F17" s="23"/>
      <c r="G17" s="21">
        <v>-1176749709</v>
      </c>
      <c r="H17" s="23"/>
      <c r="I17" s="21">
        <v>-2046349457</v>
      </c>
      <c r="K17" s="6">
        <v>-0.11373668531498267</v>
      </c>
      <c r="M17" s="21">
        <v>0</v>
      </c>
      <c r="N17" s="23"/>
      <c r="O17" s="21">
        <v>-4471435711</v>
      </c>
      <c r="P17" s="23"/>
      <c r="Q17" s="21">
        <v>-1176749709</v>
      </c>
      <c r="R17" s="23"/>
      <c r="S17" s="21">
        <v>-5648185420</v>
      </c>
      <c r="U17" s="6">
        <v>1.3453315082297435E-2</v>
      </c>
      <c r="V17" s="23"/>
    </row>
    <row r="18" spans="1:22" ht="18">
      <c r="A18" s="12" t="s">
        <v>30</v>
      </c>
      <c r="C18" s="21">
        <v>0</v>
      </c>
      <c r="D18" s="23"/>
      <c r="E18" s="21">
        <v>-9336117600</v>
      </c>
      <c r="F18" s="23"/>
      <c r="G18" s="21">
        <v>0</v>
      </c>
      <c r="H18" s="23"/>
      <c r="I18" s="21">
        <v>-9336117600</v>
      </c>
      <c r="K18" s="6">
        <v>-0.51890407374094527</v>
      </c>
      <c r="M18" s="21">
        <v>0</v>
      </c>
      <c r="N18" s="23"/>
      <c r="O18" s="21">
        <v>-5483218568</v>
      </c>
      <c r="P18" s="23"/>
      <c r="Q18" s="21">
        <v>6223193448</v>
      </c>
      <c r="R18" s="23"/>
      <c r="S18" s="21">
        <v>739974880</v>
      </c>
      <c r="U18" s="6">
        <v>-1.7625333577708988E-3</v>
      </c>
      <c r="V18" s="23"/>
    </row>
    <row r="19" spans="1:22" ht="18">
      <c r="A19" s="12" t="s">
        <v>31</v>
      </c>
      <c r="C19" s="21">
        <v>0</v>
      </c>
      <c r="D19" s="23"/>
      <c r="E19" s="21">
        <v>-3009368978</v>
      </c>
      <c r="F19" s="23"/>
      <c r="G19" s="21">
        <v>0</v>
      </c>
      <c r="H19" s="23"/>
      <c r="I19" s="21">
        <v>-3009368978</v>
      </c>
      <c r="K19" s="6">
        <v>-0.16726158441639863</v>
      </c>
      <c r="M19" s="21">
        <v>4541072850</v>
      </c>
      <c r="N19" s="23"/>
      <c r="O19" s="21">
        <v>-13847029825</v>
      </c>
      <c r="P19" s="23"/>
      <c r="Q19" s="21">
        <v>-81819470</v>
      </c>
      <c r="R19" s="23"/>
      <c r="S19" s="21">
        <v>-9387776445</v>
      </c>
      <c r="U19" s="6">
        <v>2.2360582212748087E-2</v>
      </c>
      <c r="V19" s="23"/>
    </row>
    <row r="20" spans="1:22" ht="18">
      <c r="A20" s="12" t="s">
        <v>32</v>
      </c>
      <c r="C20" s="21">
        <v>0</v>
      </c>
      <c r="D20" s="23"/>
      <c r="E20" s="21">
        <v>-402075760</v>
      </c>
      <c r="F20" s="23"/>
      <c r="G20" s="21">
        <v>0</v>
      </c>
      <c r="H20" s="23"/>
      <c r="I20" s="21">
        <v>-402075760</v>
      </c>
      <c r="K20" s="6">
        <v>-2.2347485191969583E-2</v>
      </c>
      <c r="M20" s="21">
        <v>0</v>
      </c>
      <c r="N20" s="23"/>
      <c r="O20" s="21">
        <v>-2094953354</v>
      </c>
      <c r="P20" s="23"/>
      <c r="Q20" s="21">
        <v>0</v>
      </c>
      <c r="R20" s="23"/>
      <c r="S20" s="21">
        <v>-2094953354</v>
      </c>
      <c r="U20" s="6">
        <v>4.9899331304314358E-3</v>
      </c>
      <c r="V20" s="23"/>
    </row>
    <row r="21" spans="1:22" ht="18">
      <c r="A21" s="12" t="s">
        <v>33</v>
      </c>
      <c r="C21" s="21">
        <v>0</v>
      </c>
      <c r="D21" s="23"/>
      <c r="E21" s="21">
        <v>-986434391</v>
      </c>
      <c r="F21" s="23"/>
      <c r="G21" s="21">
        <v>0</v>
      </c>
      <c r="H21" s="23"/>
      <c r="I21" s="21">
        <v>-986434391</v>
      </c>
      <c r="K21" s="6">
        <v>-5.4826304241076443E-2</v>
      </c>
      <c r="M21" s="21">
        <v>0</v>
      </c>
      <c r="N21" s="23"/>
      <c r="O21" s="21">
        <v>-986434391</v>
      </c>
      <c r="P21" s="23"/>
      <c r="Q21" s="21">
        <v>0</v>
      </c>
      <c r="R21" s="23"/>
      <c r="S21" s="21">
        <v>-986434391</v>
      </c>
      <c r="U21" s="6">
        <v>2.3495710008290035E-3</v>
      </c>
      <c r="V21" s="23"/>
    </row>
    <row r="22" spans="1:22" ht="18">
      <c r="A22" s="12" t="s">
        <v>34</v>
      </c>
      <c r="C22" s="21">
        <v>0</v>
      </c>
      <c r="D22" s="23"/>
      <c r="E22" s="21">
        <v>-347061341</v>
      </c>
      <c r="F22" s="23"/>
      <c r="G22" s="21">
        <v>0</v>
      </c>
      <c r="H22" s="23"/>
      <c r="I22" s="21">
        <v>-347061341</v>
      </c>
      <c r="K22" s="6">
        <v>-1.9289768124053551E-2</v>
      </c>
      <c r="M22" s="21">
        <v>0</v>
      </c>
      <c r="N22" s="23"/>
      <c r="O22" s="21">
        <v>-347061341</v>
      </c>
      <c r="P22" s="23"/>
      <c r="Q22" s="21">
        <v>0</v>
      </c>
      <c r="R22" s="23"/>
      <c r="S22" s="21">
        <v>-347061341</v>
      </c>
      <c r="U22" s="6">
        <v>8.2665940052613796E-4</v>
      </c>
      <c r="V22" s="23"/>
    </row>
    <row r="23" spans="1:22" ht="18">
      <c r="A23" s="12" t="s">
        <v>35</v>
      </c>
      <c r="C23" s="21">
        <v>0</v>
      </c>
      <c r="D23" s="23"/>
      <c r="E23" s="21">
        <v>-1301211450</v>
      </c>
      <c r="F23" s="23"/>
      <c r="G23" s="21">
        <v>0</v>
      </c>
      <c r="H23" s="23"/>
      <c r="I23" s="21">
        <v>-1301211450</v>
      </c>
      <c r="K23" s="6">
        <v>-7.2321702781824676E-2</v>
      </c>
      <c r="M23" s="21">
        <v>0</v>
      </c>
      <c r="N23" s="23"/>
      <c r="O23" s="21">
        <v>-55282070961</v>
      </c>
      <c r="P23" s="23"/>
      <c r="Q23" s="21">
        <v>-2156515598</v>
      </c>
      <c r="R23" s="23"/>
      <c r="S23" s="21">
        <v>-57438586559</v>
      </c>
      <c r="U23" s="6">
        <v>0.13681197506792214</v>
      </c>
      <c r="V23" s="23"/>
    </row>
    <row r="24" spans="1:22" ht="18">
      <c r="A24" s="12" t="s">
        <v>36</v>
      </c>
      <c r="C24" s="21">
        <v>0</v>
      </c>
      <c r="D24" s="23"/>
      <c r="E24" s="21">
        <v>5181746683</v>
      </c>
      <c r="F24" s="23"/>
      <c r="G24" s="21">
        <v>-3200028490</v>
      </c>
      <c r="H24" s="23"/>
      <c r="I24" s="21">
        <v>1981718193</v>
      </c>
      <c r="K24" s="6">
        <v>0.11014446126452443</v>
      </c>
      <c r="M24" s="21">
        <v>0</v>
      </c>
      <c r="N24" s="23"/>
      <c r="O24" s="21">
        <v>74563471</v>
      </c>
      <c r="P24" s="23"/>
      <c r="Q24" s="21">
        <v>-10348337169</v>
      </c>
      <c r="R24" s="23"/>
      <c r="S24" s="21">
        <v>-10273773698</v>
      </c>
      <c r="U24" s="6">
        <v>2.4470923733133053E-2</v>
      </c>
      <c r="V24" s="23"/>
    </row>
    <row r="25" spans="1:22" ht="18">
      <c r="A25" s="12" t="s">
        <v>37</v>
      </c>
      <c r="C25" s="21">
        <v>0</v>
      </c>
      <c r="D25" s="23"/>
      <c r="E25" s="21">
        <v>-365989922</v>
      </c>
      <c r="F25" s="23"/>
      <c r="G25" s="21">
        <v>0</v>
      </c>
      <c r="H25" s="23"/>
      <c r="I25" s="21">
        <v>-365989922</v>
      </c>
      <c r="K25" s="6">
        <v>-2.0341824044068469E-2</v>
      </c>
      <c r="M25" s="21">
        <v>0</v>
      </c>
      <c r="N25" s="23"/>
      <c r="O25" s="21">
        <v>-23453795222</v>
      </c>
      <c r="P25" s="23"/>
      <c r="Q25" s="21">
        <v>-1743468903</v>
      </c>
      <c r="R25" s="23"/>
      <c r="S25" s="21">
        <v>-25197264125</v>
      </c>
      <c r="U25" s="6">
        <v>6.0016927256877226E-2</v>
      </c>
      <c r="V25" s="23"/>
    </row>
    <row r="26" spans="1:22" ht="18">
      <c r="A26" s="12" t="s">
        <v>38</v>
      </c>
      <c r="C26" s="21">
        <v>0</v>
      </c>
      <c r="D26" s="23"/>
      <c r="E26" s="21">
        <v>4109617653</v>
      </c>
      <c r="F26" s="23"/>
      <c r="G26" s="21">
        <v>0</v>
      </c>
      <c r="H26" s="23"/>
      <c r="I26" s="21">
        <v>4109617653</v>
      </c>
      <c r="K26" s="6">
        <v>0.2284137189595172</v>
      </c>
      <c r="M26" s="21">
        <v>0</v>
      </c>
      <c r="N26" s="23"/>
      <c r="O26" s="21">
        <v>-7762611124</v>
      </c>
      <c r="P26" s="23"/>
      <c r="Q26" s="21">
        <v>0</v>
      </c>
      <c r="R26" s="23"/>
      <c r="S26" s="21">
        <v>-7762611124</v>
      </c>
      <c r="U26" s="6">
        <v>1.8489629066129179E-2</v>
      </c>
      <c r="V26" s="23"/>
    </row>
    <row r="27" spans="1:22" ht="18">
      <c r="A27" s="12" t="s">
        <v>39</v>
      </c>
      <c r="C27" s="21">
        <v>0</v>
      </c>
      <c r="D27" s="23"/>
      <c r="E27" s="21">
        <v>-430423650</v>
      </c>
      <c r="F27" s="23"/>
      <c r="G27" s="21">
        <v>24698020</v>
      </c>
      <c r="H27" s="23"/>
      <c r="I27" s="21">
        <v>-405725630</v>
      </c>
      <c r="K27" s="6">
        <v>-2.2550346005507843E-2</v>
      </c>
      <c r="M27" s="21">
        <v>0</v>
      </c>
      <c r="N27" s="23"/>
      <c r="O27" s="21">
        <v>116303851</v>
      </c>
      <c r="P27" s="23"/>
      <c r="Q27" s="21">
        <v>134669299</v>
      </c>
      <c r="R27" s="23"/>
      <c r="S27" s="21">
        <v>250973150</v>
      </c>
      <c r="U27" s="6">
        <v>-5.9778860166150429E-4</v>
      </c>
      <c r="V27" s="23"/>
    </row>
    <row r="28" spans="1:22" ht="18">
      <c r="A28" s="12" t="s">
        <v>40</v>
      </c>
      <c r="C28" s="21">
        <v>0</v>
      </c>
      <c r="D28" s="23"/>
      <c r="E28" s="21">
        <v>956642209</v>
      </c>
      <c r="F28" s="23"/>
      <c r="G28" s="21">
        <v>0</v>
      </c>
      <c r="H28" s="23"/>
      <c r="I28" s="21">
        <v>956642209</v>
      </c>
      <c r="K28" s="6">
        <v>5.3170446285149275E-2</v>
      </c>
      <c r="M28" s="21">
        <v>0</v>
      </c>
      <c r="N28" s="23"/>
      <c r="O28" s="21">
        <v>-3210842675</v>
      </c>
      <c r="P28" s="23"/>
      <c r="Q28" s="21">
        <v>0</v>
      </c>
      <c r="R28" s="23"/>
      <c r="S28" s="21">
        <v>-3210842675</v>
      </c>
      <c r="U28" s="6">
        <v>7.6478505881738103E-3</v>
      </c>
      <c r="V28" s="23"/>
    </row>
    <row r="29" spans="1:22" ht="18">
      <c r="A29" s="12" t="s">
        <v>41</v>
      </c>
      <c r="C29" s="21">
        <v>0</v>
      </c>
      <c r="D29" s="23"/>
      <c r="E29" s="21">
        <v>-317025209</v>
      </c>
      <c r="F29" s="23"/>
      <c r="G29" s="21">
        <v>0</v>
      </c>
      <c r="H29" s="23"/>
      <c r="I29" s="21">
        <v>-317025209</v>
      </c>
      <c r="K29" s="6">
        <v>-1.7620351357685832E-2</v>
      </c>
      <c r="M29" s="21">
        <v>0</v>
      </c>
      <c r="N29" s="23"/>
      <c r="O29" s="21">
        <v>-1736996218</v>
      </c>
      <c r="P29" s="23"/>
      <c r="Q29" s="21">
        <v>-2251553414</v>
      </c>
      <c r="R29" s="23"/>
      <c r="S29" s="21">
        <v>-3988549632</v>
      </c>
      <c r="U29" s="6">
        <v>9.5002573270120232E-3</v>
      </c>
      <c r="V29" s="23"/>
    </row>
    <row r="30" spans="1:22" ht="18">
      <c r="A30" s="12" t="s">
        <v>43</v>
      </c>
      <c r="C30" s="21">
        <v>0</v>
      </c>
      <c r="D30" s="23"/>
      <c r="E30" s="21">
        <v>-936976005</v>
      </c>
      <c r="F30" s="23"/>
      <c r="G30" s="21">
        <v>0</v>
      </c>
      <c r="H30" s="23"/>
      <c r="I30" s="21">
        <v>-936976005</v>
      </c>
      <c r="K30" s="6">
        <v>-5.2077393068829414E-2</v>
      </c>
      <c r="M30" s="21">
        <v>0</v>
      </c>
      <c r="N30" s="23"/>
      <c r="O30" s="21">
        <v>-22332232251</v>
      </c>
      <c r="P30" s="23"/>
      <c r="Q30" s="21">
        <v>0</v>
      </c>
      <c r="R30" s="23"/>
      <c r="S30" s="21">
        <v>-22332232251</v>
      </c>
      <c r="U30" s="6">
        <v>5.3192757429650295E-2</v>
      </c>
      <c r="V30" s="23"/>
    </row>
    <row r="31" spans="1:22" ht="18">
      <c r="A31" s="12" t="s">
        <v>45</v>
      </c>
      <c r="C31" s="21">
        <v>0</v>
      </c>
      <c r="D31" s="23"/>
      <c r="E31" s="21">
        <v>17787292877</v>
      </c>
      <c r="F31" s="23"/>
      <c r="G31" s="21">
        <v>-28858828990</v>
      </c>
      <c r="H31" s="23"/>
      <c r="I31" s="21">
        <v>-11071536113</v>
      </c>
      <c r="K31" s="6">
        <v>-0.61535912868167919</v>
      </c>
      <c r="M31" s="21">
        <v>0</v>
      </c>
      <c r="N31" s="23"/>
      <c r="O31" s="21">
        <v>-17460488656</v>
      </c>
      <c r="P31" s="23"/>
      <c r="Q31" s="21">
        <v>-32101420474</v>
      </c>
      <c r="R31" s="23"/>
      <c r="S31" s="21">
        <v>-49561909130</v>
      </c>
      <c r="U31" s="6">
        <v>0.11805065344439133</v>
      </c>
      <c r="V31" s="23"/>
    </row>
    <row r="32" spans="1:22" ht="18">
      <c r="A32" s="12" t="s">
        <v>46</v>
      </c>
      <c r="C32" s="21">
        <v>0</v>
      </c>
      <c r="D32" s="23"/>
      <c r="E32" s="21">
        <v>12044543673</v>
      </c>
      <c r="F32" s="23"/>
      <c r="G32" s="21">
        <v>-1692803900</v>
      </c>
      <c r="H32" s="23"/>
      <c r="I32" s="21">
        <v>10351739773</v>
      </c>
      <c r="K32" s="6">
        <v>0.57535264321390589</v>
      </c>
      <c r="M32" s="21">
        <v>0</v>
      </c>
      <c r="N32" s="23"/>
      <c r="O32" s="21">
        <v>-2284687077</v>
      </c>
      <c r="P32" s="23"/>
      <c r="Q32" s="21">
        <v>-784394897</v>
      </c>
      <c r="R32" s="23"/>
      <c r="S32" s="21">
        <v>-3069081974</v>
      </c>
      <c r="U32" s="6">
        <v>7.3101932283273696E-3</v>
      </c>
      <c r="V32" s="23"/>
    </row>
    <row r="33" spans="1:22" ht="18">
      <c r="A33" s="12" t="s">
        <v>47</v>
      </c>
      <c r="C33" s="21">
        <v>0</v>
      </c>
      <c r="D33" s="23"/>
      <c r="E33" s="21">
        <v>710944560</v>
      </c>
      <c r="F33" s="23"/>
      <c r="G33" s="21">
        <v>0</v>
      </c>
      <c r="H33" s="23"/>
      <c r="I33" s="21">
        <v>710944560</v>
      </c>
      <c r="K33" s="6">
        <v>3.9514501015707415E-2</v>
      </c>
      <c r="M33" s="21">
        <v>0</v>
      </c>
      <c r="N33" s="23"/>
      <c r="O33" s="21">
        <v>-6484352640</v>
      </c>
      <c r="P33" s="23"/>
      <c r="Q33" s="21">
        <v>0</v>
      </c>
      <c r="R33" s="23"/>
      <c r="S33" s="21">
        <v>-6484352640</v>
      </c>
      <c r="U33" s="6">
        <v>1.5444967309633257E-2</v>
      </c>
      <c r="V33" s="23"/>
    </row>
    <row r="34" spans="1:22" ht="18">
      <c r="A34" s="12" t="s">
        <v>48</v>
      </c>
      <c r="C34" s="21">
        <v>0</v>
      </c>
      <c r="D34" s="23"/>
      <c r="E34" s="21">
        <v>-3199364100</v>
      </c>
      <c r="F34" s="23"/>
      <c r="G34" s="21">
        <v>0</v>
      </c>
      <c r="H34" s="23"/>
      <c r="I34" s="21">
        <v>-3199364100</v>
      </c>
      <c r="K34" s="6">
        <v>-0.17782156737941399</v>
      </c>
      <c r="M34" s="21">
        <v>0</v>
      </c>
      <c r="N34" s="23"/>
      <c r="O34" s="21">
        <v>-10603128143</v>
      </c>
      <c r="P34" s="23"/>
      <c r="Q34" s="21">
        <v>0</v>
      </c>
      <c r="R34" s="23"/>
      <c r="S34" s="21">
        <v>-10603128143</v>
      </c>
      <c r="U34" s="6">
        <v>2.5255407384581628E-2</v>
      </c>
      <c r="V34" s="23"/>
    </row>
    <row r="35" spans="1:22" ht="18">
      <c r="A35" s="12" t="s">
        <v>49</v>
      </c>
      <c r="C35" s="21">
        <v>0</v>
      </c>
      <c r="D35" s="23"/>
      <c r="E35" s="21">
        <v>1015919100</v>
      </c>
      <c r="F35" s="23"/>
      <c r="G35" s="21">
        <v>-2104455030</v>
      </c>
      <c r="H35" s="23"/>
      <c r="I35" s="21">
        <v>-1088535930</v>
      </c>
      <c r="K35" s="6">
        <v>-6.0501136841976839E-2</v>
      </c>
      <c r="M35" s="21">
        <v>0</v>
      </c>
      <c r="N35" s="23"/>
      <c r="O35" s="21">
        <v>-7703887500</v>
      </c>
      <c r="P35" s="23"/>
      <c r="Q35" s="21">
        <v>-2104455030</v>
      </c>
      <c r="R35" s="23"/>
      <c r="S35" s="21">
        <v>-9808342530</v>
      </c>
      <c r="U35" s="6">
        <v>2.3362321290647071E-2</v>
      </c>
      <c r="V35" s="23"/>
    </row>
    <row r="36" spans="1:22" ht="18">
      <c r="A36" s="12" t="s">
        <v>50</v>
      </c>
      <c r="C36" s="21">
        <v>0</v>
      </c>
      <c r="D36" s="23"/>
      <c r="E36" s="21">
        <v>-6381801000</v>
      </c>
      <c r="F36" s="23"/>
      <c r="G36" s="21">
        <v>0</v>
      </c>
      <c r="H36" s="23"/>
      <c r="I36" s="21">
        <v>-6381801000</v>
      </c>
      <c r="K36" s="6">
        <v>-0.35470231616448772</v>
      </c>
      <c r="M36" s="21">
        <v>0</v>
      </c>
      <c r="N36" s="23"/>
      <c r="O36" s="21">
        <v>4789513098</v>
      </c>
      <c r="P36" s="23"/>
      <c r="Q36" s="21">
        <v>0</v>
      </c>
      <c r="R36" s="23"/>
      <c r="S36" s="21">
        <v>4789513098</v>
      </c>
      <c r="U36" s="6">
        <v>-1.1408058342069179E-2</v>
      </c>
      <c r="V36" s="23"/>
    </row>
    <row r="37" spans="1:22" ht="18">
      <c r="A37" s="12" t="s">
        <v>51</v>
      </c>
      <c r="C37" s="21">
        <v>0</v>
      </c>
      <c r="D37" s="23"/>
      <c r="E37" s="21">
        <v>4599452968</v>
      </c>
      <c r="F37" s="23"/>
      <c r="G37" s="21">
        <v>-2966346279</v>
      </c>
      <c r="H37" s="23"/>
      <c r="I37" s="21">
        <v>1633106689</v>
      </c>
      <c r="K37" s="6">
        <v>9.0768534639675796E-2</v>
      </c>
      <c r="M37" s="21">
        <v>0</v>
      </c>
      <c r="N37" s="23"/>
      <c r="O37" s="21">
        <v>3655602493</v>
      </c>
      <c r="P37" s="23"/>
      <c r="Q37" s="21">
        <v>-2223569354</v>
      </c>
      <c r="R37" s="23"/>
      <c r="S37" s="21">
        <v>1432033139</v>
      </c>
      <c r="U37" s="6">
        <v>-3.4109349454144581E-3</v>
      </c>
      <c r="V37" s="23"/>
    </row>
    <row r="38" spans="1:22" ht="18">
      <c r="A38" s="12" t="s">
        <v>52</v>
      </c>
      <c r="C38" s="21">
        <v>0</v>
      </c>
      <c r="D38" s="23"/>
      <c r="E38" s="21">
        <v>711465800</v>
      </c>
      <c r="F38" s="23"/>
      <c r="G38" s="21">
        <v>0</v>
      </c>
      <c r="H38" s="23"/>
      <c r="I38" s="21">
        <v>711465800</v>
      </c>
      <c r="K38" s="6">
        <v>3.9543471683278777E-2</v>
      </c>
      <c r="M38" s="21">
        <v>0</v>
      </c>
      <c r="N38" s="23"/>
      <c r="O38" s="21">
        <v>-5218021376</v>
      </c>
      <c r="P38" s="23"/>
      <c r="Q38" s="21">
        <v>-4980059126</v>
      </c>
      <c r="R38" s="23"/>
      <c r="S38" s="21">
        <v>-10198080502</v>
      </c>
      <c r="U38" s="6">
        <v>2.4290615551720841E-2</v>
      </c>
      <c r="V38" s="23"/>
    </row>
    <row r="39" spans="1:22" ht="18">
      <c r="A39" s="12" t="s">
        <v>53</v>
      </c>
      <c r="C39" s="21">
        <v>0</v>
      </c>
      <c r="D39" s="23"/>
      <c r="E39" s="21">
        <v>-1490711675</v>
      </c>
      <c r="F39" s="23"/>
      <c r="G39" s="21">
        <v>0</v>
      </c>
      <c r="H39" s="23"/>
      <c r="I39" s="21">
        <v>-1490711675</v>
      </c>
      <c r="K39" s="6">
        <v>-8.2854179228707234E-2</v>
      </c>
      <c r="M39" s="21">
        <v>0</v>
      </c>
      <c r="N39" s="23"/>
      <c r="O39" s="21">
        <v>-6082103633</v>
      </c>
      <c r="P39" s="23"/>
      <c r="Q39" s="21">
        <v>0</v>
      </c>
      <c r="R39" s="23"/>
      <c r="S39" s="21">
        <v>-6082103633</v>
      </c>
      <c r="U39" s="6">
        <v>1.4486853408830172E-2</v>
      </c>
      <c r="V39" s="23"/>
    </row>
    <row r="40" spans="1:22" ht="18">
      <c r="A40" s="12" t="s">
        <v>54</v>
      </c>
      <c r="C40" s="21">
        <v>0</v>
      </c>
      <c r="D40" s="23"/>
      <c r="E40" s="21">
        <v>1643164650</v>
      </c>
      <c r="F40" s="23"/>
      <c r="G40" s="21">
        <v>-1886685100</v>
      </c>
      <c r="H40" s="23"/>
      <c r="I40" s="21">
        <v>-243520450</v>
      </c>
      <c r="K40" s="6">
        <v>-1.3534935929280515E-2</v>
      </c>
      <c r="M40" s="21">
        <v>0</v>
      </c>
      <c r="N40" s="23"/>
      <c r="O40" s="21">
        <v>-704980260</v>
      </c>
      <c r="P40" s="23"/>
      <c r="Q40" s="21">
        <v>-1886685100</v>
      </c>
      <c r="R40" s="23"/>
      <c r="S40" s="21">
        <v>-2591665360</v>
      </c>
      <c r="U40" s="6">
        <v>6.1730428594810203E-3</v>
      </c>
      <c r="V40" s="23"/>
    </row>
    <row r="41" spans="1:22" ht="18">
      <c r="A41" s="12" t="s">
        <v>55</v>
      </c>
      <c r="C41" s="21">
        <v>0</v>
      </c>
      <c r="D41" s="23"/>
      <c r="E41" s="21">
        <v>10147463111</v>
      </c>
      <c r="F41" s="23"/>
      <c r="G41" s="21">
        <v>0</v>
      </c>
      <c r="H41" s="23"/>
      <c r="I41" s="21">
        <v>10147463111</v>
      </c>
      <c r="K41" s="6">
        <v>0.56399888819243937</v>
      </c>
      <c r="M41" s="21">
        <v>0</v>
      </c>
      <c r="N41" s="23"/>
      <c r="O41" s="21">
        <v>-7946999191</v>
      </c>
      <c r="P41" s="23"/>
      <c r="Q41" s="21">
        <v>0</v>
      </c>
      <c r="R41" s="23"/>
      <c r="S41" s="21">
        <v>-7946999191</v>
      </c>
      <c r="U41" s="6">
        <v>1.8928819811175002E-2</v>
      </c>
      <c r="V41" s="23"/>
    </row>
    <row r="42" spans="1:22" ht="18">
      <c r="A42" s="12" t="s">
        <v>170</v>
      </c>
      <c r="C42" s="21">
        <v>25544950900</v>
      </c>
      <c r="D42" s="23"/>
      <c r="E42" s="21">
        <v>-23196353870</v>
      </c>
      <c r="F42" s="23"/>
      <c r="G42" s="21">
        <v>-15840763000</v>
      </c>
      <c r="H42" s="23"/>
      <c r="I42" s="21">
        <v>-13492165970</v>
      </c>
      <c r="K42" s="6">
        <v>-0.7498984251678612</v>
      </c>
      <c r="M42" s="21">
        <v>25544950900</v>
      </c>
      <c r="N42" s="23"/>
      <c r="O42" s="21">
        <v>-54344090428</v>
      </c>
      <c r="P42" s="23"/>
      <c r="Q42" s="21">
        <v>-32084926270</v>
      </c>
      <c r="R42" s="23"/>
      <c r="S42" s="21">
        <v>-60884065798</v>
      </c>
      <c r="U42" s="6">
        <v>0.14501870242634896</v>
      </c>
      <c r="V42" s="23"/>
    </row>
    <row r="43" spans="1:22" ht="18">
      <c r="A43" s="12" t="s">
        <v>171</v>
      </c>
      <c r="C43" s="21">
        <v>0</v>
      </c>
      <c r="D43" s="23"/>
      <c r="E43" s="21">
        <v>-7409444959</v>
      </c>
      <c r="F43" s="23"/>
      <c r="G43" s="21">
        <v>0</v>
      </c>
      <c r="H43" s="23"/>
      <c r="I43" s="21">
        <v>-7409444959</v>
      </c>
      <c r="K43" s="6">
        <v>-0.4118190599253389</v>
      </c>
      <c r="M43" s="21">
        <v>0</v>
      </c>
      <c r="N43" s="23"/>
      <c r="O43" s="21">
        <v>-20588972356</v>
      </c>
      <c r="P43" s="23"/>
      <c r="Q43" s="21">
        <v>0</v>
      </c>
      <c r="R43" s="23"/>
      <c r="S43" s="21">
        <v>-20588972356</v>
      </c>
      <c r="U43" s="6">
        <v>4.9040516861427637E-2</v>
      </c>
      <c r="V43" s="23"/>
    </row>
    <row r="44" spans="1:22" ht="18">
      <c r="A44" s="12" t="s">
        <v>172</v>
      </c>
      <c r="C44" s="21">
        <v>0</v>
      </c>
      <c r="D44" s="23"/>
      <c r="E44" s="21">
        <v>8298329400</v>
      </c>
      <c r="F44" s="23"/>
      <c r="G44" s="21">
        <v>-1233559400</v>
      </c>
      <c r="H44" s="23"/>
      <c r="I44" s="21">
        <v>7064770000</v>
      </c>
      <c r="K44" s="6">
        <v>0.39266192759213076</v>
      </c>
      <c r="M44" s="21">
        <v>0</v>
      </c>
      <c r="N44" s="23"/>
      <c r="O44" s="21">
        <v>-8051805000</v>
      </c>
      <c r="P44" s="23"/>
      <c r="Q44" s="21">
        <v>-1948605390</v>
      </c>
      <c r="R44" s="23"/>
      <c r="S44" s="21">
        <v>-10000410390</v>
      </c>
      <c r="U44" s="6">
        <v>2.3819804401703046E-2</v>
      </c>
      <c r="V44" s="23"/>
    </row>
    <row r="45" spans="1:22" ht="18">
      <c r="A45" s="12" t="s">
        <v>57</v>
      </c>
      <c r="C45" s="21">
        <v>0</v>
      </c>
      <c r="D45" s="23"/>
      <c r="E45" s="21">
        <v>-4509010800</v>
      </c>
      <c r="F45" s="23"/>
      <c r="G45" s="21">
        <v>0</v>
      </c>
      <c r="H45" s="23"/>
      <c r="I45" s="21">
        <v>-4509010800</v>
      </c>
      <c r="K45" s="6">
        <v>-0.25061210375733894</v>
      </c>
      <c r="M45" s="21">
        <v>0</v>
      </c>
      <c r="N45" s="23"/>
      <c r="O45" s="21">
        <v>-45978268201</v>
      </c>
      <c r="P45" s="23"/>
      <c r="Q45" s="21">
        <v>-381125782</v>
      </c>
      <c r="R45" s="23"/>
      <c r="S45" s="21">
        <v>-46359393983</v>
      </c>
      <c r="U45" s="6">
        <v>0.11042263805101193</v>
      </c>
      <c r="V45" s="23"/>
    </row>
    <row r="46" spans="1:22" ht="18">
      <c r="A46" s="12" t="s">
        <v>173</v>
      </c>
      <c r="C46" s="21">
        <v>0</v>
      </c>
      <c r="D46" s="23"/>
      <c r="E46" s="21">
        <v>-1115324100</v>
      </c>
      <c r="F46" s="23"/>
      <c r="G46" s="21">
        <v>0</v>
      </c>
      <c r="H46" s="23"/>
      <c r="I46" s="21">
        <v>-1115324100</v>
      </c>
      <c r="K46" s="6">
        <v>-6.199003095584972E-2</v>
      </c>
      <c r="M46" s="21">
        <v>0</v>
      </c>
      <c r="N46" s="23"/>
      <c r="O46" s="21">
        <v>-9902050146</v>
      </c>
      <c r="P46" s="23"/>
      <c r="Q46" s="21">
        <v>-156848414</v>
      </c>
      <c r="R46" s="23"/>
      <c r="S46" s="21">
        <v>-10058898560</v>
      </c>
      <c r="U46" s="6">
        <v>2.3959116361400887E-2</v>
      </c>
      <c r="V46" s="23"/>
    </row>
    <row r="47" spans="1:22" ht="18">
      <c r="A47" s="12" t="s">
        <v>60</v>
      </c>
      <c r="C47" s="21">
        <v>0</v>
      </c>
      <c r="D47" s="23"/>
      <c r="E47" s="21">
        <v>-1866101734</v>
      </c>
      <c r="F47" s="23"/>
      <c r="G47" s="21">
        <v>0</v>
      </c>
      <c r="H47" s="23"/>
      <c r="I47" s="21">
        <v>-1866101734</v>
      </c>
      <c r="K47" s="6">
        <v>-0.10371846556299182</v>
      </c>
      <c r="M47" s="21">
        <v>0</v>
      </c>
      <c r="N47" s="23"/>
      <c r="O47" s="21">
        <v>-5038474683</v>
      </c>
      <c r="P47" s="23"/>
      <c r="Q47" s="21">
        <v>0</v>
      </c>
      <c r="R47" s="23"/>
      <c r="S47" s="21">
        <v>-5038474683</v>
      </c>
      <c r="U47" s="6">
        <v>1.2001055631877198E-2</v>
      </c>
      <c r="V47" s="23"/>
    </row>
    <row r="48" spans="1:22" ht="18">
      <c r="A48" s="12" t="s">
        <v>61</v>
      </c>
      <c r="C48" s="21">
        <v>0</v>
      </c>
      <c r="D48" s="23"/>
      <c r="E48" s="21">
        <v>4700577482</v>
      </c>
      <c r="F48" s="23"/>
      <c r="G48" s="21">
        <v>-691540522</v>
      </c>
      <c r="H48" s="23"/>
      <c r="I48" s="21">
        <v>4009036960</v>
      </c>
      <c r="K48" s="6">
        <v>0.22282341541220677</v>
      </c>
      <c r="M48" s="21">
        <v>0</v>
      </c>
      <c r="N48" s="23"/>
      <c r="O48" s="21">
        <v>5103167731</v>
      </c>
      <c r="P48" s="23"/>
      <c r="Q48" s="21">
        <v>-691571992</v>
      </c>
      <c r="R48" s="23"/>
      <c r="S48" s="21">
        <v>4411595739</v>
      </c>
      <c r="U48" s="6">
        <v>-1.050790352638384E-2</v>
      </c>
      <c r="V48" s="23"/>
    </row>
    <row r="49" spans="1:22" ht="18">
      <c r="A49" s="12" t="s">
        <v>62</v>
      </c>
      <c r="C49" s="21">
        <v>0</v>
      </c>
      <c r="D49" s="23"/>
      <c r="E49" s="21">
        <v>8542288992</v>
      </c>
      <c r="F49" s="23"/>
      <c r="G49" s="21">
        <v>0</v>
      </c>
      <c r="H49" s="23"/>
      <c r="I49" s="21">
        <v>8542288992</v>
      </c>
      <c r="K49" s="6">
        <v>0.47478285374439078</v>
      </c>
      <c r="M49" s="21">
        <v>0</v>
      </c>
      <c r="N49" s="23"/>
      <c r="O49" s="21">
        <v>13970201789</v>
      </c>
      <c r="P49" s="23"/>
      <c r="Q49" s="21">
        <v>0</v>
      </c>
      <c r="R49" s="23"/>
      <c r="S49" s="21">
        <v>13970201789</v>
      </c>
      <c r="U49" s="6">
        <v>-3.3275381818235757E-2</v>
      </c>
      <c r="V49" s="23"/>
    </row>
    <row r="50" spans="1:22" ht="18">
      <c r="A50" s="12" t="s">
        <v>63</v>
      </c>
      <c r="C50" s="21">
        <v>0</v>
      </c>
      <c r="D50" s="23"/>
      <c r="E50" s="21">
        <v>-1561825121</v>
      </c>
      <c r="F50" s="23"/>
      <c r="G50" s="21">
        <v>0</v>
      </c>
      <c r="H50" s="23"/>
      <c r="I50" s="21">
        <v>-1561825121</v>
      </c>
      <c r="K50" s="6">
        <v>-8.6806684799883488E-2</v>
      </c>
      <c r="M50" s="21">
        <v>0</v>
      </c>
      <c r="N50" s="23"/>
      <c r="O50" s="21">
        <v>-1561825121</v>
      </c>
      <c r="P50" s="23"/>
      <c r="Q50" s="21">
        <v>0</v>
      </c>
      <c r="R50" s="23"/>
      <c r="S50" s="21">
        <v>-1561825121</v>
      </c>
      <c r="U50" s="6">
        <v>3.7200842206522879E-3</v>
      </c>
      <c r="V50" s="23"/>
    </row>
    <row r="51" spans="1:22" ht="18">
      <c r="A51" s="12" t="s">
        <v>64</v>
      </c>
      <c r="C51" s="21">
        <v>0</v>
      </c>
      <c r="D51" s="23"/>
      <c r="E51" s="21">
        <v>-181070045</v>
      </c>
      <c r="F51" s="23"/>
      <c r="G51" s="21">
        <v>0</v>
      </c>
      <c r="H51" s="23"/>
      <c r="I51" s="21">
        <v>-181070045</v>
      </c>
      <c r="K51" s="6">
        <v>-1.0063924642825437E-2</v>
      </c>
      <c r="M51" s="21">
        <v>0</v>
      </c>
      <c r="N51" s="23"/>
      <c r="O51" s="21">
        <v>-10531900105</v>
      </c>
      <c r="P51" s="23"/>
      <c r="Q51" s="21">
        <v>0</v>
      </c>
      <c r="R51" s="23"/>
      <c r="S51" s="21">
        <v>-10531900105</v>
      </c>
      <c r="U51" s="6">
        <v>2.5085745142183126E-2</v>
      </c>
      <c r="V51" s="23"/>
    </row>
    <row r="52" spans="1:22" ht="18">
      <c r="A52" s="12" t="s">
        <v>20</v>
      </c>
      <c r="C52" s="24">
        <v>0</v>
      </c>
      <c r="D52" s="24"/>
      <c r="E52" s="24">
        <v>0</v>
      </c>
      <c r="F52" s="24"/>
      <c r="G52" s="24">
        <v>0</v>
      </c>
      <c r="H52" s="24"/>
      <c r="I52" s="24">
        <v>0</v>
      </c>
      <c r="J52" s="15"/>
      <c r="K52" s="15">
        <v>0</v>
      </c>
      <c r="L52" s="5"/>
      <c r="M52" s="21">
        <v>0</v>
      </c>
      <c r="N52" s="23"/>
      <c r="O52" s="21">
        <v>-183077</v>
      </c>
      <c r="P52" s="23"/>
      <c r="Q52" s="21">
        <v>0</v>
      </c>
      <c r="R52" s="23"/>
      <c r="S52" s="21">
        <v>-183077</v>
      </c>
      <c r="U52" s="6">
        <v>4.360679372529819E-7</v>
      </c>
      <c r="V52" s="23"/>
    </row>
    <row r="53" spans="1:22" ht="36">
      <c r="A53" s="12" t="s">
        <v>21</v>
      </c>
      <c r="C53" s="24">
        <v>0</v>
      </c>
      <c r="D53" s="24"/>
      <c r="E53" s="24">
        <v>0</v>
      </c>
      <c r="F53" s="24"/>
      <c r="G53" s="24">
        <v>0</v>
      </c>
      <c r="H53" s="24"/>
      <c r="I53" s="24">
        <v>0</v>
      </c>
      <c r="J53" s="15"/>
      <c r="K53" s="15">
        <v>0</v>
      </c>
      <c r="L53" s="5"/>
      <c r="M53" s="21">
        <v>0</v>
      </c>
      <c r="N53" s="23"/>
      <c r="O53" s="21">
        <v>-370512</v>
      </c>
      <c r="P53" s="23"/>
      <c r="Q53" s="21">
        <v>0</v>
      </c>
      <c r="R53" s="23"/>
      <c r="S53" s="21">
        <v>-370512</v>
      </c>
      <c r="U53" s="6">
        <v>8.8251611926936118E-7</v>
      </c>
      <c r="V53" s="23"/>
    </row>
    <row r="54" spans="1:22" ht="18">
      <c r="A54" s="12" t="s">
        <v>26</v>
      </c>
      <c r="C54" s="24">
        <v>0</v>
      </c>
      <c r="D54" s="24"/>
      <c r="E54" s="24">
        <v>0</v>
      </c>
      <c r="F54" s="24"/>
      <c r="G54" s="24">
        <v>0</v>
      </c>
      <c r="H54" s="24"/>
      <c r="I54" s="24">
        <v>0</v>
      </c>
      <c r="J54" s="15"/>
      <c r="K54" s="15">
        <v>0</v>
      </c>
      <c r="L54" s="5"/>
      <c r="M54" s="21">
        <v>0</v>
      </c>
      <c r="N54" s="23"/>
      <c r="O54" s="21">
        <v>-174554</v>
      </c>
      <c r="P54" s="23"/>
      <c r="Q54" s="21">
        <v>0</v>
      </c>
      <c r="R54" s="23"/>
      <c r="S54" s="21">
        <v>-174554</v>
      </c>
      <c r="U54" s="6">
        <v>4.1576715108537394E-7</v>
      </c>
      <c r="V54" s="23"/>
    </row>
    <row r="55" spans="1:22" ht="18">
      <c r="A55" s="12" t="s">
        <v>157</v>
      </c>
      <c r="C55" s="24">
        <v>0</v>
      </c>
      <c r="D55" s="24"/>
      <c r="E55" s="24">
        <v>0</v>
      </c>
      <c r="F55" s="24"/>
      <c r="G55" s="24">
        <v>0</v>
      </c>
      <c r="H55" s="24"/>
      <c r="I55" s="24">
        <v>0</v>
      </c>
      <c r="J55" s="15"/>
      <c r="K55" s="15">
        <v>0</v>
      </c>
      <c r="L55" s="5"/>
      <c r="M55" s="21">
        <v>0</v>
      </c>
      <c r="N55" s="23"/>
      <c r="O55" s="21">
        <v>0</v>
      </c>
      <c r="P55" s="23"/>
      <c r="Q55" s="21">
        <v>-8828034440</v>
      </c>
      <c r="R55" s="23"/>
      <c r="S55" s="21">
        <v>-8828034440</v>
      </c>
      <c r="U55" s="6">
        <v>2.1027342420124228E-2</v>
      </c>
      <c r="V55" s="23"/>
    </row>
    <row r="56" spans="1:22" ht="18">
      <c r="A56" s="12" t="s">
        <v>174</v>
      </c>
      <c r="C56" s="24">
        <v>0</v>
      </c>
      <c r="D56" s="24"/>
      <c r="E56" s="24">
        <v>0</v>
      </c>
      <c r="F56" s="24"/>
      <c r="G56" s="24">
        <v>0</v>
      </c>
      <c r="H56" s="24"/>
      <c r="I56" s="24">
        <v>0</v>
      </c>
      <c r="J56" s="15"/>
      <c r="K56" s="15">
        <v>0</v>
      </c>
      <c r="L56" s="5"/>
      <c r="M56" s="21">
        <v>0</v>
      </c>
      <c r="N56" s="23"/>
      <c r="O56" s="21">
        <v>0</v>
      </c>
      <c r="P56" s="23"/>
      <c r="Q56" s="21">
        <v>0</v>
      </c>
      <c r="R56" s="23"/>
      <c r="S56" s="21">
        <v>0</v>
      </c>
      <c r="U56" s="6">
        <v>-1.9817263981520397E-8</v>
      </c>
      <c r="V56" s="23"/>
    </row>
    <row r="57" spans="1:22" ht="18">
      <c r="A57" s="12" t="s">
        <v>158</v>
      </c>
      <c r="C57" s="24">
        <v>0</v>
      </c>
      <c r="D57" s="24"/>
      <c r="E57" s="24">
        <v>0</v>
      </c>
      <c r="F57" s="24"/>
      <c r="G57" s="24">
        <v>0</v>
      </c>
      <c r="H57" s="24"/>
      <c r="I57" s="24">
        <v>0</v>
      </c>
      <c r="J57" s="15"/>
      <c r="K57" s="15">
        <v>0</v>
      </c>
      <c r="L57" s="5"/>
      <c r="M57" s="21">
        <v>0</v>
      </c>
      <c r="N57" s="23"/>
      <c r="O57" s="21">
        <v>0</v>
      </c>
      <c r="P57" s="23"/>
      <c r="Q57" s="21">
        <v>-2255264033</v>
      </c>
      <c r="R57" s="23"/>
      <c r="S57" s="21">
        <v>-2255264033</v>
      </c>
      <c r="U57" s="6">
        <v>5.3717743617775629E-3</v>
      </c>
      <c r="V57" s="23"/>
    </row>
    <row r="58" spans="1:22" ht="18">
      <c r="A58" s="12" t="s">
        <v>175</v>
      </c>
      <c r="C58" s="24">
        <v>0</v>
      </c>
      <c r="D58" s="24"/>
      <c r="E58" s="24">
        <v>0</v>
      </c>
      <c r="F58" s="24"/>
      <c r="G58" s="24">
        <v>0</v>
      </c>
      <c r="H58" s="24"/>
      <c r="I58" s="24">
        <v>0</v>
      </c>
      <c r="J58" s="15"/>
      <c r="K58" s="15">
        <v>0</v>
      </c>
      <c r="L58" s="5"/>
      <c r="M58" s="21">
        <v>0</v>
      </c>
      <c r="N58" s="23"/>
      <c r="O58" s="21">
        <v>0</v>
      </c>
      <c r="P58" s="23"/>
      <c r="Q58" s="21">
        <v>0</v>
      </c>
      <c r="R58" s="23"/>
      <c r="S58" s="21">
        <v>0</v>
      </c>
      <c r="U58" s="6">
        <v>-7.0479908799662084E-9</v>
      </c>
      <c r="V58" s="23"/>
    </row>
    <row r="59" spans="1:22" ht="18">
      <c r="A59" s="12" t="s">
        <v>176</v>
      </c>
      <c r="C59" s="24">
        <v>0</v>
      </c>
      <c r="D59" s="24"/>
      <c r="E59" s="24">
        <v>0</v>
      </c>
      <c r="F59" s="24"/>
      <c r="G59" s="24">
        <v>0</v>
      </c>
      <c r="H59" s="24"/>
      <c r="I59" s="24">
        <v>0</v>
      </c>
      <c r="J59" s="15"/>
      <c r="K59" s="15">
        <v>0</v>
      </c>
      <c r="L59" s="5"/>
      <c r="M59" s="21">
        <v>0</v>
      </c>
      <c r="N59" s="23"/>
      <c r="O59" s="21">
        <v>0</v>
      </c>
      <c r="P59" s="23"/>
      <c r="Q59" s="21">
        <v>0</v>
      </c>
      <c r="R59" s="23"/>
      <c r="S59" s="21">
        <v>0</v>
      </c>
      <c r="U59" s="6">
        <v>-6.5115908981587092E-8</v>
      </c>
      <c r="V59" s="23"/>
    </row>
    <row r="60" spans="1:22" ht="18">
      <c r="A60" s="7" t="s">
        <v>65</v>
      </c>
      <c r="C60" s="22">
        <f>SUM(C9:$C$59)</f>
        <v>25684873760</v>
      </c>
      <c r="D60" s="23"/>
      <c r="E60" s="22">
        <f>SUM(E9:$E$59)</f>
        <v>54522975812</v>
      </c>
      <c r="F60" s="23"/>
      <c r="G60" s="22">
        <f>SUM(G9:$G$59)</f>
        <v>-62328902812</v>
      </c>
      <c r="H60" s="23"/>
      <c r="I60" s="22">
        <f>SUM(I9:$I$59)</f>
        <v>17878946760</v>
      </c>
      <c r="K60" s="8">
        <f>SUM(K9:$K$59)</f>
        <v>0.99371695017653494</v>
      </c>
      <c r="M60" s="22">
        <f>SUM(M9:$M$59)</f>
        <v>30225946610</v>
      </c>
      <c r="N60" s="23"/>
      <c r="O60" s="22">
        <f>SUM(O9:$O$59)</f>
        <v>-345485900765</v>
      </c>
      <c r="P60" s="23"/>
      <c r="Q60" s="22">
        <f>SUM(Q9:$Q$59)</f>
        <v>-104909740109</v>
      </c>
      <c r="R60" s="23"/>
      <c r="S60" s="22">
        <f>SUM(S9:$S$59)</f>
        <v>-420169694264</v>
      </c>
      <c r="U60" s="8">
        <f>SUM(U9:$U$59)</f>
        <v>1.0007948044515658</v>
      </c>
      <c r="V60" s="23"/>
    </row>
    <row r="61" spans="1:22" ht="18">
      <c r="C61" s="9"/>
      <c r="E61" s="9"/>
      <c r="G61" s="9"/>
      <c r="I61" s="9"/>
      <c r="K61" s="9"/>
      <c r="M61" s="9"/>
      <c r="O61" s="9"/>
      <c r="Q61" s="9"/>
      <c r="S61" s="9"/>
      <c r="U61" s="9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0"/>
  <sheetViews>
    <sheetView rightToLeft="1" workbookViewId="0">
      <selection sqref="A1:XFD1048576"/>
    </sheetView>
  </sheetViews>
  <sheetFormatPr defaultRowHeight="17.2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7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>
      <c r="A1" s="40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20.100000000000001" customHeight="1">
      <c r="A2" s="40" t="s">
        <v>117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20.100000000000001" customHeight="1">
      <c r="A3" s="40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5" spans="1:17" ht="18.75">
      <c r="A5" s="41" t="s">
        <v>177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7" spans="1:17" ht="18.75">
      <c r="C7" s="34" t="s">
        <v>133</v>
      </c>
      <c r="D7" s="35"/>
      <c r="E7" s="35"/>
      <c r="F7" s="35"/>
      <c r="G7" s="35"/>
      <c r="H7" s="35"/>
      <c r="I7" s="35"/>
      <c r="J7" s="35"/>
      <c r="K7" s="35"/>
      <c r="M7" s="34" t="s">
        <v>7</v>
      </c>
      <c r="N7" s="35"/>
      <c r="O7" s="35"/>
      <c r="P7" s="35"/>
      <c r="Q7" s="35"/>
    </row>
    <row r="8" spans="1:17" ht="18.75">
      <c r="C8" s="11" t="s">
        <v>178</v>
      </c>
      <c r="E8" s="11" t="s">
        <v>164</v>
      </c>
      <c r="G8" s="11" t="s">
        <v>165</v>
      </c>
      <c r="I8" s="11" t="s">
        <v>65</v>
      </c>
      <c r="K8" s="11" t="s">
        <v>178</v>
      </c>
      <c r="M8" s="11" t="s">
        <v>164</v>
      </c>
      <c r="O8" s="11" t="s">
        <v>165</v>
      </c>
      <c r="Q8" s="11" t="s">
        <v>65</v>
      </c>
    </row>
    <row r="9" spans="1:17" ht="18">
      <c r="A9" s="7" t="s">
        <v>65</v>
      </c>
      <c r="C9" s="7">
        <f>SUM($C$8)</f>
        <v>0</v>
      </c>
      <c r="E9" s="7">
        <f>SUM($E$8)</f>
        <v>0</v>
      </c>
      <c r="G9" s="7">
        <f>SUM($G$8)</f>
        <v>0</v>
      </c>
      <c r="I9" s="7">
        <f>SUM($I$8)</f>
        <v>0</v>
      </c>
      <c r="K9" s="7">
        <f>SUM($K$8)</f>
        <v>0</v>
      </c>
      <c r="M9" s="7">
        <f>SUM($M$8)</f>
        <v>0</v>
      </c>
      <c r="O9" s="7">
        <f>SUM($O$8)</f>
        <v>0</v>
      </c>
      <c r="Q9" s="7">
        <f>SUM($Q$8)</f>
        <v>0</v>
      </c>
    </row>
    <row r="10" spans="1:17" ht="18">
      <c r="C10" s="9"/>
      <c r="E10" s="9"/>
      <c r="G10" s="9"/>
      <c r="I10" s="9"/>
      <c r="K10" s="9"/>
      <c r="M10" s="9"/>
      <c r="O10" s="9"/>
      <c r="Q10" s="9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5"/>
  <sheetViews>
    <sheetView rightToLeft="1" zoomScale="93" zoomScaleNormal="93" workbookViewId="0">
      <selection activeCell="E15" sqref="E15"/>
    </sheetView>
  </sheetViews>
  <sheetFormatPr defaultRowHeight="17.25"/>
  <cols>
    <col min="1" max="1" width="25.57031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>
      <c r="A1" s="40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0.100000000000001" customHeight="1">
      <c r="A2" s="40" t="s">
        <v>117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20.100000000000001" customHeight="1">
      <c r="A3" s="40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5" spans="1:11" ht="18.75">
      <c r="A5" s="41" t="s">
        <v>179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7" spans="1:11" ht="18.75">
      <c r="A7" s="34" t="s">
        <v>180</v>
      </c>
      <c r="B7" s="35"/>
      <c r="C7" s="35"/>
      <c r="E7" s="34" t="s">
        <v>133</v>
      </c>
      <c r="F7" s="35"/>
      <c r="G7" s="35"/>
      <c r="I7" s="34" t="s">
        <v>7</v>
      </c>
      <c r="J7" s="35"/>
      <c r="K7" s="35"/>
    </row>
    <row r="8" spans="1:11" ht="37.5">
      <c r="A8" s="11" t="s">
        <v>181</v>
      </c>
      <c r="C8" s="11" t="s">
        <v>92</v>
      </c>
      <c r="E8" s="11" t="s">
        <v>182</v>
      </c>
      <c r="G8" s="11" t="s">
        <v>183</v>
      </c>
      <c r="I8" s="11" t="s">
        <v>182</v>
      </c>
      <c r="K8" s="11" t="s">
        <v>183</v>
      </c>
    </row>
    <row r="9" spans="1:11" ht="18">
      <c r="A9" s="12" t="s">
        <v>184</v>
      </c>
      <c r="C9" s="5" t="s">
        <v>100</v>
      </c>
      <c r="E9" s="21">
        <v>37684096</v>
      </c>
      <c r="G9" s="6">
        <f>E9/E13</f>
        <v>0.77876001733420652</v>
      </c>
      <c r="I9" s="4">
        <v>51445076</v>
      </c>
      <c r="K9" s="6">
        <f>I9/I13</f>
        <v>0.52548991047072724</v>
      </c>
    </row>
    <row r="10" spans="1:11" ht="18">
      <c r="A10" s="12" t="s">
        <v>185</v>
      </c>
      <c r="C10" s="5" t="s">
        <v>108</v>
      </c>
      <c r="E10" s="21">
        <v>34016</v>
      </c>
      <c r="G10" s="6">
        <f>E10/E13</f>
        <v>7.0295704452192167E-4</v>
      </c>
      <c r="I10" s="4">
        <v>2864464</v>
      </c>
      <c r="K10" s="6">
        <f>I10/I13</f>
        <v>2.9259300363490982E-2</v>
      </c>
    </row>
    <row r="11" spans="1:11" ht="18">
      <c r="A11" s="12" t="s">
        <v>185</v>
      </c>
      <c r="C11" s="5" t="s">
        <v>110</v>
      </c>
      <c r="E11" s="21">
        <v>9638538</v>
      </c>
      <c r="G11" s="6">
        <f>E11/E13</f>
        <v>0.19918503604163434</v>
      </c>
      <c r="I11" s="4">
        <v>20870167</v>
      </c>
      <c r="K11" s="6">
        <f>I11/I13</f>
        <v>0.213180017235063</v>
      </c>
    </row>
    <row r="12" spans="1:11" ht="18">
      <c r="A12" s="12" t="s">
        <v>185</v>
      </c>
      <c r="C12" s="5" t="s">
        <v>112</v>
      </c>
      <c r="E12" s="21">
        <v>1033220</v>
      </c>
      <c r="G12" s="6">
        <f>E12/E13</f>
        <v>2.1351989579637225E-2</v>
      </c>
      <c r="I12" s="4">
        <v>22719558</v>
      </c>
      <c r="K12" s="6">
        <f>I12/I13</f>
        <v>0.23207077193071879</v>
      </c>
    </row>
    <row r="13" spans="1:11" ht="18">
      <c r="A13" s="7" t="s">
        <v>65</v>
      </c>
      <c r="E13" s="22">
        <f>SUM(E9:$E$12)</f>
        <v>48389870</v>
      </c>
      <c r="G13" s="8">
        <f>SUM(G9:$G$12)</f>
        <v>1</v>
      </c>
      <c r="I13" s="7">
        <f>SUM(I9:$I$12)</f>
        <v>97899265</v>
      </c>
      <c r="K13" s="8">
        <f>SUM(K9:$K$12)</f>
        <v>1</v>
      </c>
    </row>
    <row r="14" spans="1:11" ht="18.75" thickTop="1">
      <c r="E14" s="9"/>
      <c r="G14" s="9"/>
      <c r="I14" s="9"/>
      <c r="K14" s="9"/>
    </row>
    <row r="15" spans="1:11">
      <c r="E15" s="45"/>
      <c r="I15" s="45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6"/>
  <sheetViews>
    <sheetView rightToLeft="1" workbookViewId="0">
      <selection activeCell="E16" sqref="E16"/>
    </sheetView>
  </sheetViews>
  <sheetFormatPr defaultRowHeight="17.25"/>
  <cols>
    <col min="1" max="1" width="25.57031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8.42578125" style="1" customWidth="1"/>
    <col min="6" max="16384" width="9.140625" style="1"/>
  </cols>
  <sheetData>
    <row r="1" spans="1:5" ht="20.100000000000001" customHeight="1">
      <c r="A1" s="40" t="s">
        <v>0</v>
      </c>
      <c r="B1" s="38"/>
      <c r="C1" s="38"/>
      <c r="D1" s="38"/>
      <c r="E1" s="38"/>
    </row>
    <row r="2" spans="1:5" ht="20.100000000000001" customHeight="1">
      <c r="A2" s="40" t="s">
        <v>117</v>
      </c>
      <c r="B2" s="38"/>
      <c r="C2" s="38"/>
      <c r="D2" s="38"/>
      <c r="E2" s="38"/>
    </row>
    <row r="3" spans="1:5" ht="20.100000000000001" customHeight="1">
      <c r="A3" s="40" t="s">
        <v>2</v>
      </c>
      <c r="B3" s="38"/>
      <c r="C3" s="38"/>
      <c r="D3" s="38"/>
      <c r="E3" s="38"/>
    </row>
    <row r="5" spans="1:5" ht="18.75">
      <c r="A5" s="41" t="s">
        <v>186</v>
      </c>
      <c r="B5" s="38"/>
      <c r="C5" s="38"/>
      <c r="D5" s="38"/>
      <c r="E5" s="38"/>
    </row>
    <row r="7" spans="1:5" ht="18.75">
      <c r="C7" s="10" t="s">
        <v>133</v>
      </c>
      <c r="E7" s="10" t="s">
        <v>7</v>
      </c>
    </row>
    <row r="8" spans="1:5" ht="18.75">
      <c r="A8" s="11" t="s">
        <v>129</v>
      </c>
      <c r="C8" s="11" t="s">
        <v>96</v>
      </c>
      <c r="E8" s="11" t="s">
        <v>96</v>
      </c>
    </row>
    <row r="9" spans="1:5" ht="18">
      <c r="A9" s="12" t="s">
        <v>168</v>
      </c>
      <c r="C9" s="21">
        <v>42681134</v>
      </c>
      <c r="D9" s="23"/>
      <c r="E9" s="21">
        <v>119743432</v>
      </c>
    </row>
    <row r="10" spans="1:5" ht="18">
      <c r="A10" s="12" t="s">
        <v>187</v>
      </c>
      <c r="C10" s="21">
        <v>13099408</v>
      </c>
      <c r="D10" s="23"/>
      <c r="E10" s="21">
        <v>18712845</v>
      </c>
    </row>
    <row r="11" spans="1:5" ht="18">
      <c r="A11" s="12" t="s">
        <v>188</v>
      </c>
      <c r="C11" s="21">
        <v>8874166</v>
      </c>
      <c r="D11" s="23"/>
      <c r="E11" s="21">
        <v>97331946</v>
      </c>
    </row>
    <row r="12" spans="1:5" ht="18">
      <c r="A12" s="12" t="s">
        <v>189</v>
      </c>
      <c r="C12" s="21">
        <v>154804233</v>
      </c>
      <c r="D12" s="23"/>
      <c r="E12" s="21">
        <v>1370673175</v>
      </c>
    </row>
    <row r="13" spans="1:5" ht="18.75" thickBot="1">
      <c r="A13" s="7" t="s">
        <v>65</v>
      </c>
      <c r="C13" s="22">
        <f>SUM(C9:C12)</f>
        <v>219458941</v>
      </c>
      <c r="D13" s="23"/>
      <c r="E13" s="22">
        <f>SUM(E9:E12)</f>
        <v>1606461398</v>
      </c>
    </row>
    <row r="14" spans="1:5" ht="18">
      <c r="C14" s="9"/>
      <c r="E14" s="9"/>
    </row>
    <row r="16" spans="1:5">
      <c r="E16" s="45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2"/>
  <sheetViews>
    <sheetView rightToLeft="1" topLeftCell="A52" workbookViewId="0">
      <selection activeCell="L63" sqref="L63"/>
    </sheetView>
  </sheetViews>
  <sheetFormatPr defaultRowHeight="17.25"/>
  <cols>
    <col min="1" max="1" width="17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1.42578125" style="1" customWidth="1"/>
    <col min="10" max="10" width="17" style="1" customWidth="1"/>
    <col min="11" max="11" width="1.42578125" style="1" customWidth="1"/>
    <col min="12" max="12" width="11.42578125" style="1" customWidth="1"/>
    <col min="13" max="13" width="17" style="1" customWidth="1"/>
    <col min="14" max="14" width="1.42578125" style="1" customWidth="1"/>
    <col min="15" max="15" width="12.7109375" style="1" customWidth="1"/>
    <col min="16" max="16" width="1.42578125" style="1" customWidth="1"/>
    <col min="17" max="17" width="11.42578125" style="1" customWidth="1"/>
    <col min="18" max="18" width="1.42578125" style="1" customWidth="1"/>
    <col min="19" max="19" width="17" style="1" customWidth="1"/>
    <col min="20" max="20" width="1.42578125" style="1" customWidth="1"/>
    <col min="21" max="21" width="17" style="1" customWidth="1"/>
    <col min="22" max="22" width="1.42578125" style="1" customWidth="1"/>
    <col min="23" max="23" width="8.5703125" style="1" customWidth="1"/>
    <col min="24" max="16384" width="9.140625" style="1"/>
  </cols>
  <sheetData>
    <row r="1" spans="1:23" ht="20.100000000000001" customHeight="1">
      <c r="A1" s="40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ht="20.100000000000001" customHeight="1">
      <c r="A2" s="40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ht="20.100000000000001" customHeight="1">
      <c r="A3" s="40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5" spans="1:23" ht="18.75">
      <c r="A5" s="41" t="s">
        <v>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3" ht="18.75">
      <c r="A6" s="41" t="s">
        <v>4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8" spans="1:23" ht="18.75">
      <c r="C8" s="34" t="s">
        <v>5</v>
      </c>
      <c r="D8" s="35"/>
      <c r="E8" s="35"/>
      <c r="F8" s="35"/>
      <c r="G8" s="35"/>
      <c r="I8" s="34" t="s">
        <v>6</v>
      </c>
      <c r="J8" s="35"/>
      <c r="K8" s="35"/>
      <c r="L8" s="35"/>
      <c r="M8" s="35"/>
      <c r="O8" s="34" t="s">
        <v>7</v>
      </c>
      <c r="P8" s="35"/>
      <c r="Q8" s="35"/>
      <c r="R8" s="35"/>
      <c r="S8" s="35"/>
      <c r="T8" s="35"/>
      <c r="U8" s="35"/>
      <c r="V8" s="35"/>
      <c r="W8" s="35"/>
    </row>
    <row r="9" spans="1:23" ht="18">
      <c r="A9" s="36" t="s">
        <v>8</v>
      </c>
      <c r="C9" s="36" t="s">
        <v>9</v>
      </c>
      <c r="E9" s="36" t="s">
        <v>10</v>
      </c>
      <c r="G9" s="36" t="s">
        <v>11</v>
      </c>
      <c r="I9" s="36" t="s">
        <v>12</v>
      </c>
      <c r="J9" s="38"/>
      <c r="L9" s="36" t="s">
        <v>13</v>
      </c>
      <c r="M9" s="38"/>
      <c r="O9" s="36" t="s">
        <v>9</v>
      </c>
      <c r="Q9" s="39" t="s">
        <v>14</v>
      </c>
      <c r="S9" s="36" t="s">
        <v>10</v>
      </c>
      <c r="U9" s="36" t="s">
        <v>11</v>
      </c>
      <c r="W9" s="39" t="s">
        <v>15</v>
      </c>
    </row>
    <row r="10" spans="1:23" ht="18">
      <c r="A10" s="37"/>
      <c r="C10" s="37"/>
      <c r="E10" s="37"/>
      <c r="G10" s="37"/>
      <c r="I10" s="2" t="s">
        <v>9</v>
      </c>
      <c r="J10" s="2" t="s">
        <v>10</v>
      </c>
      <c r="L10" s="2" t="s">
        <v>9</v>
      </c>
      <c r="M10" s="2" t="s">
        <v>16</v>
      </c>
      <c r="O10" s="37"/>
      <c r="Q10" s="37"/>
      <c r="S10" s="37"/>
      <c r="U10" s="37"/>
      <c r="W10" s="37"/>
    </row>
    <row r="11" spans="1:23" ht="18">
      <c r="A11" s="3" t="s">
        <v>17</v>
      </c>
      <c r="C11" s="16">
        <v>26421641</v>
      </c>
      <c r="D11" s="17"/>
      <c r="E11" s="16">
        <v>70269165377</v>
      </c>
      <c r="F11" s="17"/>
      <c r="G11" s="16">
        <v>29048462053</v>
      </c>
      <c r="H11" s="17"/>
      <c r="I11" s="16">
        <v>0</v>
      </c>
      <c r="J11" s="16">
        <v>0</v>
      </c>
      <c r="K11" s="17"/>
      <c r="L11" s="16">
        <v>7271888</v>
      </c>
      <c r="M11" s="16">
        <v>9007883796</v>
      </c>
      <c r="N11" s="17"/>
      <c r="O11" s="16">
        <v>19149753</v>
      </c>
      <c r="P11" s="17"/>
      <c r="Q11" s="16">
        <v>1307</v>
      </c>
      <c r="R11" s="17"/>
      <c r="S11" s="16">
        <v>50929355996</v>
      </c>
      <c r="T11" s="17"/>
      <c r="U11" s="16">
        <v>24879806244</v>
      </c>
      <c r="W11" s="6">
        <v>8.6716491531607029E-3</v>
      </c>
    </row>
    <row r="12" spans="1:23" ht="18">
      <c r="A12" s="3" t="s">
        <v>18</v>
      </c>
      <c r="C12" s="16">
        <v>169860000</v>
      </c>
      <c r="D12" s="17"/>
      <c r="E12" s="16">
        <v>583121752177</v>
      </c>
      <c r="F12" s="17"/>
      <c r="G12" s="16">
        <v>395445137886</v>
      </c>
      <c r="H12" s="17"/>
      <c r="I12" s="16">
        <v>0</v>
      </c>
      <c r="J12" s="16">
        <v>0</v>
      </c>
      <c r="K12" s="17"/>
      <c r="L12" s="16">
        <v>0</v>
      </c>
      <c r="M12" s="16">
        <v>0</v>
      </c>
      <c r="N12" s="16"/>
      <c r="O12" s="16">
        <v>169860000</v>
      </c>
      <c r="P12" s="17"/>
      <c r="Q12" s="16">
        <v>2510</v>
      </c>
      <c r="R12" s="17"/>
      <c r="S12" s="16">
        <v>583121752177</v>
      </c>
      <c r="T12" s="17"/>
      <c r="U12" s="16">
        <v>423811825830</v>
      </c>
      <c r="W12" s="6">
        <v>0.14771608044353268</v>
      </c>
    </row>
    <row r="13" spans="1:23" ht="18">
      <c r="A13" s="3" t="s">
        <v>19</v>
      </c>
      <c r="C13" s="16">
        <v>4000000</v>
      </c>
      <c r="D13" s="17"/>
      <c r="E13" s="16">
        <v>27155069655</v>
      </c>
      <c r="F13" s="17"/>
      <c r="G13" s="16">
        <v>21749814000</v>
      </c>
      <c r="H13" s="17"/>
      <c r="I13" s="16">
        <v>0</v>
      </c>
      <c r="J13" s="16">
        <v>0</v>
      </c>
      <c r="K13" s="17"/>
      <c r="L13" s="16">
        <v>0</v>
      </c>
      <c r="M13" s="16">
        <v>0</v>
      </c>
      <c r="N13" s="16"/>
      <c r="O13" s="16">
        <v>4000000</v>
      </c>
      <c r="P13" s="17"/>
      <c r="Q13" s="16">
        <v>5690</v>
      </c>
      <c r="R13" s="17"/>
      <c r="S13" s="16">
        <v>27155069655</v>
      </c>
      <c r="T13" s="17"/>
      <c r="U13" s="16">
        <v>22624578000</v>
      </c>
      <c r="W13" s="6">
        <v>7.8856081406032622E-3</v>
      </c>
    </row>
    <row r="14" spans="1:23" ht="36">
      <c r="A14" s="3" t="s">
        <v>20</v>
      </c>
      <c r="C14" s="16">
        <v>38137</v>
      </c>
      <c r="D14" s="17"/>
      <c r="E14" s="16">
        <v>26720136</v>
      </c>
      <c r="F14" s="17"/>
      <c r="G14" s="16">
        <v>26537059</v>
      </c>
      <c r="H14" s="17"/>
      <c r="I14" s="16">
        <v>0</v>
      </c>
      <c r="J14" s="16">
        <v>0</v>
      </c>
      <c r="K14" s="17"/>
      <c r="L14" s="16">
        <v>0</v>
      </c>
      <c r="M14" s="16">
        <v>0</v>
      </c>
      <c r="N14" s="16"/>
      <c r="O14" s="16">
        <v>38137</v>
      </c>
      <c r="P14" s="17"/>
      <c r="Q14" s="16">
        <v>700</v>
      </c>
      <c r="R14" s="17"/>
      <c r="S14" s="16">
        <v>26720136</v>
      </c>
      <c r="T14" s="17"/>
      <c r="U14" s="16">
        <v>26537059</v>
      </c>
      <c r="W14" s="6">
        <v>9.2492707920593715E-6</v>
      </c>
    </row>
    <row r="15" spans="1:23" ht="36">
      <c r="A15" s="3" t="s">
        <v>21</v>
      </c>
      <c r="C15" s="16">
        <v>108053</v>
      </c>
      <c r="D15" s="17"/>
      <c r="E15" s="16">
        <v>54075554</v>
      </c>
      <c r="F15" s="17"/>
      <c r="G15" s="16">
        <v>53705042</v>
      </c>
      <c r="H15" s="17"/>
      <c r="I15" s="16">
        <v>0</v>
      </c>
      <c r="J15" s="16">
        <v>0</v>
      </c>
      <c r="K15" s="17"/>
      <c r="L15" s="16">
        <v>0</v>
      </c>
      <c r="M15" s="16">
        <v>0</v>
      </c>
      <c r="N15" s="16"/>
      <c r="O15" s="16">
        <v>108053</v>
      </c>
      <c r="P15" s="17"/>
      <c r="Q15" s="16">
        <v>500</v>
      </c>
      <c r="R15" s="17"/>
      <c r="S15" s="16">
        <v>54075554</v>
      </c>
      <c r="T15" s="17"/>
      <c r="U15" s="16">
        <v>53705042</v>
      </c>
      <c r="W15" s="6">
        <v>1.8718444887088726E-5</v>
      </c>
    </row>
    <row r="16" spans="1:23" ht="18">
      <c r="A16" s="3" t="s">
        <v>22</v>
      </c>
      <c r="C16" s="16">
        <v>27200000</v>
      </c>
      <c r="D16" s="17"/>
      <c r="E16" s="16">
        <v>73616891234</v>
      </c>
      <c r="F16" s="17"/>
      <c r="G16" s="16">
        <v>44018124480</v>
      </c>
      <c r="H16" s="17"/>
      <c r="I16" s="16">
        <v>3020930</v>
      </c>
      <c r="J16" s="16">
        <v>4604906229</v>
      </c>
      <c r="K16" s="17"/>
      <c r="L16" s="16">
        <v>0</v>
      </c>
      <c r="M16" s="16">
        <v>0</v>
      </c>
      <c r="N16" s="17"/>
      <c r="O16" s="16">
        <v>30220930</v>
      </c>
      <c r="P16" s="17"/>
      <c r="Q16" s="16">
        <v>1464</v>
      </c>
      <c r="R16" s="17"/>
      <c r="S16" s="16">
        <v>78221797463</v>
      </c>
      <c r="T16" s="17"/>
      <c r="U16" s="16">
        <v>43980193043</v>
      </c>
      <c r="W16" s="6">
        <v>1.5328929816290219E-2</v>
      </c>
    </row>
    <row r="17" spans="1:23" ht="18">
      <c r="A17" s="3" t="s">
        <v>23</v>
      </c>
      <c r="C17" s="16">
        <v>6000000</v>
      </c>
      <c r="D17" s="17"/>
      <c r="E17" s="16">
        <v>68866614677</v>
      </c>
      <c r="F17" s="17"/>
      <c r="G17" s="16">
        <v>62088363000</v>
      </c>
      <c r="H17" s="17"/>
      <c r="I17" s="16">
        <v>0</v>
      </c>
      <c r="J17" s="16">
        <v>0</v>
      </c>
      <c r="K17" s="17"/>
      <c r="L17" s="16">
        <v>6000000</v>
      </c>
      <c r="M17" s="16">
        <v>63623909151</v>
      </c>
      <c r="N17" s="17"/>
      <c r="O17" s="17"/>
      <c r="P17" s="17"/>
      <c r="Q17" s="17"/>
      <c r="R17" s="17"/>
      <c r="S17" s="17"/>
      <c r="T17" s="17"/>
      <c r="U17" s="17"/>
    </row>
    <row r="18" spans="1:23" ht="18">
      <c r="A18" s="3" t="s">
        <v>24</v>
      </c>
      <c r="C18" s="16">
        <v>10173821</v>
      </c>
      <c r="D18" s="17"/>
      <c r="E18" s="16">
        <v>36768839094</v>
      </c>
      <c r="F18" s="17"/>
      <c r="G18" s="16">
        <v>25141630898</v>
      </c>
      <c r="H18" s="17"/>
      <c r="I18" s="16">
        <v>0</v>
      </c>
      <c r="J18" s="16">
        <v>0</v>
      </c>
      <c r="K18" s="17"/>
      <c r="L18" s="16">
        <v>0</v>
      </c>
      <c r="M18" s="16">
        <v>0</v>
      </c>
      <c r="N18" s="16"/>
      <c r="O18" s="16">
        <v>14798285</v>
      </c>
      <c r="P18" s="17"/>
      <c r="Q18" s="16">
        <v>2723</v>
      </c>
      <c r="R18" s="17"/>
      <c r="S18" s="16">
        <v>53481947444</v>
      </c>
      <c r="T18" s="17"/>
      <c r="U18" s="16">
        <v>40055970461</v>
      </c>
      <c r="W18" s="6">
        <v>1.3961174734265778E-2</v>
      </c>
    </row>
    <row r="19" spans="1:23" ht="36">
      <c r="A19" s="3" t="s">
        <v>25</v>
      </c>
      <c r="C19" s="16">
        <v>4624464</v>
      </c>
      <c r="D19" s="17"/>
      <c r="E19" s="16">
        <v>12088644350</v>
      </c>
      <c r="F19" s="17"/>
      <c r="G19" s="16">
        <v>4964704314</v>
      </c>
      <c r="H19" s="17"/>
      <c r="I19" s="16">
        <v>0</v>
      </c>
      <c r="J19" s="16">
        <v>0</v>
      </c>
      <c r="K19" s="17"/>
      <c r="L19" s="16">
        <v>0</v>
      </c>
      <c r="M19" s="16">
        <v>0</v>
      </c>
      <c r="N19" s="16"/>
      <c r="O19" s="18">
        <v>0</v>
      </c>
      <c r="P19" s="18"/>
      <c r="Q19" s="18">
        <v>0</v>
      </c>
      <c r="R19" s="18"/>
      <c r="S19" s="18">
        <v>0</v>
      </c>
      <c r="T19" s="18"/>
      <c r="U19" s="18">
        <v>0</v>
      </c>
      <c r="W19" s="1">
        <v>0</v>
      </c>
    </row>
    <row r="20" spans="1:23" ht="18">
      <c r="A20" s="3" t="s">
        <v>26</v>
      </c>
      <c r="C20" s="16">
        <v>25453</v>
      </c>
      <c r="D20" s="17"/>
      <c r="E20" s="16">
        <v>25476109</v>
      </c>
      <c r="F20" s="17"/>
      <c r="G20" s="16">
        <v>25301555</v>
      </c>
      <c r="H20" s="17"/>
      <c r="I20" s="16">
        <v>0</v>
      </c>
      <c r="J20" s="16">
        <v>0</v>
      </c>
      <c r="K20" s="17"/>
      <c r="L20" s="16">
        <v>0</v>
      </c>
      <c r="M20" s="16">
        <v>0</v>
      </c>
      <c r="N20" s="16"/>
      <c r="O20" s="16">
        <v>25453</v>
      </c>
      <c r="P20" s="18"/>
      <c r="Q20" s="16">
        <v>1000</v>
      </c>
      <c r="R20" s="18"/>
      <c r="S20" s="16">
        <v>25476109</v>
      </c>
      <c r="T20" s="18"/>
      <c r="U20" s="16">
        <v>25301555</v>
      </c>
      <c r="W20" s="6">
        <v>8.8186461678057003E-6</v>
      </c>
    </row>
    <row r="21" spans="1:23" ht="36">
      <c r="A21" s="3" t="s">
        <v>27</v>
      </c>
      <c r="C21" s="16">
        <v>62000000</v>
      </c>
      <c r="D21" s="17"/>
      <c r="E21" s="16">
        <v>62056296000</v>
      </c>
      <c r="F21" s="17"/>
      <c r="G21" s="16">
        <v>61631100000</v>
      </c>
      <c r="H21" s="17"/>
      <c r="I21" s="16">
        <v>0</v>
      </c>
      <c r="J21" s="16">
        <v>0</v>
      </c>
      <c r="K21" s="17"/>
      <c r="L21" s="16">
        <v>62000000</v>
      </c>
      <c r="M21" s="16">
        <v>64835918379</v>
      </c>
      <c r="N21" s="17"/>
      <c r="O21" s="18">
        <v>0</v>
      </c>
      <c r="P21" s="18"/>
      <c r="Q21" s="18">
        <v>0</v>
      </c>
      <c r="R21" s="18"/>
      <c r="S21" s="18">
        <v>0</v>
      </c>
      <c r="T21" s="18"/>
      <c r="U21" s="18">
        <v>0</v>
      </c>
    </row>
    <row r="22" spans="1:23" ht="36">
      <c r="A22" s="3" t="s">
        <v>28</v>
      </c>
      <c r="C22" s="16">
        <v>325402</v>
      </c>
      <c r="D22" s="17"/>
      <c r="E22" s="16">
        <v>2485071657</v>
      </c>
      <c r="F22" s="17"/>
      <c r="G22" s="16">
        <v>8038126574</v>
      </c>
      <c r="H22" s="17"/>
      <c r="I22" s="16">
        <v>0</v>
      </c>
      <c r="J22" s="16">
        <v>0</v>
      </c>
      <c r="K22" s="17"/>
      <c r="L22" s="16">
        <v>0</v>
      </c>
      <c r="M22" s="16">
        <v>0</v>
      </c>
      <c r="N22" s="16"/>
      <c r="O22" s="16">
        <v>325402</v>
      </c>
      <c r="P22" s="17"/>
      <c r="Q22" s="16">
        <v>25650</v>
      </c>
      <c r="R22" s="17"/>
      <c r="S22" s="16">
        <v>2485071657</v>
      </c>
      <c r="T22" s="17"/>
      <c r="U22" s="16">
        <v>8296899260</v>
      </c>
      <c r="W22" s="6">
        <v>2.8918151024262717E-3</v>
      </c>
    </row>
    <row r="23" spans="1:23" ht="36">
      <c r="A23" s="3" t="s">
        <v>29</v>
      </c>
      <c r="C23" s="16">
        <v>1739508</v>
      </c>
      <c r="D23" s="17"/>
      <c r="E23" s="16">
        <v>25329971934</v>
      </c>
      <c r="F23" s="17"/>
      <c r="G23" s="16">
        <v>18640322457</v>
      </c>
      <c r="H23" s="17"/>
      <c r="I23" s="16">
        <v>0</v>
      </c>
      <c r="J23" s="16">
        <v>0</v>
      </c>
      <c r="K23" s="17"/>
      <c r="L23" s="16">
        <v>339508</v>
      </c>
      <c r="M23" s="16">
        <v>3145529651</v>
      </c>
      <c r="N23" s="17"/>
      <c r="O23" s="16">
        <v>1400000</v>
      </c>
      <c r="P23" s="17"/>
      <c r="Q23" s="16">
        <v>9650</v>
      </c>
      <c r="R23" s="17"/>
      <c r="S23" s="16">
        <v>20386201563</v>
      </c>
      <c r="T23" s="17"/>
      <c r="U23" s="16">
        <v>13429615500</v>
      </c>
      <c r="W23" s="6">
        <v>4.6807805790663468E-3</v>
      </c>
    </row>
    <row r="24" spans="1:23" ht="36">
      <c r="A24" s="3" t="s">
        <v>30</v>
      </c>
      <c r="C24" s="16">
        <v>587000</v>
      </c>
      <c r="D24" s="17"/>
      <c r="E24" s="16">
        <v>54355473828</v>
      </c>
      <c r="F24" s="17"/>
      <c r="G24" s="16">
        <v>62727040125</v>
      </c>
      <c r="H24" s="17"/>
      <c r="I24" s="16">
        <v>0</v>
      </c>
      <c r="J24" s="16">
        <v>0</v>
      </c>
      <c r="K24" s="17"/>
      <c r="L24" s="16">
        <v>0</v>
      </c>
      <c r="M24" s="16">
        <v>0</v>
      </c>
      <c r="N24" s="16"/>
      <c r="O24" s="16">
        <v>587000</v>
      </c>
      <c r="P24" s="17"/>
      <c r="Q24" s="16">
        <v>91500</v>
      </c>
      <c r="R24" s="17"/>
      <c r="S24" s="16">
        <v>54355473828</v>
      </c>
      <c r="T24" s="17"/>
      <c r="U24" s="16">
        <v>53390922525</v>
      </c>
      <c r="W24" s="6">
        <v>1.8608961161505778E-2</v>
      </c>
    </row>
    <row r="25" spans="1:23" ht="18">
      <c r="A25" s="3" t="s">
        <v>31</v>
      </c>
      <c r="C25" s="16">
        <v>1316253</v>
      </c>
      <c r="D25" s="17"/>
      <c r="E25" s="16">
        <v>48581660596</v>
      </c>
      <c r="F25" s="17"/>
      <c r="G25" s="16">
        <v>38467586063</v>
      </c>
      <c r="H25" s="17"/>
      <c r="I25" s="16">
        <v>0</v>
      </c>
      <c r="J25" s="16">
        <v>0</v>
      </c>
      <c r="K25" s="17"/>
      <c r="L25" s="16">
        <v>0</v>
      </c>
      <c r="M25" s="16">
        <v>0</v>
      </c>
      <c r="N25" s="16"/>
      <c r="O25" s="16">
        <v>1316253</v>
      </c>
      <c r="P25" s="17"/>
      <c r="Q25" s="16">
        <v>27100</v>
      </c>
      <c r="R25" s="17"/>
      <c r="S25" s="16">
        <v>48581660596</v>
      </c>
      <c r="T25" s="17"/>
      <c r="U25" s="16">
        <v>35458217085</v>
      </c>
      <c r="W25" s="6">
        <v>1.2358666106247536E-2</v>
      </c>
    </row>
    <row r="26" spans="1:23" ht="18">
      <c r="A26" s="3" t="s">
        <v>32</v>
      </c>
      <c r="C26" s="16">
        <v>1394767</v>
      </c>
      <c r="D26" s="17"/>
      <c r="E26" s="16">
        <v>4652979483</v>
      </c>
      <c r="F26" s="17"/>
      <c r="G26" s="16">
        <v>4432538632</v>
      </c>
      <c r="H26" s="17"/>
      <c r="I26" s="16">
        <v>0</v>
      </c>
      <c r="J26" s="16">
        <v>0</v>
      </c>
      <c r="K26" s="17"/>
      <c r="L26" s="16">
        <v>0</v>
      </c>
      <c r="M26" s="16">
        <v>0</v>
      </c>
      <c r="N26" s="16"/>
      <c r="O26" s="16">
        <v>1394767</v>
      </c>
      <c r="P26" s="17"/>
      <c r="Q26" s="16">
        <v>2907</v>
      </c>
      <c r="R26" s="17"/>
      <c r="S26" s="16">
        <v>4652979483</v>
      </c>
      <c r="T26" s="17"/>
      <c r="U26" s="16">
        <v>4030462872</v>
      </c>
      <c r="W26" s="6">
        <v>1.4047842498473297E-3</v>
      </c>
    </row>
    <row r="27" spans="1:23" ht="18">
      <c r="A27" s="3" t="s">
        <v>33</v>
      </c>
      <c r="C27" s="16">
        <v>0</v>
      </c>
      <c r="D27" s="17"/>
      <c r="E27" s="16">
        <v>1</v>
      </c>
      <c r="F27" s="17"/>
      <c r="G27" s="16">
        <v>1</v>
      </c>
      <c r="H27" s="17"/>
      <c r="I27" s="16">
        <v>4000000</v>
      </c>
      <c r="J27" s="16">
        <v>29535550390</v>
      </c>
      <c r="K27" s="17"/>
      <c r="L27" s="16">
        <v>0</v>
      </c>
      <c r="M27" s="16">
        <v>0</v>
      </c>
      <c r="N27" s="17"/>
      <c r="O27" s="16">
        <v>4000000</v>
      </c>
      <c r="P27" s="17"/>
      <c r="Q27" s="16">
        <v>7180</v>
      </c>
      <c r="R27" s="17"/>
      <c r="S27" s="16">
        <v>29535550391</v>
      </c>
      <c r="T27" s="17"/>
      <c r="U27" s="16">
        <v>28549116000</v>
      </c>
      <c r="W27" s="6">
        <v>9.9505564937665061E-3</v>
      </c>
    </row>
    <row r="28" spans="1:23" ht="18">
      <c r="A28" s="3" t="s">
        <v>34</v>
      </c>
      <c r="C28" s="17"/>
      <c r="D28" s="17"/>
      <c r="E28" s="17"/>
      <c r="F28" s="17"/>
      <c r="G28" s="17"/>
      <c r="H28" s="16"/>
      <c r="I28" s="16">
        <v>2900000</v>
      </c>
      <c r="J28" s="16">
        <v>23524331141</v>
      </c>
      <c r="K28" s="17"/>
      <c r="L28" s="16">
        <v>0</v>
      </c>
      <c r="M28" s="16">
        <v>0</v>
      </c>
      <c r="N28" s="17"/>
      <c r="O28" s="16">
        <v>2900000</v>
      </c>
      <c r="P28" s="17"/>
      <c r="Q28" s="16">
        <v>8040</v>
      </c>
      <c r="R28" s="17"/>
      <c r="S28" s="16">
        <v>23524331141</v>
      </c>
      <c r="T28" s="17"/>
      <c r="U28" s="16">
        <v>23177269800</v>
      </c>
      <c r="W28" s="6">
        <v>8.078244262139966E-3</v>
      </c>
    </row>
    <row r="29" spans="1:23" ht="18">
      <c r="A29" s="3" t="s">
        <v>35</v>
      </c>
      <c r="C29" s="16">
        <v>18700000</v>
      </c>
      <c r="D29" s="17"/>
      <c r="E29" s="16">
        <v>248192171509</v>
      </c>
      <c r="F29" s="17"/>
      <c r="G29" s="16">
        <v>240538230900</v>
      </c>
      <c r="H29" s="17"/>
      <c r="I29" s="16">
        <v>0</v>
      </c>
      <c r="J29" s="16">
        <v>0</v>
      </c>
      <c r="K29" s="17"/>
      <c r="L29" s="16">
        <v>0</v>
      </c>
      <c r="M29" s="16">
        <v>0</v>
      </c>
      <c r="N29" s="16"/>
      <c r="O29" s="16">
        <v>18700000</v>
      </c>
      <c r="P29" s="17"/>
      <c r="Q29" s="16">
        <v>12870</v>
      </c>
      <c r="R29" s="17"/>
      <c r="S29" s="16">
        <v>248192171509</v>
      </c>
      <c r="T29" s="17"/>
      <c r="U29" s="16">
        <v>239237019450</v>
      </c>
      <c r="W29" s="6">
        <v>8.3384069665678656E-2</v>
      </c>
    </row>
    <row r="30" spans="1:23" ht="36">
      <c r="A30" s="3" t="s">
        <v>36</v>
      </c>
      <c r="C30" s="16">
        <v>2543442</v>
      </c>
      <c r="D30" s="17"/>
      <c r="E30" s="16">
        <v>19077175392</v>
      </c>
      <c r="F30" s="17"/>
      <c r="G30" s="16">
        <v>22299681147</v>
      </c>
      <c r="H30" s="17"/>
      <c r="I30" s="16">
        <v>0</v>
      </c>
      <c r="J30" s="16">
        <v>0</v>
      </c>
      <c r="K30" s="17"/>
      <c r="L30" s="16">
        <v>1710000</v>
      </c>
      <c r="M30" s="16">
        <v>15135484982</v>
      </c>
      <c r="N30" s="17"/>
      <c r="O30" s="16">
        <v>833442</v>
      </c>
      <c r="P30" s="17"/>
      <c r="Q30" s="16">
        <v>10930</v>
      </c>
      <c r="R30" s="17"/>
      <c r="S30" s="16">
        <v>6251260777</v>
      </c>
      <c r="T30" s="17"/>
      <c r="U30" s="16">
        <v>9055319410</v>
      </c>
      <c r="W30" s="6">
        <v>3.1561561261058096E-3</v>
      </c>
    </row>
    <row r="31" spans="1:23" ht="18">
      <c r="A31" s="3" t="s">
        <v>37</v>
      </c>
      <c r="C31" s="16">
        <v>9800000</v>
      </c>
      <c r="D31" s="17"/>
      <c r="E31" s="16">
        <v>103648254757</v>
      </c>
      <c r="F31" s="17"/>
      <c r="G31" s="16">
        <v>88162294500</v>
      </c>
      <c r="H31" s="17"/>
      <c r="I31" s="16">
        <v>200000</v>
      </c>
      <c r="J31" s="16">
        <v>1767600422</v>
      </c>
      <c r="K31" s="17"/>
      <c r="L31" s="16">
        <v>0</v>
      </c>
      <c r="M31" s="16">
        <v>0</v>
      </c>
      <c r="N31" s="17"/>
      <c r="O31" s="16">
        <v>10000000</v>
      </c>
      <c r="P31" s="17"/>
      <c r="Q31" s="16">
        <v>9010</v>
      </c>
      <c r="R31" s="17"/>
      <c r="S31" s="16">
        <v>105415855179</v>
      </c>
      <c r="T31" s="17"/>
      <c r="U31" s="16">
        <v>89563905000</v>
      </c>
      <c r="W31" s="6">
        <v>3.1216752788591998E-2</v>
      </c>
    </row>
    <row r="32" spans="1:23" ht="18">
      <c r="A32" s="3" t="s">
        <v>38</v>
      </c>
      <c r="C32" s="16">
        <v>7655956</v>
      </c>
      <c r="D32" s="17"/>
      <c r="E32" s="16">
        <v>122398171027</v>
      </c>
      <c r="F32" s="17"/>
      <c r="G32" s="16">
        <v>103577585671</v>
      </c>
      <c r="H32" s="17"/>
      <c r="I32" s="16">
        <v>0</v>
      </c>
      <c r="J32" s="16">
        <v>0</v>
      </c>
      <c r="K32" s="17"/>
      <c r="L32" s="16">
        <v>0</v>
      </c>
      <c r="M32" s="16">
        <v>0</v>
      </c>
      <c r="N32" s="16"/>
      <c r="O32" s="16">
        <v>7655956</v>
      </c>
      <c r="P32" s="17"/>
      <c r="Q32" s="16">
        <v>14150</v>
      </c>
      <c r="R32" s="17"/>
      <c r="S32" s="16">
        <v>122398171027</v>
      </c>
      <c r="T32" s="17"/>
      <c r="U32" s="16">
        <v>107687203324</v>
      </c>
      <c r="W32" s="6">
        <v>3.7533477405436382E-2</v>
      </c>
    </row>
    <row r="33" spans="1:23" ht="18">
      <c r="A33" s="3" t="s">
        <v>39</v>
      </c>
      <c r="C33" s="16">
        <v>1000000</v>
      </c>
      <c r="D33" s="17"/>
      <c r="E33" s="16">
        <v>21388320528</v>
      </c>
      <c r="F33" s="17"/>
      <c r="G33" s="16">
        <v>19652368500</v>
      </c>
      <c r="H33" s="17"/>
      <c r="I33" s="16">
        <v>0</v>
      </c>
      <c r="J33" s="16">
        <v>0</v>
      </c>
      <c r="K33" s="17"/>
      <c r="L33" s="16">
        <v>100000</v>
      </c>
      <c r="M33" s="16">
        <v>1923747344</v>
      </c>
      <c r="N33" s="17"/>
      <c r="O33" s="16">
        <v>900000</v>
      </c>
      <c r="P33" s="17"/>
      <c r="Q33" s="16">
        <v>19350</v>
      </c>
      <c r="R33" s="17"/>
      <c r="S33" s="16">
        <v>19249488475</v>
      </c>
      <c r="T33" s="17"/>
      <c r="U33" s="16">
        <v>17311380750</v>
      </c>
      <c r="W33" s="6">
        <v>6.0337375118016609E-3</v>
      </c>
    </row>
    <row r="34" spans="1:23" ht="18">
      <c r="A34" s="3" t="s">
        <v>40</v>
      </c>
      <c r="C34" s="16">
        <v>418421</v>
      </c>
      <c r="D34" s="17"/>
      <c r="E34" s="16">
        <v>32179064281</v>
      </c>
      <c r="F34" s="17"/>
      <c r="G34" s="16">
        <v>27721827480</v>
      </c>
      <c r="H34" s="17"/>
      <c r="I34" s="16">
        <v>0</v>
      </c>
      <c r="J34" s="16">
        <v>0</v>
      </c>
      <c r="K34" s="17"/>
      <c r="L34" s="16">
        <v>0</v>
      </c>
      <c r="M34" s="16">
        <v>0</v>
      </c>
      <c r="N34" s="16"/>
      <c r="O34" s="16">
        <v>418421</v>
      </c>
      <c r="P34" s="17"/>
      <c r="Q34" s="16">
        <v>68950</v>
      </c>
      <c r="R34" s="17"/>
      <c r="S34" s="16">
        <v>32179064281</v>
      </c>
      <c r="T34" s="17"/>
      <c r="U34" s="16">
        <v>28678469689</v>
      </c>
      <c r="W34" s="6">
        <v>9.9956416442164037E-3</v>
      </c>
    </row>
    <row r="35" spans="1:23" ht="36">
      <c r="A35" s="3" t="s">
        <v>41</v>
      </c>
      <c r="C35" s="16">
        <v>303736</v>
      </c>
      <c r="D35" s="17"/>
      <c r="E35" s="16">
        <v>6171439382</v>
      </c>
      <c r="F35" s="17"/>
      <c r="G35" s="16">
        <v>8891802300</v>
      </c>
      <c r="H35" s="17"/>
      <c r="I35" s="16">
        <v>0</v>
      </c>
      <c r="J35" s="16">
        <v>0</v>
      </c>
      <c r="K35" s="17"/>
      <c r="L35" s="16">
        <v>0</v>
      </c>
      <c r="M35" s="16">
        <v>0</v>
      </c>
      <c r="N35" s="16"/>
      <c r="O35" s="16">
        <v>303736</v>
      </c>
      <c r="P35" s="17"/>
      <c r="Q35" s="16">
        <v>28400</v>
      </c>
      <c r="R35" s="17"/>
      <c r="S35" s="16">
        <v>6171439382</v>
      </c>
      <c r="T35" s="17"/>
      <c r="U35" s="16">
        <v>8574777091</v>
      </c>
      <c r="W35" s="6">
        <v>2.9886671049797241E-3</v>
      </c>
    </row>
    <row r="36" spans="1:23" ht="36">
      <c r="A36" s="3" t="s">
        <v>42</v>
      </c>
      <c r="C36" s="16">
        <v>6400000</v>
      </c>
      <c r="D36" s="17"/>
      <c r="E36" s="16">
        <v>74565131706</v>
      </c>
      <c r="F36" s="17"/>
      <c r="G36" s="16">
        <v>62346816000</v>
      </c>
      <c r="H36" s="17"/>
      <c r="I36" s="16">
        <v>0</v>
      </c>
      <c r="J36" s="16">
        <v>0</v>
      </c>
      <c r="K36" s="17"/>
      <c r="L36" s="16">
        <v>400000</v>
      </c>
      <c r="M36" s="16">
        <v>3663074256</v>
      </c>
      <c r="N36" s="17"/>
      <c r="O36" s="16">
        <v>6000000</v>
      </c>
      <c r="P36" s="17"/>
      <c r="Q36" s="16">
        <v>11020</v>
      </c>
      <c r="R36" s="17"/>
      <c r="S36" s="16">
        <v>69904810974</v>
      </c>
      <c r="T36" s="17"/>
      <c r="U36" s="16">
        <v>65726586000</v>
      </c>
      <c r="W36" s="6">
        <v>2.2908453877710355E-2</v>
      </c>
    </row>
    <row r="37" spans="1:23" ht="18">
      <c r="A37" s="3" t="s">
        <v>43</v>
      </c>
      <c r="C37" s="16">
        <v>5400000</v>
      </c>
      <c r="D37" s="17"/>
      <c r="E37" s="16">
        <v>59072988491</v>
      </c>
      <c r="F37" s="17"/>
      <c r="G37" s="16">
        <v>59690714400</v>
      </c>
      <c r="H37" s="17"/>
      <c r="I37" s="16">
        <v>0</v>
      </c>
      <c r="J37" s="16">
        <v>0</v>
      </c>
      <c r="K37" s="17"/>
      <c r="L37" s="16">
        <v>0</v>
      </c>
      <c r="M37" s="16">
        <v>0</v>
      </c>
      <c r="N37" s="16"/>
      <c r="O37" s="16">
        <v>8154000</v>
      </c>
      <c r="P37" s="17"/>
      <c r="Q37" s="16">
        <v>10770</v>
      </c>
      <c r="R37" s="17"/>
      <c r="S37" s="16">
        <v>89200212622</v>
      </c>
      <c r="T37" s="17"/>
      <c r="U37" s="16">
        <v>87296059449</v>
      </c>
      <c r="W37" s="6">
        <v>3.0426314118814534E-2</v>
      </c>
    </row>
    <row r="38" spans="1:23" ht="36">
      <c r="A38" s="3" t="s">
        <v>44</v>
      </c>
      <c r="C38" s="16">
        <v>2754000</v>
      </c>
      <c r="D38" s="17"/>
      <c r="E38" s="16">
        <v>27373224131</v>
      </c>
      <c r="F38" s="17"/>
      <c r="G38" s="16">
        <v>25788321054</v>
      </c>
      <c r="H38" s="17"/>
      <c r="I38" s="16">
        <v>0</v>
      </c>
      <c r="J38" s="16">
        <v>0</v>
      </c>
      <c r="K38" s="17"/>
      <c r="L38" s="16">
        <v>0</v>
      </c>
      <c r="M38" s="16">
        <v>0</v>
      </c>
      <c r="N38" s="16"/>
      <c r="O38" s="18">
        <v>0</v>
      </c>
      <c r="P38" s="18"/>
      <c r="Q38" s="18">
        <v>0</v>
      </c>
      <c r="R38" s="18"/>
      <c r="S38" s="18">
        <v>0</v>
      </c>
      <c r="T38" s="18"/>
      <c r="U38" s="18">
        <v>0</v>
      </c>
      <c r="W38" s="1">
        <v>0</v>
      </c>
    </row>
    <row r="39" spans="1:23" ht="18">
      <c r="A39" s="3" t="s">
        <v>45</v>
      </c>
      <c r="C39" s="16">
        <v>26040705</v>
      </c>
      <c r="D39" s="17"/>
      <c r="E39" s="16">
        <v>181846455375</v>
      </c>
      <c r="F39" s="17"/>
      <c r="G39" s="16">
        <v>144442556453</v>
      </c>
      <c r="H39" s="17"/>
      <c r="I39" s="16">
        <v>0</v>
      </c>
      <c r="J39" s="16">
        <v>0</v>
      </c>
      <c r="K39" s="17"/>
      <c r="L39" s="16">
        <v>17040705</v>
      </c>
      <c r="M39" s="16">
        <v>88200303458</v>
      </c>
      <c r="N39" s="17"/>
      <c r="O39" s="16">
        <v>9000000</v>
      </c>
      <c r="P39" s="17"/>
      <c r="Q39" s="16">
        <v>4990</v>
      </c>
      <c r="R39" s="17"/>
      <c r="S39" s="16">
        <v>62848455845</v>
      </c>
      <c r="T39" s="17"/>
      <c r="U39" s="16">
        <v>44642785500</v>
      </c>
      <c r="W39" s="6">
        <v>1.5559870896067331E-2</v>
      </c>
    </row>
    <row r="40" spans="1:23" ht="18">
      <c r="A40" s="3" t="s">
        <v>46</v>
      </c>
      <c r="C40" s="16">
        <v>15500000</v>
      </c>
      <c r="D40" s="17"/>
      <c r="E40" s="16">
        <v>168072748434</v>
      </c>
      <c r="F40" s="17"/>
      <c r="G40" s="16">
        <v>148222795500</v>
      </c>
      <c r="H40" s="17"/>
      <c r="I40" s="16">
        <v>3800000</v>
      </c>
      <c r="J40" s="16">
        <v>41078084757</v>
      </c>
      <c r="K40" s="17"/>
      <c r="L40" s="16">
        <v>1560000</v>
      </c>
      <c r="M40" s="16">
        <v>14580000788</v>
      </c>
      <c r="N40" s="17"/>
      <c r="O40" s="16">
        <v>17740000</v>
      </c>
      <c r="P40" s="17"/>
      <c r="Q40" s="16">
        <v>10490</v>
      </c>
      <c r="R40" s="17"/>
      <c r="S40" s="16">
        <v>192235124316</v>
      </c>
      <c r="T40" s="17"/>
      <c r="U40" s="16">
        <v>184985349030</v>
      </c>
      <c r="W40" s="6">
        <v>6.4475101997628584E-2</v>
      </c>
    </row>
    <row r="41" spans="1:23" ht="18">
      <c r="A41" s="3" t="s">
        <v>47</v>
      </c>
      <c r="C41" s="16">
        <v>4800000</v>
      </c>
      <c r="D41" s="17"/>
      <c r="E41" s="16">
        <v>42561701497</v>
      </c>
      <c r="F41" s="17"/>
      <c r="G41" s="16">
        <v>23141484000</v>
      </c>
      <c r="H41" s="17"/>
      <c r="I41" s="16">
        <v>0</v>
      </c>
      <c r="J41" s="16">
        <v>0</v>
      </c>
      <c r="K41" s="17"/>
      <c r="L41" s="16">
        <v>0</v>
      </c>
      <c r="M41" s="16">
        <v>0</v>
      </c>
      <c r="N41" s="16"/>
      <c r="O41" s="16">
        <v>4800000</v>
      </c>
      <c r="P41" s="17"/>
      <c r="Q41" s="16">
        <v>4999</v>
      </c>
      <c r="R41" s="17"/>
      <c r="S41" s="16">
        <v>42561701497</v>
      </c>
      <c r="T41" s="17"/>
      <c r="U41" s="16">
        <v>23852428560</v>
      </c>
      <c r="W41" s="6">
        <v>8.3135652221178989E-3</v>
      </c>
    </row>
    <row r="42" spans="1:23" ht="18">
      <c r="A42" s="3" t="s">
        <v>48</v>
      </c>
      <c r="C42" s="16">
        <v>1685086</v>
      </c>
      <c r="D42" s="17"/>
      <c r="E42" s="16">
        <v>41504051229</v>
      </c>
      <c r="F42" s="17"/>
      <c r="G42" s="16">
        <v>26767454618</v>
      </c>
      <c r="H42" s="17"/>
      <c r="I42" s="16">
        <v>0</v>
      </c>
      <c r="J42" s="16">
        <v>0</v>
      </c>
      <c r="K42" s="17"/>
      <c r="L42" s="16">
        <v>0</v>
      </c>
      <c r="M42" s="16">
        <v>0</v>
      </c>
      <c r="N42" s="16"/>
      <c r="O42" s="16">
        <v>1685086</v>
      </c>
      <c r="P42" s="17"/>
      <c r="Q42" s="16">
        <v>14070</v>
      </c>
      <c r="R42" s="17"/>
      <c r="S42" s="16">
        <v>41504051229</v>
      </c>
      <c r="T42" s="17"/>
      <c r="U42" s="16">
        <v>23568090518</v>
      </c>
      <c r="W42" s="6">
        <v>8.2144615668506768E-3</v>
      </c>
    </row>
    <row r="43" spans="1:23" ht="18">
      <c r="A43" s="3" t="s">
        <v>49</v>
      </c>
      <c r="C43" s="16">
        <v>6800000</v>
      </c>
      <c r="D43" s="17"/>
      <c r="E43" s="16">
        <v>75673035520</v>
      </c>
      <c r="F43" s="17"/>
      <c r="G43" s="16">
        <v>46370444400</v>
      </c>
      <c r="H43" s="17"/>
      <c r="I43" s="16">
        <v>0</v>
      </c>
      <c r="J43" s="16">
        <v>0</v>
      </c>
      <c r="K43" s="17"/>
      <c r="L43" s="16">
        <v>1800000</v>
      </c>
      <c r="M43" s="16">
        <v>12404013016</v>
      </c>
      <c r="N43" s="17"/>
      <c r="O43" s="16">
        <v>5000000</v>
      </c>
      <c r="P43" s="17"/>
      <c r="Q43" s="16">
        <v>6600</v>
      </c>
      <c r="R43" s="17"/>
      <c r="S43" s="16">
        <v>55641937882</v>
      </c>
      <c r="T43" s="17"/>
      <c r="U43" s="16">
        <v>32803650000</v>
      </c>
      <c r="W43" s="6">
        <v>1.1433438868185748E-2</v>
      </c>
    </row>
    <row r="44" spans="1:23" ht="18">
      <c r="A44" s="3" t="s">
        <v>50</v>
      </c>
      <c r="C44" s="16">
        <v>2000000</v>
      </c>
      <c r="D44" s="17"/>
      <c r="E44" s="16">
        <v>41036191902</v>
      </c>
      <c r="F44" s="17"/>
      <c r="G44" s="16">
        <v>52207506000</v>
      </c>
      <c r="H44" s="17"/>
      <c r="I44" s="16">
        <v>0</v>
      </c>
      <c r="J44" s="16">
        <v>0</v>
      </c>
      <c r="K44" s="17"/>
      <c r="L44" s="16">
        <v>0</v>
      </c>
      <c r="M44" s="16">
        <v>0</v>
      </c>
      <c r="N44" s="16"/>
      <c r="O44" s="16">
        <v>2000000</v>
      </c>
      <c r="P44" s="17"/>
      <c r="Q44" s="16">
        <v>23050</v>
      </c>
      <c r="R44" s="17"/>
      <c r="S44" s="16">
        <v>41036191902</v>
      </c>
      <c r="T44" s="17"/>
      <c r="U44" s="16">
        <v>45825705000</v>
      </c>
      <c r="W44" s="6">
        <v>1.5972167631010999E-2</v>
      </c>
    </row>
    <row r="45" spans="1:23" ht="18">
      <c r="A45" s="3" t="s">
        <v>51</v>
      </c>
      <c r="C45" s="16">
        <v>21100000</v>
      </c>
      <c r="D45" s="17"/>
      <c r="E45" s="16">
        <v>144314968469</v>
      </c>
      <c r="F45" s="17"/>
      <c r="G45" s="16">
        <v>140948337600</v>
      </c>
      <c r="H45" s="17"/>
      <c r="I45" s="16">
        <v>0</v>
      </c>
      <c r="J45" s="16">
        <v>0</v>
      </c>
      <c r="K45" s="17"/>
      <c r="L45" s="16">
        <v>6678496</v>
      </c>
      <c r="M45" s="16">
        <v>41695286476</v>
      </c>
      <c r="N45" s="17"/>
      <c r="O45" s="16">
        <v>14421504</v>
      </c>
      <c r="P45" s="17"/>
      <c r="Q45" s="16">
        <v>7020</v>
      </c>
      <c r="R45" s="17"/>
      <c r="S45" s="16">
        <v>98636914457</v>
      </c>
      <c r="T45" s="17"/>
      <c r="U45" s="16">
        <v>100636586279</v>
      </c>
      <c r="W45" s="6">
        <v>3.5076043584291602E-2</v>
      </c>
    </row>
    <row r="46" spans="1:23" ht="18">
      <c r="A46" s="3" t="s">
        <v>52</v>
      </c>
      <c r="C46" s="16">
        <v>5505572</v>
      </c>
      <c r="D46" s="17"/>
      <c r="E46" s="16">
        <v>48098368661</v>
      </c>
      <c r="F46" s="17"/>
      <c r="G46" s="16">
        <v>29498466633</v>
      </c>
      <c r="H46" s="17"/>
      <c r="I46" s="16">
        <v>0</v>
      </c>
      <c r="J46" s="16">
        <v>0</v>
      </c>
      <c r="K46" s="17"/>
      <c r="L46" s="16">
        <v>0</v>
      </c>
      <c r="M46" s="16">
        <v>0</v>
      </c>
      <c r="N46" s="16"/>
      <c r="O46" s="16">
        <v>5505572</v>
      </c>
      <c r="P46" s="17"/>
      <c r="Q46" s="16">
        <v>5520</v>
      </c>
      <c r="R46" s="17"/>
      <c r="S46" s="16">
        <v>48098368661</v>
      </c>
      <c r="T46" s="17"/>
      <c r="U46" s="16">
        <v>30209932433</v>
      </c>
      <c r="W46" s="6">
        <v>1.0529420222588872E-2</v>
      </c>
    </row>
    <row r="47" spans="1:23" ht="18">
      <c r="A47" s="3" t="s">
        <v>53</v>
      </c>
      <c r="C47" s="16">
        <v>2999269</v>
      </c>
      <c r="D47" s="17"/>
      <c r="E47" s="16">
        <v>31922499897</v>
      </c>
      <c r="F47" s="17"/>
      <c r="G47" s="16">
        <v>31960858306</v>
      </c>
      <c r="H47" s="17"/>
      <c r="I47" s="16">
        <v>0</v>
      </c>
      <c r="J47" s="16">
        <v>0</v>
      </c>
      <c r="K47" s="17"/>
      <c r="L47" s="16">
        <v>0</v>
      </c>
      <c r="M47" s="16">
        <v>0</v>
      </c>
      <c r="N47" s="16"/>
      <c r="O47" s="16">
        <v>2999269</v>
      </c>
      <c r="P47" s="17"/>
      <c r="Q47" s="16">
        <v>10220</v>
      </c>
      <c r="R47" s="17"/>
      <c r="S47" s="16">
        <v>31922499897</v>
      </c>
      <c r="T47" s="17"/>
      <c r="U47" s="16">
        <v>30470146631</v>
      </c>
      <c r="W47" s="6">
        <v>1.0620115713043958E-2</v>
      </c>
    </row>
    <row r="48" spans="1:23" ht="18">
      <c r="A48" s="3" t="s">
        <v>54</v>
      </c>
      <c r="C48" s="16">
        <v>620000</v>
      </c>
      <c r="D48" s="17"/>
      <c r="E48" s="16">
        <v>23931180899</v>
      </c>
      <c r="F48" s="17"/>
      <c r="G48" s="16">
        <v>21102488640</v>
      </c>
      <c r="H48" s="17"/>
      <c r="I48" s="16">
        <v>0</v>
      </c>
      <c r="J48" s="16">
        <v>0</v>
      </c>
      <c r="K48" s="17"/>
      <c r="L48" s="16">
        <v>440000</v>
      </c>
      <c r="M48" s="16">
        <v>14667903628</v>
      </c>
      <c r="N48" s="17"/>
      <c r="O48" s="16">
        <v>180000</v>
      </c>
      <c r="P48" s="17"/>
      <c r="Q48" s="16">
        <v>34110</v>
      </c>
      <c r="R48" s="17"/>
      <c r="S48" s="16">
        <v>6947762196</v>
      </c>
      <c r="T48" s="17"/>
      <c r="U48" s="16">
        <v>6103268190</v>
      </c>
      <c r="W48" s="6">
        <v>2.1272432716026319E-3</v>
      </c>
    </row>
    <row r="49" spans="1:23" ht="18">
      <c r="A49" s="3" t="s">
        <v>55</v>
      </c>
      <c r="C49" s="16">
        <v>15925432</v>
      </c>
      <c r="D49" s="17"/>
      <c r="E49" s="16">
        <v>55764787321</v>
      </c>
      <c r="F49" s="17"/>
      <c r="G49" s="16">
        <v>56626326906</v>
      </c>
      <c r="H49" s="17"/>
      <c r="I49" s="16">
        <v>0</v>
      </c>
      <c r="J49" s="16">
        <v>0</v>
      </c>
      <c r="K49" s="17"/>
      <c r="L49" s="16">
        <v>0</v>
      </c>
      <c r="M49" s="16">
        <v>0</v>
      </c>
      <c r="N49" s="16"/>
      <c r="O49" s="16">
        <v>15925432</v>
      </c>
      <c r="P49" s="17"/>
      <c r="Q49" s="16">
        <v>4218</v>
      </c>
      <c r="R49" s="17"/>
      <c r="S49" s="16">
        <v>55764787321</v>
      </c>
      <c r="T49" s="17"/>
      <c r="U49" s="16">
        <v>66773790017</v>
      </c>
      <c r="W49" s="6">
        <v>2.3273448111915635E-2</v>
      </c>
    </row>
    <row r="50" spans="1:23" ht="18">
      <c r="A50" s="3" t="s">
        <v>56</v>
      </c>
      <c r="C50" s="16">
        <v>7236530</v>
      </c>
      <c r="D50" s="17"/>
      <c r="E50" s="16">
        <v>196417677417</v>
      </c>
      <c r="F50" s="17"/>
      <c r="G50" s="16">
        <v>222278304777</v>
      </c>
      <c r="H50" s="17"/>
      <c r="I50" s="16">
        <v>0</v>
      </c>
      <c r="J50" s="16">
        <v>0</v>
      </c>
      <c r="K50" s="17"/>
      <c r="L50" s="16">
        <v>2000000</v>
      </c>
      <c r="M50" s="16">
        <v>53877510000</v>
      </c>
      <c r="N50" s="17"/>
      <c r="O50" s="16">
        <v>5236530</v>
      </c>
      <c r="P50" s="17"/>
      <c r="Q50" s="16">
        <v>24790</v>
      </c>
      <c r="R50" s="17"/>
      <c r="S50" s="16">
        <v>142132632674</v>
      </c>
      <c r="T50" s="17"/>
      <c r="U50" s="16">
        <v>129041187907</v>
      </c>
      <c r="W50" s="6">
        <v>4.4976230797876292E-2</v>
      </c>
    </row>
    <row r="51" spans="1:23" ht="18">
      <c r="A51" s="3" t="s">
        <v>57</v>
      </c>
      <c r="C51" s="16">
        <v>1400000</v>
      </c>
      <c r="D51" s="17"/>
      <c r="E51" s="16">
        <v>123195164874</v>
      </c>
      <c r="F51" s="17"/>
      <c r="G51" s="16">
        <v>105558169500</v>
      </c>
      <c r="H51" s="17"/>
      <c r="I51" s="16">
        <v>0</v>
      </c>
      <c r="J51" s="16">
        <v>0</v>
      </c>
      <c r="K51" s="17"/>
      <c r="L51" s="16">
        <v>0</v>
      </c>
      <c r="M51" s="16">
        <v>0</v>
      </c>
      <c r="N51" s="16"/>
      <c r="O51" s="16">
        <v>1400000</v>
      </c>
      <c r="P51" s="17"/>
      <c r="Q51" s="16">
        <v>72610</v>
      </c>
      <c r="R51" s="17"/>
      <c r="S51" s="16">
        <v>123195164874</v>
      </c>
      <c r="T51" s="17"/>
      <c r="U51" s="16">
        <v>101049158700</v>
      </c>
      <c r="W51" s="6">
        <v>3.5219842263834969E-2</v>
      </c>
    </row>
    <row r="52" spans="1:23" ht="18">
      <c r="A52" s="3" t="s">
        <v>58</v>
      </c>
      <c r="C52" s="16">
        <v>10072696</v>
      </c>
      <c r="D52" s="17"/>
      <c r="E52" s="16">
        <v>151940558910</v>
      </c>
      <c r="F52" s="17"/>
      <c r="G52" s="16">
        <v>130165924964</v>
      </c>
      <c r="H52" s="17"/>
      <c r="I52" s="16">
        <v>0</v>
      </c>
      <c r="J52" s="16">
        <v>0</v>
      </c>
      <c r="K52" s="17"/>
      <c r="L52" s="16">
        <v>0</v>
      </c>
      <c r="M52" s="16">
        <v>0</v>
      </c>
      <c r="N52" s="16"/>
      <c r="O52" s="16">
        <v>10072696</v>
      </c>
      <c r="P52" s="17"/>
      <c r="Q52" s="16">
        <v>12260</v>
      </c>
      <c r="R52" s="17"/>
      <c r="S52" s="16">
        <v>151940558910</v>
      </c>
      <c r="T52" s="17"/>
      <c r="U52" s="16">
        <v>122756480005</v>
      </c>
      <c r="W52" s="6">
        <v>4.2785748226518504E-2</v>
      </c>
    </row>
    <row r="53" spans="1:23" ht="18">
      <c r="A53" s="3" t="s">
        <v>59</v>
      </c>
      <c r="C53" s="16">
        <v>680000</v>
      </c>
      <c r="D53" s="17"/>
      <c r="E53" s="16">
        <v>120483063876</v>
      </c>
      <c r="F53" s="17"/>
      <c r="G53" s="16">
        <v>116264088000</v>
      </c>
      <c r="H53" s="17"/>
      <c r="I53" s="16">
        <v>0</v>
      </c>
      <c r="J53" s="16">
        <v>0</v>
      </c>
      <c r="K53" s="17"/>
      <c r="L53" s="16">
        <v>0</v>
      </c>
      <c r="M53" s="16">
        <v>0</v>
      </c>
      <c r="N53" s="16"/>
      <c r="O53" s="16">
        <v>680000</v>
      </c>
      <c r="P53" s="17"/>
      <c r="Q53" s="16">
        <v>170350</v>
      </c>
      <c r="R53" s="17"/>
      <c r="S53" s="16">
        <v>120483063876</v>
      </c>
      <c r="T53" s="17"/>
      <c r="U53" s="16">
        <v>115148763900</v>
      </c>
      <c r="W53" s="6">
        <v>4.01341421700879E-2</v>
      </c>
    </row>
    <row r="54" spans="1:23" ht="18">
      <c r="A54" s="3" t="s">
        <v>60</v>
      </c>
      <c r="C54" s="16">
        <v>1444055</v>
      </c>
      <c r="D54" s="17"/>
      <c r="E54" s="16">
        <v>37085989448</v>
      </c>
      <c r="F54" s="17"/>
      <c r="G54" s="16">
        <v>33905633054</v>
      </c>
      <c r="H54" s="17"/>
      <c r="I54" s="16">
        <v>0</v>
      </c>
      <c r="J54" s="16">
        <v>0</v>
      </c>
      <c r="K54" s="17"/>
      <c r="L54" s="16">
        <v>0</v>
      </c>
      <c r="M54" s="16">
        <v>0</v>
      </c>
      <c r="N54" s="16"/>
      <c r="O54" s="16">
        <v>1444055</v>
      </c>
      <c r="P54" s="17"/>
      <c r="Q54" s="16">
        <v>22320</v>
      </c>
      <c r="R54" s="17"/>
      <c r="S54" s="16">
        <v>37085989448</v>
      </c>
      <c r="T54" s="17"/>
      <c r="U54" s="16">
        <v>32039531320</v>
      </c>
      <c r="W54" s="6">
        <v>1.1167111669358215E-2</v>
      </c>
    </row>
    <row r="55" spans="1:23" ht="36">
      <c r="A55" s="3" t="s">
        <v>61</v>
      </c>
      <c r="C55" s="16">
        <v>1500000</v>
      </c>
      <c r="D55" s="17"/>
      <c r="E55" s="16">
        <v>37876760843</v>
      </c>
      <c r="F55" s="17"/>
      <c r="G55" s="16">
        <v>47610024750</v>
      </c>
      <c r="H55" s="17"/>
      <c r="I55" s="16">
        <v>0</v>
      </c>
      <c r="J55" s="16">
        <v>0</v>
      </c>
      <c r="K55" s="17"/>
      <c r="L55" s="16">
        <v>800000</v>
      </c>
      <c r="M55" s="16">
        <v>17108003903</v>
      </c>
      <c r="N55" s="17"/>
      <c r="O55" s="16">
        <v>1600000</v>
      </c>
      <c r="P55" s="17"/>
      <c r="Q55" s="16">
        <v>22200</v>
      </c>
      <c r="R55" s="17"/>
      <c r="S55" s="16">
        <v>25851173895</v>
      </c>
      <c r="T55" s="17"/>
      <c r="U55" s="16">
        <v>35308656000</v>
      </c>
      <c r="W55" s="6">
        <v>1.2306537836301751E-2</v>
      </c>
    </row>
    <row r="56" spans="1:23" ht="18">
      <c r="A56" s="3" t="s">
        <v>62</v>
      </c>
      <c r="C56" s="16">
        <v>8951479</v>
      </c>
      <c r="D56" s="17"/>
      <c r="E56" s="16">
        <v>275605201082</v>
      </c>
      <c r="F56" s="17"/>
      <c r="G56" s="16">
        <v>254844954927</v>
      </c>
      <c r="H56" s="17"/>
      <c r="I56" s="16">
        <v>0</v>
      </c>
      <c r="J56" s="16">
        <v>0</v>
      </c>
      <c r="K56" s="17"/>
      <c r="L56" s="16">
        <v>0</v>
      </c>
      <c r="M56" s="16">
        <v>0</v>
      </c>
      <c r="N56" s="16"/>
      <c r="O56" s="16">
        <v>8951479</v>
      </c>
      <c r="P56" s="17"/>
      <c r="Q56" s="16">
        <v>29600</v>
      </c>
      <c r="R56" s="17"/>
      <c r="S56" s="16">
        <v>275605201082</v>
      </c>
      <c r="T56" s="17"/>
      <c r="U56" s="16">
        <v>263387243919</v>
      </c>
      <c r="W56" s="6">
        <v>9.1801429170467769E-2</v>
      </c>
    </row>
    <row r="57" spans="1:23" ht="18">
      <c r="A57" s="3" t="s">
        <v>63</v>
      </c>
      <c r="C57" s="19">
        <v>0</v>
      </c>
      <c r="D57" s="19"/>
      <c r="E57" s="19">
        <v>0</v>
      </c>
      <c r="F57" s="19"/>
      <c r="G57" s="19">
        <v>0</v>
      </c>
      <c r="H57" s="16"/>
      <c r="I57" s="16">
        <v>23692722</v>
      </c>
      <c r="J57" s="16">
        <v>42989353906</v>
      </c>
      <c r="K57" s="17"/>
      <c r="L57" s="16">
        <v>0</v>
      </c>
      <c r="M57" s="16">
        <v>0</v>
      </c>
      <c r="N57" s="17"/>
      <c r="O57" s="16">
        <v>23692722</v>
      </c>
      <c r="P57" s="17"/>
      <c r="Q57" s="16">
        <v>1759</v>
      </c>
      <c r="R57" s="17"/>
      <c r="S57" s="16">
        <v>42989353906</v>
      </c>
      <c r="T57" s="17"/>
      <c r="U57" s="16">
        <v>41427528785</v>
      </c>
      <c r="W57" s="6">
        <v>1.4439219959464965E-2</v>
      </c>
    </row>
    <row r="58" spans="1:23" ht="18">
      <c r="A58" s="3" t="s">
        <v>64</v>
      </c>
      <c r="C58" s="16">
        <v>9107693</v>
      </c>
      <c r="D58" s="17"/>
      <c r="E58" s="16">
        <v>108051808499</v>
      </c>
      <c r="F58" s="17"/>
      <c r="G58" s="16">
        <v>70526782346</v>
      </c>
      <c r="H58" s="17"/>
      <c r="I58" s="16">
        <v>0</v>
      </c>
      <c r="J58" s="16">
        <v>0</v>
      </c>
      <c r="K58" s="17"/>
      <c r="L58" s="16">
        <v>0</v>
      </c>
      <c r="M58" s="16">
        <v>0</v>
      </c>
      <c r="N58" s="16"/>
      <c r="O58" s="16">
        <v>9107693</v>
      </c>
      <c r="P58" s="17"/>
      <c r="Q58" s="16">
        <v>7770</v>
      </c>
      <c r="R58" s="17"/>
      <c r="S58" s="16">
        <v>108051808499</v>
      </c>
      <c r="T58" s="17"/>
      <c r="U58" s="16">
        <v>70345712301</v>
      </c>
      <c r="W58" s="6">
        <v>2.4518411860645559E-2</v>
      </c>
    </row>
    <row r="59" spans="1:23" ht="18">
      <c r="A59" s="7" t="s">
        <v>65</v>
      </c>
      <c r="C59" s="20">
        <f>SUM(C11:$C$58)</f>
        <v>514158571</v>
      </c>
      <c r="D59" s="17"/>
      <c r="E59" s="20">
        <f>SUM(E11:$E$58)</f>
        <v>3688902857219</v>
      </c>
      <c r="F59" s="17"/>
      <c r="G59" s="20">
        <f>SUM(G11:$G$58)</f>
        <v>3137610737465</v>
      </c>
      <c r="H59" s="17"/>
      <c r="I59" s="20">
        <f>SUM(I11:$I$58)</f>
        <v>37613652</v>
      </c>
      <c r="J59" s="20">
        <f>SUM(J11:$J$58)</f>
        <v>143499826845</v>
      </c>
      <c r="K59" s="17"/>
      <c r="L59" s="20">
        <f>SUM(L11:$L$58)</f>
        <v>108140597</v>
      </c>
      <c r="M59" s="20">
        <f>SUM(M11:$M$58)</f>
        <v>403868568828</v>
      </c>
      <c r="N59" s="17"/>
      <c r="O59" s="20">
        <f>SUM(O11:$O$58)</f>
        <v>444531626</v>
      </c>
      <c r="P59" s="17"/>
      <c r="Q59" s="20">
        <f>SUM(Q11:$Q$58)</f>
        <v>862317</v>
      </c>
      <c r="R59" s="17"/>
      <c r="S59" s="20">
        <f>SUM(S11:$S$58)</f>
        <v>3380032679786</v>
      </c>
      <c r="T59" s="17"/>
      <c r="U59" s="20">
        <f>SUM(U11:$U$58)</f>
        <v>2875297135434</v>
      </c>
      <c r="W59" s="8">
        <f>SUM(W11:$W$58)</f>
        <v>1.0021608578878947</v>
      </c>
    </row>
    <row r="60" spans="1:23" ht="18">
      <c r="C60" s="9"/>
      <c r="E60" s="9"/>
      <c r="G60" s="9"/>
      <c r="I60" s="9"/>
      <c r="J60" s="9"/>
      <c r="L60" s="9"/>
      <c r="M60" s="9"/>
      <c r="O60" s="9"/>
      <c r="Q60" s="9"/>
      <c r="S60" s="9"/>
      <c r="U60" s="9"/>
      <c r="W60" s="9"/>
    </row>
    <row r="61" spans="1:23" ht="18">
      <c r="A61" s="25"/>
      <c r="B61" s="25"/>
      <c r="C61" s="26"/>
      <c r="D61" s="25"/>
      <c r="E61" s="26"/>
      <c r="F61" s="25"/>
      <c r="G61" s="26"/>
      <c r="H61" s="25"/>
      <c r="I61" s="26"/>
      <c r="J61" s="26"/>
      <c r="K61" s="25"/>
      <c r="L61" s="26"/>
      <c r="M61" s="26"/>
      <c r="N61" s="25"/>
      <c r="O61" s="26"/>
      <c r="P61" s="25"/>
      <c r="Q61" s="26"/>
      <c r="R61" s="25"/>
      <c r="S61" s="26"/>
      <c r="T61" s="25"/>
      <c r="U61" s="26"/>
      <c r="V61" s="25"/>
      <c r="W61" s="27"/>
    </row>
    <row r="62" spans="1:2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"/>
  <sheetViews>
    <sheetView rightToLeft="1" workbookViewId="0">
      <selection sqref="A1:XFD1048576"/>
    </sheetView>
  </sheetViews>
  <sheetFormatPr defaultRowHeight="17.25"/>
  <cols>
    <col min="1" max="1" width="17" style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>
      <c r="A1" s="40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20.100000000000001" customHeight="1">
      <c r="A2" s="40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20.100000000000001" customHeight="1">
      <c r="A3" s="40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5" spans="1:17" ht="18.75">
      <c r="A5" s="41" t="s">
        <v>66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7" spans="1:17" ht="18.75">
      <c r="C7" s="34" t="s">
        <v>5</v>
      </c>
      <c r="D7" s="35"/>
      <c r="E7" s="35"/>
      <c r="F7" s="35"/>
      <c r="G7" s="35"/>
      <c r="H7" s="35"/>
      <c r="I7" s="35"/>
      <c r="K7" s="34" t="s">
        <v>7</v>
      </c>
      <c r="L7" s="35"/>
      <c r="M7" s="35"/>
      <c r="N7" s="35"/>
      <c r="O7" s="35"/>
      <c r="P7" s="35"/>
      <c r="Q7" s="35"/>
    </row>
    <row r="8" spans="1:17" ht="18.75">
      <c r="A8" s="10" t="s">
        <v>67</v>
      </c>
      <c r="C8" s="10" t="s">
        <v>68</v>
      </c>
      <c r="E8" s="10" t="s">
        <v>69</v>
      </c>
      <c r="G8" s="10" t="s">
        <v>70</v>
      </c>
      <c r="I8" s="10" t="s">
        <v>71</v>
      </c>
      <c r="K8" s="10" t="s">
        <v>68</v>
      </c>
      <c r="M8" s="10" t="s">
        <v>69</v>
      </c>
      <c r="O8" s="10" t="s">
        <v>70</v>
      </c>
      <c r="Q8" s="10" t="s">
        <v>71</v>
      </c>
    </row>
    <row r="9" spans="1:17" ht="18">
      <c r="A9" s="7" t="s">
        <v>65</v>
      </c>
      <c r="C9" s="7">
        <f>SUM($C$8)</f>
        <v>0</v>
      </c>
      <c r="E9" s="7">
        <f>SUM($E$8)</f>
        <v>0</v>
      </c>
      <c r="I9" s="7">
        <f>SUM($I$8)</f>
        <v>0</v>
      </c>
      <c r="K9" s="7">
        <f>SUM($K$8)</f>
        <v>0</v>
      </c>
      <c r="M9" s="7">
        <f>SUM($M$8)</f>
        <v>0</v>
      </c>
      <c r="Q9" s="7">
        <f>SUM($Q$8)</f>
        <v>0</v>
      </c>
    </row>
    <row r="10" spans="1:17" ht="18">
      <c r="C10" s="9"/>
      <c r="E10" s="9"/>
      <c r="I10" s="9"/>
      <c r="K10" s="9"/>
      <c r="M10" s="9"/>
      <c r="Q10" s="9"/>
    </row>
  </sheetData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1"/>
  <sheetViews>
    <sheetView rightToLeft="1" workbookViewId="0">
      <selection sqref="A1:XFD1048576"/>
    </sheetView>
  </sheetViews>
  <sheetFormatPr defaultRowHeight="17.25"/>
  <cols>
    <col min="1" max="1" width="17" style="1" customWidth="1"/>
    <col min="2" max="2" width="1.42578125" style="1" customWidth="1"/>
    <col min="3" max="3" width="8.5703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11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8.42578125" style="1" customWidth="1"/>
    <col min="20" max="20" width="1.42578125" style="1" customWidth="1"/>
    <col min="21" max="21" width="11.42578125" style="1" customWidth="1"/>
    <col min="22" max="22" width="18.42578125" style="1" customWidth="1"/>
    <col min="23" max="23" width="1.42578125" style="1" customWidth="1"/>
    <col min="24" max="24" width="11.42578125" style="1" customWidth="1"/>
    <col min="25" max="25" width="18.42578125" style="1" customWidth="1"/>
    <col min="26" max="26" width="1.42578125" style="1" customWidth="1"/>
    <col min="27" max="27" width="11.42578125" style="1" customWidth="1"/>
    <col min="28" max="28" width="1.42578125" style="1" customWidth="1"/>
    <col min="29" max="29" width="11.42578125" style="1" customWidth="1"/>
    <col min="30" max="30" width="1.42578125" style="1" customWidth="1"/>
    <col min="31" max="31" width="18.42578125" style="1" customWidth="1"/>
    <col min="32" max="32" width="1.42578125" style="1" customWidth="1"/>
    <col min="33" max="33" width="18.42578125" style="1" customWidth="1"/>
    <col min="34" max="34" width="1.42578125" style="1" customWidth="1"/>
    <col min="35" max="35" width="8.5703125" style="1" customWidth="1"/>
    <col min="36" max="16384" width="9.140625" style="1"/>
  </cols>
  <sheetData>
    <row r="1" spans="1:35" ht="20.100000000000001" customHeight="1">
      <c r="A1" s="40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</row>
    <row r="2" spans="1:35" ht="20.100000000000001" customHeight="1">
      <c r="A2" s="40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</row>
    <row r="3" spans="1:35" ht="20.100000000000001" customHeight="1">
      <c r="A3" s="40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</row>
    <row r="5" spans="1:35" ht="18.75">
      <c r="A5" s="41" t="s">
        <v>72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</row>
    <row r="7" spans="1:35" ht="18.75">
      <c r="C7" s="34" t="s">
        <v>73</v>
      </c>
      <c r="D7" s="35"/>
      <c r="E7" s="35"/>
      <c r="F7" s="35"/>
      <c r="G7" s="35"/>
      <c r="H7" s="35"/>
      <c r="I7" s="35"/>
      <c r="J7" s="35"/>
      <c r="K7" s="35"/>
      <c r="L7" s="35"/>
      <c r="M7" s="35"/>
      <c r="O7" s="34" t="s">
        <v>5</v>
      </c>
      <c r="P7" s="35"/>
      <c r="Q7" s="35"/>
      <c r="R7" s="35"/>
      <c r="S7" s="35"/>
      <c r="U7" s="34" t="s">
        <v>6</v>
      </c>
      <c r="V7" s="35"/>
      <c r="W7" s="35"/>
      <c r="X7" s="35"/>
      <c r="Y7" s="35"/>
      <c r="AA7" s="34" t="s">
        <v>7</v>
      </c>
      <c r="AB7" s="35"/>
      <c r="AC7" s="35"/>
      <c r="AD7" s="35"/>
      <c r="AE7" s="35"/>
      <c r="AF7" s="35"/>
      <c r="AG7" s="35"/>
      <c r="AH7" s="35"/>
      <c r="AI7" s="35"/>
    </row>
    <row r="8" spans="1:35" ht="18">
      <c r="A8" s="36" t="s">
        <v>74</v>
      </c>
      <c r="C8" s="39" t="s">
        <v>75</v>
      </c>
      <c r="E8" s="39" t="s">
        <v>76</v>
      </c>
      <c r="G8" s="39" t="s">
        <v>77</v>
      </c>
      <c r="I8" s="39" t="s">
        <v>78</v>
      </c>
      <c r="K8" s="39" t="s">
        <v>79</v>
      </c>
      <c r="M8" s="39" t="s">
        <v>71</v>
      </c>
      <c r="O8" s="36" t="s">
        <v>9</v>
      </c>
      <c r="Q8" s="36" t="s">
        <v>10</v>
      </c>
      <c r="S8" s="36" t="s">
        <v>11</v>
      </c>
      <c r="U8" s="36" t="s">
        <v>12</v>
      </c>
      <c r="V8" s="38"/>
      <c r="X8" s="36" t="s">
        <v>13</v>
      </c>
      <c r="Y8" s="38"/>
      <c r="AA8" s="36" t="s">
        <v>9</v>
      </c>
      <c r="AC8" s="39" t="s">
        <v>80</v>
      </c>
      <c r="AE8" s="36" t="s">
        <v>10</v>
      </c>
      <c r="AG8" s="36" t="s">
        <v>11</v>
      </c>
      <c r="AI8" s="39" t="s">
        <v>15</v>
      </c>
    </row>
    <row r="9" spans="1:35" ht="18">
      <c r="A9" s="37"/>
      <c r="C9" s="37"/>
      <c r="E9" s="37"/>
      <c r="G9" s="37"/>
      <c r="I9" s="37"/>
      <c r="K9" s="37"/>
      <c r="M9" s="37"/>
      <c r="O9" s="37"/>
      <c r="Q9" s="37"/>
      <c r="S9" s="37"/>
      <c r="U9" s="2" t="s">
        <v>9</v>
      </c>
      <c r="V9" s="2" t="s">
        <v>10</v>
      </c>
      <c r="X9" s="2" t="s">
        <v>9</v>
      </c>
      <c r="Y9" s="2" t="s">
        <v>16</v>
      </c>
      <c r="AA9" s="37"/>
      <c r="AC9" s="37"/>
      <c r="AE9" s="37"/>
      <c r="AG9" s="37"/>
      <c r="AI9" s="37"/>
    </row>
    <row r="10" spans="1:35" ht="18">
      <c r="A10" s="7" t="s">
        <v>65</v>
      </c>
      <c r="O10" s="7">
        <f>SUM($O$9)</f>
        <v>0</v>
      </c>
      <c r="Q10" s="7">
        <f>SUM($Q$9)</f>
        <v>0</v>
      </c>
      <c r="S10" s="7">
        <f>SUM($S$9)</f>
        <v>0</v>
      </c>
      <c r="U10" s="7">
        <f>SUM($U$9)</f>
        <v>0</v>
      </c>
      <c r="V10" s="7">
        <f>SUM($V$9)</f>
        <v>0</v>
      </c>
      <c r="X10" s="7">
        <f>SUM($X$9)</f>
        <v>0</v>
      </c>
      <c r="Y10" s="7">
        <f>SUM($Y$9)</f>
        <v>0</v>
      </c>
      <c r="AA10" s="7">
        <f>SUM($AA$9)</f>
        <v>0</v>
      </c>
      <c r="AC10" s="7">
        <f>SUM($AC$9)</f>
        <v>0</v>
      </c>
      <c r="AE10" s="7">
        <f>SUM($AE$9)</f>
        <v>0</v>
      </c>
      <c r="AG10" s="7">
        <f>SUM($AG$9)</f>
        <v>0</v>
      </c>
      <c r="AI10" s="8">
        <f>SUM($AI$9)</f>
        <v>0</v>
      </c>
    </row>
    <row r="11" spans="1:35" ht="18">
      <c r="O11" s="9"/>
      <c r="Q11" s="9"/>
      <c r="S11" s="9"/>
      <c r="U11" s="9"/>
      <c r="V11" s="9"/>
      <c r="X11" s="9"/>
      <c r="Y11" s="9"/>
      <c r="AA11" s="9"/>
      <c r="AC11" s="9"/>
      <c r="AE11" s="9"/>
      <c r="AG11" s="9"/>
      <c r="AI11" s="9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sqref="A1:XFD1048576"/>
    </sheetView>
  </sheetViews>
  <sheetFormatPr defaultRowHeight="17.2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>
      <c r="A1" s="40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0.100000000000001" customHeight="1">
      <c r="A2" s="40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20.100000000000001" customHeight="1">
      <c r="A3" s="40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5" spans="1:13" ht="18.75">
      <c r="A5" s="41" t="s">
        <v>81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 ht="18.75">
      <c r="A6" s="41" t="s">
        <v>82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8" spans="1:13" ht="18.75">
      <c r="C8" s="34" t="s">
        <v>7</v>
      </c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ht="37.5">
      <c r="A9" s="10" t="s">
        <v>83</v>
      </c>
      <c r="C9" s="10" t="s">
        <v>9</v>
      </c>
      <c r="E9" s="10" t="s">
        <v>84</v>
      </c>
      <c r="G9" s="10" t="s">
        <v>85</v>
      </c>
      <c r="I9" s="10" t="s">
        <v>86</v>
      </c>
      <c r="K9" s="11" t="s">
        <v>87</v>
      </c>
      <c r="M9" s="10" t="s">
        <v>88</v>
      </c>
    </row>
    <row r="10" spans="1:13" ht="18">
      <c r="A10" s="7" t="s">
        <v>65</v>
      </c>
      <c r="K10" s="7">
        <f>SUM($K$9)</f>
        <v>0</v>
      </c>
    </row>
    <row r="11" spans="1:13" ht="18">
      <c r="K11" s="9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5"/>
  <sheetViews>
    <sheetView rightToLeft="1" topLeftCell="A4" workbookViewId="0">
      <selection activeCell="K9" sqref="K9:Q14"/>
    </sheetView>
  </sheetViews>
  <sheetFormatPr defaultRowHeight="17.25"/>
  <cols>
    <col min="1" max="1" width="21.28515625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0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8.425781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0.7109375" style="1" customWidth="1"/>
    <col min="20" max="16384" width="9.140625" style="1"/>
  </cols>
  <sheetData>
    <row r="1" spans="1:19" ht="20.100000000000001" customHeight="1">
      <c r="A1" s="40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0.100000000000001" customHeight="1">
      <c r="A2" s="40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20.100000000000001" customHeight="1">
      <c r="A3" s="40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5" spans="1:19" ht="18.75">
      <c r="A5" s="41" t="s">
        <v>89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7" spans="1:19" ht="18.75">
      <c r="C7" s="34" t="s">
        <v>90</v>
      </c>
      <c r="D7" s="35"/>
      <c r="E7" s="35"/>
      <c r="F7" s="35"/>
      <c r="G7" s="35"/>
      <c r="H7" s="35"/>
      <c r="I7" s="35"/>
      <c r="K7" s="10" t="s">
        <v>5</v>
      </c>
      <c r="M7" s="34" t="s">
        <v>6</v>
      </c>
      <c r="N7" s="35"/>
      <c r="O7" s="35"/>
      <c r="Q7" s="34" t="s">
        <v>7</v>
      </c>
      <c r="R7" s="35"/>
      <c r="S7" s="35"/>
    </row>
    <row r="8" spans="1:19" ht="56.25">
      <c r="A8" s="10" t="s">
        <v>91</v>
      </c>
      <c r="C8" s="10" t="s">
        <v>92</v>
      </c>
      <c r="E8" s="10" t="s">
        <v>93</v>
      </c>
      <c r="G8" s="11" t="s">
        <v>94</v>
      </c>
      <c r="I8" s="11" t="s">
        <v>95</v>
      </c>
      <c r="K8" s="10" t="s">
        <v>96</v>
      </c>
      <c r="M8" s="10" t="s">
        <v>97</v>
      </c>
      <c r="O8" s="10" t="s">
        <v>98</v>
      </c>
      <c r="Q8" s="10" t="s">
        <v>96</v>
      </c>
      <c r="S8" s="11" t="s">
        <v>15</v>
      </c>
    </row>
    <row r="9" spans="1:19" ht="18">
      <c r="A9" s="3" t="s">
        <v>99</v>
      </c>
      <c r="C9" s="5" t="s">
        <v>100</v>
      </c>
      <c r="E9" s="12" t="s">
        <v>101</v>
      </c>
      <c r="G9" s="5" t="s">
        <v>102</v>
      </c>
      <c r="I9" s="5" t="s">
        <v>103</v>
      </c>
      <c r="K9" s="16">
        <v>5521408185</v>
      </c>
      <c r="L9" s="17"/>
      <c r="M9" s="16">
        <v>369737317551</v>
      </c>
      <c r="N9" s="17"/>
      <c r="O9" s="16">
        <v>365002821397</v>
      </c>
      <c r="P9" s="17"/>
      <c r="Q9" s="16">
        <v>10255904339</v>
      </c>
      <c r="S9" s="6">
        <v>3.5746099991286781E-3</v>
      </c>
    </row>
    <row r="10" spans="1:19" ht="18">
      <c r="A10" s="3" t="s">
        <v>104</v>
      </c>
      <c r="C10" s="5" t="s">
        <v>105</v>
      </c>
      <c r="E10" s="12" t="s">
        <v>106</v>
      </c>
      <c r="G10" s="5" t="s">
        <v>107</v>
      </c>
      <c r="I10" s="5" t="s">
        <v>103</v>
      </c>
      <c r="K10" s="16">
        <v>20000000</v>
      </c>
      <c r="L10" s="17"/>
      <c r="M10" s="18">
        <v>0</v>
      </c>
      <c r="N10" s="18"/>
      <c r="O10" s="18">
        <v>0</v>
      </c>
      <c r="P10" s="16"/>
      <c r="Q10" s="16">
        <v>20000000</v>
      </c>
      <c r="S10" s="6">
        <v>6.9708333482315217E-6</v>
      </c>
    </row>
    <row r="11" spans="1:19" ht="18">
      <c r="A11" s="3" t="s">
        <v>104</v>
      </c>
      <c r="C11" s="5" t="s">
        <v>108</v>
      </c>
      <c r="E11" s="12" t="s">
        <v>101</v>
      </c>
      <c r="G11" s="5" t="s">
        <v>109</v>
      </c>
      <c r="I11" s="5" t="s">
        <v>103</v>
      </c>
      <c r="K11" s="16">
        <v>5207094</v>
      </c>
      <c r="L11" s="17"/>
      <c r="M11" s="16">
        <v>34016</v>
      </c>
      <c r="N11" s="17"/>
      <c r="O11" s="16">
        <v>0</v>
      </c>
      <c r="P11" s="17"/>
      <c r="Q11" s="16">
        <v>5241110</v>
      </c>
      <c r="S11" s="6">
        <v>1.8267452184874856E-6</v>
      </c>
    </row>
    <row r="12" spans="1:19" ht="18">
      <c r="A12" s="3" t="s">
        <v>104</v>
      </c>
      <c r="C12" s="5" t="s">
        <v>110</v>
      </c>
      <c r="E12" s="12" t="s">
        <v>101</v>
      </c>
      <c r="G12" s="5" t="s">
        <v>111</v>
      </c>
      <c r="I12" s="5" t="s">
        <v>103</v>
      </c>
      <c r="K12" s="16">
        <v>2110818983</v>
      </c>
      <c r="L12" s="17"/>
      <c r="M12" s="16">
        <v>1199638538</v>
      </c>
      <c r="N12" s="17"/>
      <c r="O12" s="16">
        <v>0</v>
      </c>
      <c r="P12" s="17"/>
      <c r="Q12" s="16">
        <v>3310457521</v>
      </c>
      <c r="S12" s="6">
        <v>1.1538323842645328E-3</v>
      </c>
    </row>
    <row r="13" spans="1:19" ht="18">
      <c r="A13" s="3" t="s">
        <v>104</v>
      </c>
      <c r="C13" s="5" t="s">
        <v>112</v>
      </c>
      <c r="E13" s="12" t="s">
        <v>101</v>
      </c>
      <c r="G13" s="5" t="s">
        <v>113</v>
      </c>
      <c r="I13" s="5" t="s">
        <v>103</v>
      </c>
      <c r="K13" s="16">
        <v>157163973</v>
      </c>
      <c r="L13" s="17"/>
      <c r="M13" s="16">
        <v>2766517196</v>
      </c>
      <c r="N13" s="17"/>
      <c r="O13" s="16">
        <v>0</v>
      </c>
      <c r="P13" s="17"/>
      <c r="Q13" s="16">
        <v>2923681169</v>
      </c>
      <c r="S13" s="6">
        <v>1.0190247096230861E-3</v>
      </c>
    </row>
    <row r="14" spans="1:19" ht="18">
      <c r="A14" s="7" t="s">
        <v>65</v>
      </c>
      <c r="K14" s="20">
        <f>SUM(K9:$K$13)</f>
        <v>7814598235</v>
      </c>
      <c r="L14" s="17"/>
      <c r="M14" s="20">
        <f>SUM(M9:$M$13)</f>
        <v>373703507301</v>
      </c>
      <c r="N14" s="17"/>
      <c r="O14" s="20">
        <f>SUM(O9:$O$13)</f>
        <v>365002821397</v>
      </c>
      <c r="P14" s="17"/>
      <c r="Q14" s="20">
        <f>SUM(Q9:$Q$13)</f>
        <v>16515284139</v>
      </c>
      <c r="S14" s="8">
        <f>SUM(S9:$S$13)</f>
        <v>5.7562646715830163E-3</v>
      </c>
    </row>
    <row r="15" spans="1:19" ht="18">
      <c r="K15" s="9"/>
      <c r="M15" s="9"/>
      <c r="O15" s="9"/>
      <c r="Q15" s="9"/>
      <c r="S15" s="9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1"/>
  <sheetViews>
    <sheetView rightToLeft="1" workbookViewId="0">
      <selection sqref="A1:XFD1048576"/>
    </sheetView>
  </sheetViews>
  <sheetFormatPr defaultRowHeight="17.25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7.140625" style="1" customWidth="1"/>
    <col min="6" max="6" width="1.42578125" style="1" customWidth="1"/>
    <col min="7" max="7" width="7.1406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1.4257812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1.42578125" style="1" customWidth="1"/>
    <col min="18" max="18" width="14.140625" style="1" customWidth="1"/>
    <col min="19" max="19" width="1.42578125" style="1" customWidth="1"/>
    <col min="20" max="20" width="11.42578125" style="1" customWidth="1"/>
    <col min="21" max="21" width="14.140625" style="1" customWidth="1"/>
    <col min="22" max="22" width="1.42578125" style="1" customWidth="1"/>
    <col min="23" max="23" width="11.42578125" style="1" customWidth="1"/>
    <col min="24" max="24" width="1.42578125" style="1" customWidth="1"/>
    <col min="25" max="25" width="17" style="1" customWidth="1"/>
    <col min="26" max="26" width="1.42578125" style="1" customWidth="1"/>
    <col min="27" max="27" width="17" style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>
      <c r="A1" s="40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1:29" ht="20.100000000000001" customHeight="1">
      <c r="A2" s="40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</row>
    <row r="3" spans="1:29" ht="20.100000000000001" customHeight="1">
      <c r="A3" s="40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</row>
    <row r="5" spans="1:29" ht="18.75">
      <c r="A5" s="41" t="s">
        <v>114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7" spans="1:29" ht="18.75">
      <c r="K7" s="10" t="s">
        <v>5</v>
      </c>
      <c r="M7" s="34" t="s">
        <v>6</v>
      </c>
      <c r="N7" s="35"/>
      <c r="O7" s="35"/>
      <c r="P7" s="35"/>
      <c r="Q7" s="35"/>
      <c r="R7" s="35"/>
      <c r="S7" s="35"/>
      <c r="T7" s="35"/>
      <c r="U7" s="35"/>
      <c r="W7" s="34" t="s">
        <v>7</v>
      </c>
      <c r="X7" s="35"/>
      <c r="Y7" s="35"/>
      <c r="Z7" s="35"/>
      <c r="AA7" s="35"/>
      <c r="AB7" s="35"/>
      <c r="AC7" s="35"/>
    </row>
    <row r="8" spans="1:29" ht="18">
      <c r="A8" s="36" t="s">
        <v>115</v>
      </c>
      <c r="C8" s="39" t="s">
        <v>78</v>
      </c>
      <c r="E8" s="39" t="s">
        <v>95</v>
      </c>
      <c r="G8" s="39" t="s">
        <v>116</v>
      </c>
      <c r="I8" s="39" t="s">
        <v>76</v>
      </c>
      <c r="K8" s="36" t="s">
        <v>9</v>
      </c>
      <c r="M8" s="36" t="s">
        <v>10</v>
      </c>
      <c r="O8" s="36" t="s">
        <v>11</v>
      </c>
      <c r="Q8" s="36" t="s">
        <v>12</v>
      </c>
      <c r="R8" s="38"/>
      <c r="T8" s="36" t="s">
        <v>13</v>
      </c>
      <c r="U8" s="38"/>
      <c r="W8" s="36" t="s">
        <v>9</v>
      </c>
      <c r="Y8" s="36" t="s">
        <v>10</v>
      </c>
      <c r="AA8" s="36" t="s">
        <v>11</v>
      </c>
      <c r="AC8" s="39" t="s">
        <v>15</v>
      </c>
    </row>
    <row r="9" spans="1:29" ht="18">
      <c r="A9" s="37"/>
      <c r="C9" s="37"/>
      <c r="E9" s="37"/>
      <c r="G9" s="37"/>
      <c r="I9" s="37"/>
      <c r="K9" s="37"/>
      <c r="M9" s="37"/>
      <c r="O9" s="37"/>
      <c r="Q9" s="2" t="s">
        <v>9</v>
      </c>
      <c r="R9" s="2" t="s">
        <v>10</v>
      </c>
      <c r="T9" s="2" t="s">
        <v>9</v>
      </c>
      <c r="U9" s="2" t="s">
        <v>16</v>
      </c>
      <c r="W9" s="37"/>
      <c r="Y9" s="37"/>
      <c r="AA9" s="37"/>
      <c r="AC9" s="37"/>
    </row>
    <row r="10" spans="1:29" ht="18">
      <c r="A10" s="7" t="s">
        <v>65</v>
      </c>
      <c r="K10" s="7">
        <f>SUM($K$9)</f>
        <v>0</v>
      </c>
      <c r="M10" s="7">
        <f>SUM($M$9)</f>
        <v>0</v>
      </c>
      <c r="O10" s="7">
        <f>SUM($O$9)</f>
        <v>0</v>
      </c>
      <c r="Q10" s="7">
        <f>SUM($Q$9)</f>
        <v>0</v>
      </c>
      <c r="R10" s="7">
        <f>SUM($R$9)</f>
        <v>0</v>
      </c>
      <c r="T10" s="7">
        <f>SUM($T$9)</f>
        <v>0</v>
      </c>
      <c r="U10" s="7">
        <f>SUM($U$9)</f>
        <v>0</v>
      </c>
      <c r="W10" s="7">
        <f>SUM($W$9)</f>
        <v>0</v>
      </c>
      <c r="Y10" s="7">
        <f>SUM($Y$9)</f>
        <v>0</v>
      </c>
      <c r="AA10" s="7">
        <f>SUM($AA$9)</f>
        <v>0</v>
      </c>
      <c r="AC10" s="8">
        <f>SUM($AC$9)</f>
        <v>0</v>
      </c>
    </row>
    <row r="11" spans="1:29" ht="18">
      <c r="K11" s="9"/>
      <c r="M11" s="9"/>
      <c r="O11" s="9"/>
      <c r="Q11" s="9"/>
      <c r="R11" s="9"/>
      <c r="T11" s="9"/>
      <c r="U11" s="9"/>
      <c r="W11" s="9"/>
      <c r="Y11" s="9"/>
      <c r="AA11" s="9"/>
      <c r="AC11" s="9"/>
    </row>
  </sheetData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rightToLeft="1" workbookViewId="0">
      <selection activeCell="C28" sqref="C28"/>
    </sheetView>
  </sheetViews>
  <sheetFormatPr defaultRowHeight="17.25"/>
  <cols>
    <col min="1" max="1" width="49.710937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6384" width="9.140625" style="1"/>
  </cols>
  <sheetData>
    <row r="1" spans="1:9" ht="20.100000000000001" customHeight="1">
      <c r="A1" s="40" t="s">
        <v>0</v>
      </c>
      <c r="B1" s="38"/>
      <c r="C1" s="38"/>
      <c r="D1" s="38"/>
      <c r="E1" s="38"/>
      <c r="F1" s="38"/>
      <c r="G1" s="38"/>
      <c r="H1" s="38"/>
      <c r="I1" s="38"/>
    </row>
    <row r="2" spans="1:9" ht="20.100000000000001" customHeight="1">
      <c r="A2" s="40" t="s">
        <v>117</v>
      </c>
      <c r="B2" s="38"/>
      <c r="C2" s="38"/>
      <c r="D2" s="38"/>
      <c r="E2" s="38"/>
      <c r="F2" s="38"/>
      <c r="G2" s="38"/>
      <c r="H2" s="38"/>
      <c r="I2" s="38"/>
    </row>
    <row r="3" spans="1:9" ht="20.100000000000001" customHeight="1">
      <c r="A3" s="40" t="s">
        <v>2</v>
      </c>
      <c r="B3" s="38"/>
      <c r="C3" s="38"/>
      <c r="D3" s="38"/>
      <c r="E3" s="38"/>
      <c r="F3" s="38"/>
      <c r="G3" s="38"/>
      <c r="H3" s="38"/>
      <c r="I3" s="38"/>
    </row>
    <row r="5" spans="1:9" ht="18.75">
      <c r="A5" s="41" t="s">
        <v>118</v>
      </c>
      <c r="B5" s="38"/>
      <c r="C5" s="38"/>
      <c r="D5" s="38"/>
      <c r="E5" s="38"/>
      <c r="F5" s="38"/>
      <c r="G5" s="38"/>
      <c r="H5" s="38"/>
      <c r="I5" s="38"/>
    </row>
    <row r="7" spans="1:9" ht="37.5">
      <c r="A7" s="10" t="s">
        <v>119</v>
      </c>
      <c r="C7" s="10" t="s">
        <v>120</v>
      </c>
      <c r="E7" s="10" t="s">
        <v>96</v>
      </c>
      <c r="G7" s="11" t="s">
        <v>121</v>
      </c>
      <c r="I7" s="11" t="s">
        <v>122</v>
      </c>
    </row>
    <row r="8" spans="1:9" ht="18.75">
      <c r="A8" s="13" t="s">
        <v>123</v>
      </c>
      <c r="C8" s="5" t="s">
        <v>124</v>
      </c>
      <c r="E8" s="21">
        <f>'12'!S60</f>
        <v>-420169694264</v>
      </c>
      <c r="G8" s="6">
        <f>E8/-419835957565</f>
        <v>1.0007949216663947</v>
      </c>
      <c r="I8" s="6">
        <f>E8/2869097423635</f>
        <v>-0.14644664583458669</v>
      </c>
    </row>
    <row r="9" spans="1:9" ht="18.75">
      <c r="A9" s="13" t="s">
        <v>125</v>
      </c>
      <c r="C9" s="5" t="s">
        <v>126</v>
      </c>
      <c r="E9" s="21">
        <v>0</v>
      </c>
      <c r="G9" s="6">
        <f>E9/-419835957565</f>
        <v>0</v>
      </c>
      <c r="I9" s="6">
        <f>E9/2869097423635</f>
        <v>0</v>
      </c>
    </row>
    <row r="10" spans="1:9" ht="18.75">
      <c r="A10" s="13" t="s">
        <v>127</v>
      </c>
      <c r="C10" s="5" t="s">
        <v>128</v>
      </c>
      <c r="E10" s="21">
        <v>97899265</v>
      </c>
      <c r="G10" s="6">
        <f>E10/-419835957565</f>
        <v>-2.3318456467569956E-4</v>
      </c>
      <c r="I10" s="6">
        <f>E10/2869097423635</f>
        <v>3.4121973061467754E-5</v>
      </c>
    </row>
    <row r="11" spans="1:9" ht="18.75">
      <c r="A11" s="13" t="s">
        <v>129</v>
      </c>
      <c r="C11" s="5" t="s">
        <v>130</v>
      </c>
      <c r="E11" s="21">
        <f>'15'!E13</f>
        <v>1606461398</v>
      </c>
      <c r="G11" s="6">
        <f>E11/-419835957565</f>
        <v>-3.8264025961884979E-3</v>
      </c>
      <c r="I11" s="6">
        <f>E11/2869097423635</f>
        <v>5.5991873429125157E-4</v>
      </c>
    </row>
    <row r="12" spans="1:9" ht="18.75">
      <c r="A12" s="10" t="s">
        <v>65</v>
      </c>
      <c r="E12" s="22">
        <f>SUM(E8:$E$11)</f>
        <v>-418465333601</v>
      </c>
      <c r="G12" s="8">
        <f>SUM(G8:$G$11)</f>
        <v>0.99673533450553053</v>
      </c>
      <c r="I12" s="8">
        <f>SUM(I8:$I$11)</f>
        <v>-0.14585260512723397</v>
      </c>
    </row>
    <row r="13" spans="1:9" ht="18">
      <c r="E13" s="9"/>
      <c r="G13" s="9"/>
      <c r="I13" s="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3"/>
  <sheetViews>
    <sheetView rightToLeft="1" topLeftCell="A4" workbookViewId="0">
      <selection activeCell="I12" sqref="I12"/>
    </sheetView>
  </sheetViews>
  <sheetFormatPr defaultRowHeight="17.25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2.710937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>
      <c r="A1" s="40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0.100000000000001" customHeight="1">
      <c r="A2" s="40" t="s">
        <v>117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20.100000000000001" customHeight="1">
      <c r="A3" s="40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5" spans="1:19" ht="18.75">
      <c r="A5" s="41" t="s">
        <v>131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7" spans="1:19" ht="18.75">
      <c r="C7" s="34" t="s">
        <v>132</v>
      </c>
      <c r="D7" s="35"/>
      <c r="E7" s="35"/>
      <c r="F7" s="35"/>
      <c r="G7" s="35"/>
      <c r="I7" s="34" t="s">
        <v>133</v>
      </c>
      <c r="J7" s="35"/>
      <c r="K7" s="35"/>
      <c r="L7" s="35"/>
      <c r="M7" s="35"/>
      <c r="O7" s="34" t="s">
        <v>7</v>
      </c>
      <c r="P7" s="35"/>
      <c r="Q7" s="35"/>
      <c r="R7" s="35"/>
      <c r="S7" s="35"/>
    </row>
    <row r="8" spans="1:19" ht="56.25">
      <c r="A8" s="10" t="s">
        <v>67</v>
      </c>
      <c r="C8" s="11" t="s">
        <v>134</v>
      </c>
      <c r="E8" s="11" t="s">
        <v>135</v>
      </c>
      <c r="G8" s="11" t="s">
        <v>136</v>
      </c>
      <c r="I8" s="11" t="s">
        <v>137</v>
      </c>
      <c r="K8" s="11" t="s">
        <v>138</v>
      </c>
      <c r="M8" s="11" t="s">
        <v>139</v>
      </c>
      <c r="O8" s="11" t="s">
        <v>137</v>
      </c>
      <c r="Q8" s="11" t="s">
        <v>138</v>
      </c>
      <c r="S8" s="11" t="s">
        <v>139</v>
      </c>
    </row>
    <row r="9" spans="1:19" ht="36">
      <c r="A9" s="12" t="s">
        <v>28</v>
      </c>
      <c r="C9" s="5" t="s">
        <v>140</v>
      </c>
      <c r="E9" s="4">
        <v>325402</v>
      </c>
      <c r="G9" s="4">
        <v>430</v>
      </c>
      <c r="I9" s="21">
        <v>139922860</v>
      </c>
      <c r="J9" s="23"/>
      <c r="K9" s="21">
        <v>-13350756</v>
      </c>
      <c r="L9" s="23"/>
      <c r="M9" s="21">
        <v>126572104</v>
      </c>
      <c r="N9" s="23"/>
      <c r="O9" s="21">
        <v>139922860</v>
      </c>
      <c r="P9" s="23"/>
      <c r="Q9" s="21">
        <v>-13350756</v>
      </c>
      <c r="R9" s="23"/>
      <c r="S9" s="21">
        <v>126572104</v>
      </c>
    </row>
    <row r="10" spans="1:19" ht="18">
      <c r="A10" s="12" t="s">
        <v>31</v>
      </c>
      <c r="C10" s="5" t="s">
        <v>141</v>
      </c>
      <c r="E10" s="4">
        <v>1316253</v>
      </c>
      <c r="G10" s="4">
        <v>3450</v>
      </c>
      <c r="I10" s="24">
        <v>0</v>
      </c>
      <c r="J10" s="24"/>
      <c r="K10" s="24">
        <v>0</v>
      </c>
      <c r="L10" s="24"/>
      <c r="M10" s="24">
        <v>0</v>
      </c>
      <c r="N10" s="21"/>
      <c r="O10" s="21">
        <v>4541072850</v>
      </c>
      <c r="P10" s="23"/>
      <c r="Q10" s="21">
        <v>-347545740</v>
      </c>
      <c r="R10" s="23"/>
      <c r="S10" s="21">
        <v>4193527110</v>
      </c>
    </row>
    <row r="11" spans="1:19" ht="18">
      <c r="A11" s="12" t="s">
        <v>56</v>
      </c>
      <c r="C11" s="5" t="s">
        <v>142</v>
      </c>
      <c r="E11" s="4">
        <v>7236530</v>
      </c>
      <c r="G11" s="4">
        <v>3530</v>
      </c>
      <c r="I11" s="21">
        <v>25544950900</v>
      </c>
      <c r="J11" s="23"/>
      <c r="K11" s="21">
        <v>0</v>
      </c>
      <c r="L11" s="23"/>
      <c r="M11" s="21">
        <v>25544950900</v>
      </c>
      <c r="N11" s="23"/>
      <c r="O11" s="21">
        <v>25544950900</v>
      </c>
      <c r="P11" s="23"/>
      <c r="Q11" s="21">
        <v>0</v>
      </c>
      <c r="R11" s="23"/>
      <c r="S11" s="21">
        <v>25544950900</v>
      </c>
    </row>
    <row r="12" spans="1:19" ht="18">
      <c r="A12" s="7" t="s">
        <v>65</v>
      </c>
      <c r="I12" s="22">
        <f>SUM(I9:$I$11)</f>
        <v>25684873760</v>
      </c>
      <c r="J12" s="23"/>
      <c r="K12" s="22">
        <f>SUM(K9:$K$11)</f>
        <v>-13350756</v>
      </c>
      <c r="L12" s="23"/>
      <c r="M12" s="22">
        <f>SUM(M9:$M$11)</f>
        <v>25671523004</v>
      </c>
      <c r="N12" s="23"/>
      <c r="O12" s="22">
        <f>SUM(O9:$O$11)</f>
        <v>30225946610</v>
      </c>
      <c r="P12" s="23"/>
      <c r="Q12" s="22">
        <f>SUM(Q9:$Q$11)</f>
        <v>-360896496</v>
      </c>
      <c r="R12" s="23"/>
      <c r="S12" s="22">
        <f>SUM(S9:$S$11)</f>
        <v>29865050114</v>
      </c>
    </row>
    <row r="13" spans="1:19" ht="18">
      <c r="I13" s="9"/>
      <c r="K13" s="9"/>
      <c r="M13" s="9"/>
      <c r="O13" s="9"/>
      <c r="Q13" s="9"/>
      <c r="S13" s="9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Parisa Gharavi</cp:lastModifiedBy>
  <cp:lastPrinted>2022-02-22T06:52:03Z</cp:lastPrinted>
  <dcterms:created xsi:type="dcterms:W3CDTF">2022-02-20T10:58:47Z</dcterms:created>
  <dcterms:modified xsi:type="dcterms:W3CDTF">2022-02-22T06:54:26Z</dcterms:modified>
</cp:coreProperties>
</file>