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20A2E000-6D8B-40BB-B5A8-D12EDF4825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'1'!$A$1:$W$52</definedName>
    <definedName name="_xlnm.Print_Area" localSheetId="10">'10'!$A$1:$E$15</definedName>
    <definedName name="_xlnm.Print_Area" localSheetId="2">'2'!$A$1:$R$19</definedName>
    <definedName name="_xlnm.Print_Area" localSheetId="3">'3'!$A$1:$I$13</definedName>
    <definedName name="_xlnm.Print_Area" localSheetId="4">'4'!$A$1:$S$42</definedName>
    <definedName name="_xlnm.Print_Area" localSheetId="5">'5'!$A$1:$Q$14</definedName>
    <definedName name="_xlnm.Print_Area" localSheetId="8">'8'!$A$1:$U$74</definedName>
    <definedName name="_xlnm.Print_Area" localSheetId="9">'9'!$A$1:$K$14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9" l="1"/>
  <c r="Q44" i="12"/>
  <c r="S11" i="13"/>
  <c r="C13" i="16"/>
  <c r="E13" i="16"/>
  <c r="I22" i="11"/>
  <c r="I2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3" i="11"/>
  <c r="I24" i="11"/>
  <c r="I25" i="11"/>
  <c r="I26" i="11"/>
  <c r="I27" i="11"/>
  <c r="I28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9" i="11"/>
  <c r="I53" i="11" s="1"/>
  <c r="Q10" i="11"/>
  <c r="Q53" i="11" s="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9" i="11"/>
  <c r="M42" i="13"/>
  <c r="S10" i="13"/>
  <c r="I10" i="13"/>
  <c r="I32" i="9"/>
  <c r="I12" i="8"/>
  <c r="E12" i="8"/>
  <c r="I41" i="13"/>
  <c r="I42" i="13"/>
  <c r="S68" i="13"/>
  <c r="S72" i="13"/>
  <c r="S23" i="13"/>
  <c r="S12" i="13"/>
  <c r="S13" i="13"/>
  <c r="S14" i="13"/>
  <c r="S15" i="13"/>
  <c r="S16" i="13"/>
  <c r="S17" i="13"/>
  <c r="S18" i="13"/>
  <c r="S19" i="13"/>
  <c r="S20" i="13"/>
  <c r="S21" i="13"/>
  <c r="S22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9" i="13"/>
  <c r="S70" i="13"/>
  <c r="S71" i="13"/>
  <c r="S9" i="13"/>
  <c r="I33" i="13"/>
  <c r="I72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4" i="13"/>
  <c r="I35" i="13"/>
  <c r="I36" i="13"/>
  <c r="I37" i="13"/>
  <c r="I38" i="13"/>
  <c r="I39" i="13"/>
  <c r="I40" i="13"/>
  <c r="I9" i="13"/>
  <c r="K72" i="13"/>
  <c r="U72" i="13"/>
  <c r="O40" i="9"/>
  <c r="M37" i="9"/>
  <c r="M34" i="9"/>
  <c r="M41" i="9"/>
  <c r="M33" i="9"/>
  <c r="M35" i="9"/>
  <c r="M36" i="9"/>
  <c r="M38" i="9"/>
  <c r="M39" i="9"/>
  <c r="M40" i="9"/>
  <c r="I41" i="9"/>
  <c r="M53" i="11"/>
  <c r="S41" i="9"/>
  <c r="K41" i="9"/>
  <c r="L14" i="6"/>
  <c r="K10" i="15"/>
  <c r="K11" i="15"/>
  <c r="K12" i="15"/>
  <c r="K13" i="15"/>
  <c r="K9" i="15"/>
  <c r="G10" i="15"/>
  <c r="G13" i="15"/>
  <c r="G11" i="15"/>
  <c r="G12" i="15"/>
  <c r="G9" i="15"/>
  <c r="Q49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5" i="12"/>
  <c r="Q46" i="12"/>
  <c r="Q47" i="12"/>
  <c r="Q48" i="12"/>
  <c r="Q24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9" i="12"/>
  <c r="W51" i="2"/>
  <c r="R14" i="6" l="1"/>
  <c r="C51" i="2"/>
  <c r="I13" i="15" l="1"/>
  <c r="E13" i="15"/>
  <c r="Q72" i="13"/>
  <c r="O72" i="13"/>
  <c r="M72" i="13"/>
  <c r="G72" i="13"/>
  <c r="E72" i="13"/>
  <c r="C72" i="13"/>
  <c r="O49" i="12"/>
  <c r="M49" i="12"/>
  <c r="K49" i="12"/>
  <c r="I49" i="12"/>
  <c r="G49" i="12"/>
  <c r="E49" i="12"/>
  <c r="C49" i="12"/>
  <c r="O53" i="11"/>
  <c r="K53" i="11"/>
  <c r="G53" i="11"/>
  <c r="E53" i="11"/>
  <c r="C53" i="11"/>
  <c r="Q13" i="10"/>
  <c r="O13" i="10"/>
  <c r="M13" i="10"/>
  <c r="K13" i="10"/>
  <c r="I13" i="10"/>
  <c r="G13" i="10"/>
  <c r="Q41" i="9"/>
  <c r="O41" i="9"/>
  <c r="G11" i="8"/>
  <c r="G10" i="8"/>
  <c r="G9" i="8"/>
  <c r="G8" i="8"/>
  <c r="G12" i="8" s="1"/>
  <c r="P14" i="6"/>
  <c r="N14" i="6"/>
  <c r="J14" i="6"/>
  <c r="U51" i="2"/>
  <c r="S51" i="2"/>
  <c r="Q51" i="2"/>
  <c r="O51" i="2"/>
  <c r="M51" i="2"/>
  <c r="L51" i="2"/>
  <c r="J51" i="2"/>
  <c r="I51" i="2"/>
  <c r="G51" i="2"/>
  <c r="E51" i="2"/>
</calcChain>
</file>

<file path=xl/sharedStrings.xml><?xml version="1.0" encoding="utf-8"?>
<sst xmlns="http://schemas.openxmlformats.org/spreadsheetml/2006/main" count="468" uniqueCount="195">
  <si>
    <t>‫صندوق سرمايه گذاري رشد سامان</t>
  </si>
  <si>
    <t>‫صورت وضعیت پورتفوی</t>
  </si>
  <si>
    <t>‫برای ماه منتهی به 1401/05/31</t>
  </si>
  <si>
    <t>‫1- سرمایه گذاری ها</t>
  </si>
  <si>
    <t>‫1-1- سرمایه گذاری در سهام و حق تقدم سهام</t>
  </si>
  <si>
    <t>‫1401/04/31</t>
  </si>
  <si>
    <t>‫تغییرات طی دوره</t>
  </si>
  <si>
    <t>‫1401/05/31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</si>
  <si>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</si>
  <si>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</si>
  <si>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</si>
  <si>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</si>
  <si>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</si>
  <si>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</si>
  <si>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</si>
  <si>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</si>
  <si>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</si>
  <si>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</si>
  <si>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‫اقتصاد نوين</t>
  </si>
  <si>
    <t>‫بانک سامان</t>
  </si>
  <si>
    <t>‫بيمه اتكايي آواي پارس70%تاديه</t>
  </si>
  <si>
    <t>‫بيمه اتكايي تهران رواك50%تاديه</t>
  </si>
  <si>
    <t>‫بيمه البرز</t>
  </si>
  <si>
    <t>‫تامين سرمايه نوين</t>
  </si>
  <si>
    <t>‫حمل و نقل ريلي پارسيان</t>
  </si>
  <si>
    <t>‫داده گسترعصرنوين-هاي وب</t>
  </si>
  <si>
    <t>‫دارويي تامين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</si>
  <si>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</si>
  <si>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</si>
  <si>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</si>
  <si>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</si>
  <si>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‫سيمان خزر</t>
  </si>
  <si>
    <t>‫سيمان مازندران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</si>
  <si>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</si>
  <si>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</si>
  <si>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</si>
  <si>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</si>
  <si>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</si>
  <si>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‫غذايي مينو</t>
  </si>
  <si>
    <t>‫فولاد مباركه</t>
  </si>
  <si>
    <t>‫قطعات اتومبيل</t>
  </si>
  <si>
    <t>‫كوير تاير</t>
  </si>
  <si>
    <t>‫مخابرات</t>
  </si>
  <si>
    <t>‫ملي مس</t>
  </si>
  <si>
    <t>‫مپنا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</si>
  <si>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</si>
  <si>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</si>
  <si>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</si>
  <si>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</si>
  <si>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</si>
  <si>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‫پتروشیمی تامین</t>
  </si>
  <si>
    <t>‫پتروشیمی تامین (تقدم)</t>
  </si>
  <si>
    <t>‫پرداخت الكترونيك سامان كيش</t>
  </si>
  <si>
    <t>‫پيشگامان فن آوري و دانش آراميس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</si>
  <si>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</si>
  <si>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</si>
  <si>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</si>
  <si>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</si>
  <si>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</si>
  <si>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</si>
  <si>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</si>
  <si>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</si>
  <si>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</si>
  <si>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</si>
  <si>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</si>
  <si>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</si>
  <si>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</si>
  <si>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</si>
  <si>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</si>
  <si>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</si>
  <si>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</si>
  <si>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</si>
  <si>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</si>
  <si>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</si>
  <si>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</si>
  <si>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</si>
  <si>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</si>
  <si>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</si>
  <si>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</si>
  <si>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</si>
  <si>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</si>
  <si>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</si>
  <si>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</si>
  <si>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</si>
  <si>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</si>
  <si>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</si>
  <si>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</si>
  <si>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</si>
  <si>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</si>
  <si>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</si>
  <si>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</si>
  <si>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</si>
  <si>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</si>
  <si>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</si>
  <si>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</si>
  <si>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</si>
  <si>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</si>
  <si>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</si>
  <si>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</si>
  <si>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</si>
  <si>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</si>
  <si>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</si>
  <si>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</si>
  <si>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</si>
  <si>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</si>
  <si>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</si>
  <si>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‫1401/03/18</t>
  </si>
  <si>
    <t>‫1401/04/29</t>
  </si>
  <si>
    <t>‫1401/04/13</t>
  </si>
  <si>
    <t>‫تامين سرمايه خليج فارس</t>
  </si>
  <si>
    <t>‫1401/03/23</t>
  </si>
  <si>
    <t>‫توسعه سامانه ي نرم افزاري نگين</t>
  </si>
  <si>
    <t>‫1400/11/09</t>
  </si>
  <si>
    <t>‫توليدات پتروشيمي قائد بصير</t>
  </si>
  <si>
    <t>‫1401/03/17</t>
  </si>
  <si>
    <t>‫1400/09/06</t>
  </si>
  <si>
    <t>‫1401/04/20</t>
  </si>
  <si>
    <t>‫1401/05/30</t>
  </si>
  <si>
    <t>‫1400/12/23</t>
  </si>
  <si>
    <t>‫1401/04/22</t>
  </si>
  <si>
    <t>‫1401/01/24</t>
  </si>
  <si>
    <t>‫1400/12/24</t>
  </si>
  <si>
    <t>‫1401/04/15</t>
  </si>
  <si>
    <t>‫1401/05/11</t>
  </si>
  <si>
    <t>‫1400/12/11</t>
  </si>
  <si>
    <t>‫كيميدارو</t>
  </si>
  <si>
    <t>‫1401/02/31</t>
  </si>
  <si>
    <t>‫1401/04/25</t>
  </si>
  <si>
    <t>‫مس شهيد باهنر</t>
  </si>
  <si>
    <t>‫1401/03/10</t>
  </si>
  <si>
    <t>‫1401/04/11</t>
  </si>
  <si>
    <t>‫1400/10/29</t>
  </si>
  <si>
    <t>‫پتروشيمي غدير</t>
  </si>
  <si>
    <t>‫1400/12/26</t>
  </si>
  <si>
    <t>‫1401/04/28</t>
  </si>
  <si>
    <t>‫1401/04/26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</si>
  <si>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</si>
  <si>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</si>
  <si>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</si>
  <si>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</si>
  <si>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</si>
  <si>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‫1401/05/01</t>
  </si>
  <si>
    <t>‫-</t>
  </si>
  <si>
    <t>‫كوتاه مدت-1-1792880-810-829-سامان</t>
  </si>
  <si>
    <t>‫كوتاه مدت-1-1792880-819-821-سامان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</si>
  <si>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</si>
  <si>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</si>
  <si>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</si>
  <si>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</si>
  <si>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‫انرژي اميد تابان هور</t>
  </si>
  <si>
    <t>‫برق مپنا</t>
  </si>
  <si>
    <t>‫بیمه اتکایی ایرانیان</t>
  </si>
  <si>
    <t>‫تامين سرمايه بانك ملت</t>
  </si>
  <si>
    <t>‫تامين سرمايه خليج فارس-پذيره</t>
  </si>
  <si>
    <t>‫تجلي توسعه معادن و فلزات</t>
  </si>
  <si>
    <t>‫توليد و توسعه سرب روي ايرانيان</t>
  </si>
  <si>
    <t>‫ريل پرداز نو آفرين</t>
  </si>
  <si>
    <t>‫زامياد</t>
  </si>
  <si>
    <t>‫سرمايه گذاري كشاورزي كوثر</t>
  </si>
  <si>
    <t>‫سيمرغ</t>
  </si>
  <si>
    <t>‫صنعت غذايي كورش</t>
  </si>
  <si>
    <t>‫فولاد خوزستان</t>
  </si>
  <si>
    <t>‫كي بي سي</t>
  </si>
  <si>
    <t>‫پتروشیمی مارون</t>
  </si>
  <si>
    <t>‫پديده شيمي قرن</t>
  </si>
  <si>
    <t>‫چادرملو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</si>
  <si>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</si>
  <si>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</si>
  <si>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</si>
  <si>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</si>
  <si>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</si>
  <si>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</si>
  <si>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</si>
  <si>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</si>
  <si>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</si>
  <si>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</si>
  <si>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</si>
  <si>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</si>
  <si>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</si>
  <si>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‫بيمه اتكايي ايرانيان</t>
  </si>
  <si>
    <t>‫شيشه همدان</t>
  </si>
  <si>
    <t>‫نسوز آذر</t>
  </si>
  <si>
    <t>‫پتروشيمي مارون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</si>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</sst>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66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3" xfId="0" applyNumberFormat="1" applyFont="1" applyBorder="1" applyAlignment="1">
      <alignment horizontal="center" vertical="center"/>
    </xf>
    <xf numFmtId="37" fontId="69" fillId="0" borderId="4" xfId="0" applyNumberFormat="1" applyFont="1" applyBorder="1" applyAlignment="1">
      <alignment horizontal="center" vertical="center"/>
    </xf>
    <xf numFmtId="37" fontId="70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2" fillId="0" borderId="1" xfId="0" applyNumberFormat="1" applyFont="1" applyBorder="1" applyAlignment="1">
      <alignment horizontal="center" vertical="center"/>
    </xf>
    <xf numFmtId="37" fontId="83" fillId="0" borderId="1" xfId="0" applyNumberFormat="1" applyFont="1" applyBorder="1" applyAlignment="1">
      <alignment horizontal="center" vertical="center"/>
    </xf>
    <xf numFmtId="37" fontId="84" fillId="0" borderId="1" xfId="0" applyNumberFormat="1" applyFont="1" applyBorder="1" applyAlignment="1">
      <alignment horizontal="center" vertical="center"/>
    </xf>
    <xf numFmtId="37" fontId="85" fillId="0" borderId="1" xfId="0" applyNumberFormat="1" applyFont="1" applyBorder="1" applyAlignment="1">
      <alignment horizontal="center" vertical="center" wrapText="1"/>
    </xf>
    <xf numFmtId="37" fontId="86" fillId="0" borderId="1" xfId="0" applyNumberFormat="1" applyFont="1" applyBorder="1" applyAlignment="1">
      <alignment horizontal="center" vertical="center"/>
    </xf>
    <xf numFmtId="37" fontId="8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 wrapText="1"/>
    </xf>
    <xf numFmtId="37" fontId="91" fillId="0" borderId="0" xfId="0" applyNumberFormat="1" applyFont="1" applyAlignment="1">
      <alignment horizontal="right" vertical="center" wrapText="1"/>
    </xf>
    <xf numFmtId="37" fontId="92" fillId="0" borderId="0" xfId="0" applyNumberFormat="1" applyFont="1" applyAlignment="1">
      <alignment horizontal="center" vertical="center" wrapText="1"/>
    </xf>
    <xf numFmtId="37" fontId="93" fillId="0" borderId="0" xfId="0" applyNumberFormat="1" applyFont="1" applyAlignment="1">
      <alignment horizontal="right" vertical="center" wrapText="1"/>
    </xf>
    <xf numFmtId="37" fontId="94" fillId="0" borderId="0" xfId="0" applyNumberFormat="1" applyFont="1" applyAlignment="1">
      <alignment horizontal="center" vertical="center" wrapText="1"/>
    </xf>
    <xf numFmtId="37" fontId="95" fillId="0" borderId="0" xfId="0" applyNumberFormat="1" applyFont="1" applyAlignment="1">
      <alignment horizontal="right" vertical="center" wrapText="1"/>
    </xf>
    <xf numFmtId="37" fontId="96" fillId="0" borderId="0" xfId="0" applyNumberFormat="1" applyFont="1" applyAlignment="1">
      <alignment horizontal="center" vertical="center" wrapText="1"/>
    </xf>
    <xf numFmtId="37" fontId="97" fillId="0" borderId="0" xfId="0" applyNumberFormat="1" applyFont="1" applyAlignment="1">
      <alignment horizontal="right" vertical="center" wrapText="1"/>
    </xf>
    <xf numFmtId="37" fontId="98" fillId="0" borderId="0" xfId="0" applyNumberFormat="1" applyFont="1" applyAlignment="1">
      <alignment horizontal="center" vertical="center" wrapText="1"/>
    </xf>
    <xf numFmtId="37" fontId="99" fillId="0" borderId="0" xfId="0" applyNumberFormat="1" applyFont="1" applyAlignment="1">
      <alignment horizontal="right" vertical="center" wrapText="1"/>
    </xf>
    <xf numFmtId="37" fontId="100" fillId="0" borderId="0" xfId="0" applyNumberFormat="1" applyFont="1" applyAlignment="1">
      <alignment horizontal="center" vertical="center" wrapText="1"/>
    </xf>
    <xf numFmtId="37" fontId="101" fillId="0" borderId="3" xfId="0" applyNumberFormat="1" applyFont="1" applyBorder="1" applyAlignment="1">
      <alignment horizontal="center" vertical="center"/>
    </xf>
    <xf numFmtId="37" fontId="102" fillId="0" borderId="4" xfId="0" applyNumberFormat="1" applyFont="1" applyBorder="1" applyAlignment="1">
      <alignment horizontal="center" vertical="center"/>
    </xf>
    <xf numFmtId="37" fontId="103" fillId="0" borderId="4" xfId="0" applyNumberFormat="1" applyFont="1" applyBorder="1" applyAlignment="1">
      <alignment horizontal="center" vertical="center"/>
    </xf>
    <xf numFmtId="37" fontId="104" fillId="0" borderId="4" xfId="0" applyNumberFormat="1" applyFont="1" applyBorder="1" applyAlignment="1">
      <alignment horizontal="center" vertical="center"/>
    </xf>
    <xf numFmtId="37" fontId="105" fillId="0" borderId="4" xfId="0" applyNumberFormat="1" applyFont="1" applyBorder="1" applyAlignment="1">
      <alignment horizontal="center" vertical="center"/>
    </xf>
    <xf numFmtId="37" fontId="106" fillId="0" borderId="4" xfId="0" applyNumberFormat="1" applyFont="1" applyBorder="1" applyAlignment="1">
      <alignment horizontal="center" vertical="center"/>
    </xf>
    <xf numFmtId="37" fontId="111" fillId="0" borderId="1" xfId="0" applyNumberFormat="1" applyFont="1" applyBorder="1" applyAlignment="1">
      <alignment horizontal="center" vertical="center"/>
    </xf>
    <xf numFmtId="37" fontId="112" fillId="0" borderId="1" xfId="0" applyNumberFormat="1" applyFont="1" applyBorder="1" applyAlignment="1">
      <alignment horizontal="center" vertical="center"/>
    </xf>
    <xf numFmtId="37" fontId="113" fillId="0" borderId="1" xfId="0" applyNumberFormat="1" applyFont="1" applyBorder="1" applyAlignment="1">
      <alignment horizontal="center" vertical="center"/>
    </xf>
    <xf numFmtId="37" fontId="114" fillId="0" borderId="1" xfId="0" applyNumberFormat="1" applyFont="1" applyBorder="1" applyAlignment="1">
      <alignment horizontal="center" vertical="center" wrapText="1"/>
    </xf>
    <xf numFmtId="37" fontId="115" fillId="0" borderId="1" xfId="0" applyNumberFormat="1" applyFont="1" applyBorder="1" applyAlignment="1">
      <alignment horizontal="center" vertical="center" wrapText="1"/>
    </xf>
    <xf numFmtId="37" fontId="116" fillId="0" borderId="0" xfId="0" applyNumberFormat="1" applyFont="1" applyAlignment="1">
      <alignment horizontal="right" vertical="center"/>
    </xf>
    <xf numFmtId="37" fontId="117" fillId="0" borderId="0" xfId="0" applyNumberFormat="1" applyFont="1" applyAlignment="1">
      <alignment horizontal="right" vertical="center"/>
    </xf>
    <xf numFmtId="37" fontId="118" fillId="0" borderId="0" xfId="0" applyNumberFormat="1" applyFont="1" applyAlignment="1">
      <alignment horizontal="right" vertical="center"/>
    </xf>
    <xf numFmtId="37" fontId="119" fillId="0" borderId="0" xfId="0" applyNumberFormat="1" applyFont="1" applyAlignment="1">
      <alignment horizontal="right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4" xfId="0" applyNumberFormat="1" applyFont="1" applyBorder="1" applyAlignment="1">
      <alignment horizontal="center" vertical="center"/>
    </xf>
    <xf numFmtId="37" fontId="122" fillId="0" borderId="4" xfId="0" applyNumberFormat="1" applyFont="1" applyBorder="1" applyAlignment="1">
      <alignment horizontal="center" vertical="center"/>
    </xf>
    <xf numFmtId="37" fontId="123" fillId="0" borderId="4" xfId="0" applyNumberFormat="1" applyFont="1" applyBorder="1" applyAlignment="1">
      <alignment horizontal="center" vertical="center"/>
    </xf>
    <xf numFmtId="37" fontId="131" fillId="0" borderId="1" xfId="0" applyNumberFormat="1" applyFont="1" applyBorder="1" applyAlignment="1">
      <alignment horizontal="center" vertical="center"/>
    </xf>
    <xf numFmtId="37" fontId="132" fillId="0" borderId="1" xfId="0" applyNumberFormat="1" applyFont="1" applyBorder="1" applyAlignment="1">
      <alignment horizontal="center" vertical="center" wrapText="1"/>
    </xf>
    <xf numFmtId="37" fontId="133" fillId="0" borderId="1" xfId="0" applyNumberFormat="1" applyFont="1" applyBorder="1" applyAlignment="1">
      <alignment horizontal="center" vertical="center" wrapText="1"/>
    </xf>
    <xf numFmtId="37" fontId="134" fillId="0" borderId="1" xfId="0" applyNumberFormat="1" applyFont="1" applyBorder="1" applyAlignment="1">
      <alignment horizontal="center" vertical="center" wrapText="1"/>
    </xf>
    <xf numFmtId="37" fontId="135" fillId="0" borderId="1" xfId="0" applyNumberFormat="1" applyFont="1" applyBorder="1" applyAlignment="1">
      <alignment horizontal="center" vertical="center" wrapText="1"/>
    </xf>
    <xf numFmtId="37" fontId="136" fillId="0" borderId="1" xfId="0" applyNumberFormat="1" applyFont="1" applyBorder="1" applyAlignment="1">
      <alignment horizontal="center" vertical="center" wrapText="1"/>
    </xf>
    <xf numFmtId="37" fontId="137" fillId="0" borderId="1" xfId="0" applyNumberFormat="1" applyFont="1" applyBorder="1" applyAlignment="1">
      <alignment horizontal="center" vertical="center" wrapText="1"/>
    </xf>
    <xf numFmtId="37" fontId="138" fillId="0" borderId="1" xfId="0" applyNumberFormat="1" applyFont="1" applyBorder="1" applyAlignment="1">
      <alignment horizontal="center" vertical="center" wrapText="1"/>
    </xf>
    <xf numFmtId="37" fontId="139" fillId="0" borderId="1" xfId="0" applyNumberFormat="1" applyFont="1" applyBorder="1" applyAlignment="1">
      <alignment horizontal="center" vertical="center" wrapText="1"/>
    </xf>
    <xf numFmtId="37" fontId="140" fillId="0" borderId="1" xfId="0" applyNumberFormat="1" applyFont="1" applyBorder="1" applyAlignment="1">
      <alignment horizontal="center" vertical="center" wrapText="1"/>
    </xf>
    <xf numFmtId="37" fontId="141" fillId="0" borderId="0" xfId="0" applyNumberFormat="1" applyFont="1" applyAlignment="1">
      <alignment horizontal="center" vertical="center" wrapText="1"/>
    </xf>
    <xf numFmtId="37" fontId="142" fillId="0" borderId="0" xfId="0" applyNumberFormat="1" applyFont="1" applyAlignment="1">
      <alignment horizontal="center" vertical="center" wrapText="1"/>
    </xf>
    <xf numFmtId="37" fontId="143" fillId="0" borderId="0" xfId="0" applyNumberFormat="1" applyFont="1" applyAlignment="1">
      <alignment horizontal="center" vertical="center" wrapText="1"/>
    </xf>
    <xf numFmtId="37" fontId="144" fillId="0" borderId="0" xfId="0" applyNumberFormat="1" applyFont="1" applyAlignment="1">
      <alignment horizontal="center" vertical="center" wrapText="1"/>
    </xf>
    <xf numFmtId="37" fontId="145" fillId="0" borderId="0" xfId="0" applyNumberFormat="1" applyFont="1" applyAlignment="1">
      <alignment horizontal="center" vertical="center" wrapText="1"/>
    </xf>
    <xf numFmtId="37" fontId="146" fillId="0" borderId="0" xfId="0" applyNumberFormat="1" applyFont="1" applyAlignment="1">
      <alignment horizontal="center" vertical="center" wrapText="1"/>
    </xf>
    <xf numFmtId="37" fontId="147" fillId="0" borderId="0" xfId="0" applyNumberFormat="1" applyFont="1" applyAlignment="1">
      <alignment horizontal="center" vertical="center" wrapText="1"/>
    </xf>
    <xf numFmtId="37" fontId="148" fillId="0" borderId="0" xfId="0" applyNumberFormat="1" applyFont="1" applyAlignment="1">
      <alignment horizontal="center" vertical="center" wrapText="1"/>
    </xf>
    <xf numFmtId="37" fontId="149" fillId="0" borderId="0" xfId="0" applyNumberFormat="1" applyFont="1" applyAlignment="1">
      <alignment horizontal="center" vertical="center" wrapText="1"/>
    </xf>
    <xf numFmtId="37" fontId="150" fillId="0" borderId="0" xfId="0" applyNumberFormat="1" applyFont="1" applyAlignment="1">
      <alignment horizontal="center" vertical="center" wrapText="1"/>
    </xf>
    <xf numFmtId="37" fontId="151" fillId="0" borderId="0" xfId="0" applyNumberFormat="1" applyFont="1" applyAlignment="1">
      <alignment horizontal="center" vertical="center" wrapText="1"/>
    </xf>
    <xf numFmtId="37" fontId="152" fillId="0" borderId="0" xfId="0" applyNumberFormat="1" applyFont="1" applyAlignment="1">
      <alignment horizontal="center" vertical="center" wrapText="1"/>
    </xf>
    <xf numFmtId="37" fontId="153" fillId="0" borderId="0" xfId="0" applyNumberFormat="1" applyFont="1" applyAlignment="1">
      <alignment horizontal="center" vertical="center" wrapText="1"/>
    </xf>
    <xf numFmtId="37" fontId="154" fillId="0" borderId="0" xfId="0" applyNumberFormat="1" applyFont="1" applyAlignment="1">
      <alignment horizontal="center" vertical="center" wrapText="1"/>
    </xf>
    <xf numFmtId="37" fontId="155" fillId="0" borderId="0" xfId="0" applyNumberFormat="1" applyFont="1" applyAlignment="1">
      <alignment horizontal="center" vertical="center" wrapText="1"/>
    </xf>
    <xf numFmtId="37" fontId="156" fillId="0" borderId="0" xfId="0" applyNumberFormat="1" applyFont="1" applyAlignment="1">
      <alignment horizontal="center" vertical="center" wrapText="1"/>
    </xf>
    <xf numFmtId="37" fontId="157" fillId="0" borderId="0" xfId="0" applyNumberFormat="1" applyFont="1" applyAlignment="1">
      <alignment horizontal="center" vertical="center" wrapText="1"/>
    </xf>
    <xf numFmtId="37" fontId="158" fillId="0" borderId="0" xfId="0" applyNumberFormat="1" applyFont="1" applyAlignment="1">
      <alignment horizontal="center" vertical="center" wrapText="1"/>
    </xf>
    <xf numFmtId="37" fontId="159" fillId="0" borderId="0" xfId="0" applyNumberFormat="1" applyFont="1" applyAlignment="1">
      <alignment horizontal="center" vertical="center" wrapText="1"/>
    </xf>
    <xf numFmtId="37" fontId="160" fillId="0" borderId="0" xfId="0" applyNumberFormat="1" applyFont="1" applyAlignment="1">
      <alignment horizontal="center" vertical="center" wrapText="1"/>
    </xf>
    <xf numFmtId="37" fontId="161" fillId="0" borderId="0" xfId="0" applyNumberFormat="1" applyFont="1" applyAlignment="1">
      <alignment horizontal="center" vertical="center" wrapText="1"/>
    </xf>
    <xf numFmtId="37" fontId="162" fillId="0" borderId="0" xfId="0" applyNumberFormat="1" applyFont="1" applyAlignment="1">
      <alignment horizontal="center" vertical="center" wrapText="1"/>
    </xf>
    <xf numFmtId="37" fontId="163" fillId="0" borderId="0" xfId="0" applyNumberFormat="1" applyFont="1" applyAlignment="1">
      <alignment horizontal="center" vertical="center" wrapText="1"/>
    </xf>
    <xf numFmtId="37" fontId="164" fillId="0" borderId="0" xfId="0" applyNumberFormat="1" applyFont="1" applyAlignment="1">
      <alignment horizontal="center" vertical="center" wrapText="1"/>
    </xf>
    <xf numFmtId="37" fontId="165" fillId="0" borderId="0" xfId="0" applyNumberFormat="1" applyFont="1" applyAlignment="1">
      <alignment horizontal="center" vertical="center" wrapText="1"/>
    </xf>
    <xf numFmtId="37" fontId="166" fillId="0" borderId="0" xfId="0" applyNumberFormat="1" applyFont="1" applyAlignment="1">
      <alignment horizontal="center" vertical="center" wrapText="1"/>
    </xf>
    <xf numFmtId="37" fontId="167" fillId="0" borderId="0" xfId="0" applyNumberFormat="1" applyFont="1" applyAlignment="1">
      <alignment horizontal="center" vertical="center" wrapText="1"/>
    </xf>
    <xf numFmtId="37" fontId="168" fillId="0" borderId="0" xfId="0" applyNumberFormat="1" applyFont="1" applyAlignment="1">
      <alignment horizontal="center" vertical="center" wrapText="1"/>
    </xf>
    <xf numFmtId="37" fontId="169" fillId="0" borderId="0" xfId="0" applyNumberFormat="1" applyFont="1" applyAlignment="1">
      <alignment horizontal="center" vertical="center" wrapText="1"/>
    </xf>
    <xf numFmtId="37" fontId="170" fillId="0" borderId="0" xfId="0" applyNumberFormat="1" applyFont="1" applyAlignment="1">
      <alignment horizontal="center" vertical="center" wrapText="1"/>
    </xf>
    <xf numFmtId="37" fontId="171" fillId="0" borderId="0" xfId="0" applyNumberFormat="1" applyFont="1" applyAlignment="1">
      <alignment horizontal="center" vertical="center" wrapText="1"/>
    </xf>
    <xf numFmtId="37" fontId="172" fillId="0" borderId="0" xfId="0" applyNumberFormat="1" applyFont="1" applyAlignment="1">
      <alignment horizontal="center" vertical="center" wrapText="1"/>
    </xf>
    <xf numFmtId="37" fontId="173" fillId="0" borderId="3" xfId="0" applyNumberFormat="1" applyFont="1" applyBorder="1" applyAlignment="1">
      <alignment horizontal="center" vertical="center"/>
    </xf>
    <xf numFmtId="37" fontId="174" fillId="0" borderId="4" xfId="0" applyNumberFormat="1" applyFont="1" applyBorder="1" applyAlignment="1">
      <alignment horizontal="center" vertical="center"/>
    </xf>
    <xf numFmtId="37" fontId="175" fillId="0" borderId="4" xfId="0" applyNumberFormat="1" applyFont="1" applyBorder="1" applyAlignment="1">
      <alignment horizontal="center" vertical="center"/>
    </xf>
    <xf numFmtId="37" fontId="176" fillId="0" borderId="4" xfId="0" applyNumberFormat="1" applyFont="1" applyBorder="1" applyAlignment="1">
      <alignment horizontal="center" vertical="center"/>
    </xf>
    <xf numFmtId="37" fontId="177" fillId="0" borderId="4" xfId="0" applyNumberFormat="1" applyFont="1" applyBorder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1" xfId="0" applyNumberFormat="1" applyFont="1" applyBorder="1" applyAlignment="1">
      <alignment horizontal="center" vertical="center" wrapText="1"/>
    </xf>
    <xf numFmtId="37" fontId="186" fillId="0" borderId="1" xfId="0" applyNumberFormat="1" applyFont="1" applyBorder="1" applyAlignment="1">
      <alignment horizontal="center" vertical="center" wrapText="1"/>
    </xf>
    <xf numFmtId="37" fontId="187" fillId="0" borderId="1" xfId="0" applyNumberFormat="1" applyFont="1" applyBorder="1" applyAlignment="1">
      <alignment horizontal="center" vertical="center" wrapText="1"/>
    </xf>
    <xf numFmtId="37" fontId="188" fillId="0" borderId="1" xfId="0" applyNumberFormat="1" applyFont="1" applyBorder="1" applyAlignment="1">
      <alignment horizontal="center" vertical="center" wrapText="1"/>
    </xf>
    <xf numFmtId="37" fontId="189" fillId="0" borderId="1" xfId="0" applyNumberFormat="1" applyFont="1" applyBorder="1" applyAlignment="1">
      <alignment horizontal="center" vertical="center" wrapText="1"/>
    </xf>
    <xf numFmtId="37" fontId="190" fillId="0" borderId="1" xfId="0" applyNumberFormat="1" applyFont="1" applyBorder="1" applyAlignment="1">
      <alignment horizontal="center" vertical="center" wrapText="1"/>
    </xf>
    <xf numFmtId="37" fontId="191" fillId="0" borderId="1" xfId="0" applyNumberFormat="1" applyFont="1" applyBorder="1" applyAlignment="1">
      <alignment horizontal="center" vertical="center" wrapText="1"/>
    </xf>
    <xf numFmtId="37" fontId="192" fillId="0" borderId="1" xfId="0" applyNumberFormat="1" applyFont="1" applyBorder="1" applyAlignment="1">
      <alignment horizontal="center" vertical="center" wrapText="1"/>
    </xf>
    <xf numFmtId="37" fontId="193" fillId="0" borderId="0" xfId="0" applyNumberFormat="1" applyFont="1" applyAlignment="1">
      <alignment horizontal="center" vertical="center" wrapText="1"/>
    </xf>
    <xf numFmtId="37" fontId="194" fillId="0" borderId="0" xfId="0" applyNumberFormat="1" applyFont="1" applyAlignment="1">
      <alignment horizontal="center" vertical="center" wrapText="1"/>
    </xf>
    <xf numFmtId="37" fontId="195" fillId="0" borderId="0" xfId="0" applyNumberFormat="1" applyFont="1" applyAlignment="1">
      <alignment horizontal="center" vertical="center" wrapText="1"/>
    </xf>
    <xf numFmtId="37" fontId="196" fillId="0" borderId="0" xfId="0" applyNumberFormat="1" applyFont="1" applyAlignment="1">
      <alignment horizontal="center" vertical="center" wrapText="1"/>
    </xf>
    <xf numFmtId="37" fontId="197" fillId="0" borderId="3" xfId="0" applyNumberFormat="1" applyFont="1" applyBorder="1" applyAlignment="1">
      <alignment horizontal="center" vertical="center"/>
    </xf>
    <xf numFmtId="37" fontId="198" fillId="0" borderId="4" xfId="0" applyNumberFormat="1" applyFont="1" applyBorder="1" applyAlignment="1">
      <alignment horizontal="center" vertical="center"/>
    </xf>
    <xf numFmtId="37" fontId="199" fillId="0" borderId="4" xfId="0" applyNumberFormat="1" applyFont="1" applyBorder="1" applyAlignment="1">
      <alignment horizontal="center" vertical="center"/>
    </xf>
    <xf numFmtId="37" fontId="200" fillId="0" borderId="4" xfId="0" applyNumberFormat="1" applyFont="1" applyBorder="1" applyAlignment="1">
      <alignment horizontal="center" vertical="center"/>
    </xf>
    <xf numFmtId="37" fontId="201" fillId="0" borderId="4" xfId="0" applyNumberFormat="1" applyFont="1" applyBorder="1" applyAlignment="1">
      <alignment horizontal="center" vertical="center"/>
    </xf>
    <xf numFmtId="37" fontId="202" fillId="0" borderId="4" xfId="0" applyNumberFormat="1" applyFont="1" applyBorder="1" applyAlignment="1">
      <alignment horizontal="center" vertical="center"/>
    </xf>
    <xf numFmtId="37" fontId="203" fillId="0" borderId="4" xfId="0" applyNumberFormat="1" applyFont="1" applyBorder="1" applyAlignment="1">
      <alignment horizontal="center" vertical="center"/>
    </xf>
    <xf numFmtId="37" fontId="210" fillId="0" borderId="0" xfId="0" applyNumberFormat="1" applyFont="1" applyAlignment="1">
      <alignment horizontal="center" vertical="center"/>
    </xf>
    <xf numFmtId="37" fontId="211" fillId="0" borderId="1" xfId="0" applyNumberFormat="1" applyFont="1" applyBorder="1" applyAlignment="1">
      <alignment horizontal="center" vertical="center" wrapText="1"/>
    </xf>
    <xf numFmtId="37" fontId="212" fillId="0" borderId="1" xfId="0" applyNumberFormat="1" applyFont="1" applyBorder="1" applyAlignment="1">
      <alignment horizontal="center" vertical="center" wrapText="1"/>
    </xf>
    <xf numFmtId="37" fontId="213" fillId="0" borderId="1" xfId="0" applyNumberFormat="1" applyFont="1" applyBorder="1" applyAlignment="1">
      <alignment horizontal="center" vertical="center" wrapText="1"/>
    </xf>
    <xf numFmtId="37" fontId="214" fillId="0" borderId="1" xfId="0" applyNumberFormat="1" applyFont="1" applyBorder="1" applyAlignment="1">
      <alignment horizontal="center" vertical="center" wrapText="1"/>
    </xf>
    <xf numFmtId="37" fontId="215" fillId="0" borderId="1" xfId="0" applyNumberFormat="1" applyFont="1" applyBorder="1" applyAlignment="1">
      <alignment horizontal="center" vertical="center" wrapText="1"/>
    </xf>
    <xf numFmtId="37" fontId="216" fillId="0" borderId="1" xfId="0" applyNumberFormat="1" applyFont="1" applyBorder="1" applyAlignment="1">
      <alignment horizontal="center" vertical="center" wrapText="1"/>
    </xf>
    <xf numFmtId="37" fontId="217" fillId="0" borderId="1" xfId="0" applyNumberFormat="1" applyFont="1" applyBorder="1" applyAlignment="1">
      <alignment horizontal="center" vertical="center" wrapText="1"/>
    </xf>
    <xf numFmtId="37" fontId="218" fillId="0" borderId="1" xfId="0" applyNumberFormat="1" applyFont="1" applyBorder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0" xfId="0" applyNumberFormat="1" applyFont="1" applyAlignment="1">
      <alignment horizontal="center" vertical="center" wrapText="1"/>
    </xf>
    <xf numFmtId="37" fontId="225" fillId="0" borderId="0" xfId="0" applyNumberFormat="1" applyFont="1" applyAlignment="1">
      <alignment horizontal="center" vertical="center" wrapText="1"/>
    </xf>
    <xf numFmtId="37" fontId="226" fillId="0" borderId="0" xfId="0" applyNumberFormat="1" applyFont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3" xfId="0" applyNumberFormat="1" applyFont="1" applyBorder="1" applyAlignment="1">
      <alignment horizontal="center" vertical="center"/>
    </xf>
    <xf numFmtId="37" fontId="264" fillId="0" borderId="4" xfId="0" applyNumberFormat="1" applyFont="1" applyBorder="1" applyAlignment="1">
      <alignment horizontal="center" vertical="center"/>
    </xf>
    <xf numFmtId="37" fontId="265" fillId="0" borderId="4" xfId="0" applyNumberFormat="1" applyFont="1" applyBorder="1" applyAlignment="1">
      <alignment horizontal="center" vertical="center"/>
    </xf>
    <xf numFmtId="37" fontId="266" fillId="0" borderId="4" xfId="0" applyNumberFormat="1" applyFont="1" applyBorder="1" applyAlignment="1">
      <alignment horizontal="center" vertical="center"/>
    </xf>
    <xf numFmtId="37" fontId="267" fillId="0" borderId="4" xfId="0" applyNumberFormat="1" applyFont="1" applyBorder="1" applyAlignment="1">
      <alignment horizontal="center" vertical="center"/>
    </xf>
    <xf numFmtId="37" fontId="268" fillId="0" borderId="4" xfId="0" applyNumberFormat="1" applyFont="1" applyBorder="1" applyAlignment="1">
      <alignment horizontal="center" vertical="center"/>
    </xf>
    <xf numFmtId="37" fontId="269" fillId="0" borderId="4" xfId="0" applyNumberFormat="1" applyFont="1" applyBorder="1" applyAlignment="1">
      <alignment horizontal="center" vertical="center"/>
    </xf>
    <xf numFmtId="37" fontId="270" fillId="0" borderId="4" xfId="0" applyNumberFormat="1" applyFont="1" applyBorder="1" applyAlignment="1">
      <alignment horizontal="center" vertical="center"/>
    </xf>
    <xf numFmtId="37" fontId="271" fillId="0" borderId="4" xfId="0" applyNumberFormat="1" applyFont="1" applyBorder="1" applyAlignment="1">
      <alignment horizontal="center" vertical="center"/>
    </xf>
    <xf numFmtId="37" fontId="279" fillId="0" borderId="0" xfId="0" applyNumberFormat="1" applyFont="1" applyAlignment="1">
      <alignment horizontal="center" vertical="center"/>
    </xf>
    <xf numFmtId="37" fontId="280" fillId="0" borderId="1" xfId="0" applyNumberFormat="1" applyFont="1" applyBorder="1" applyAlignment="1">
      <alignment horizontal="center" vertical="center" wrapText="1"/>
    </xf>
    <xf numFmtId="37" fontId="281" fillId="0" borderId="1" xfId="0" applyNumberFormat="1" applyFont="1" applyBorder="1" applyAlignment="1">
      <alignment horizontal="center" vertical="center" wrapText="1"/>
    </xf>
    <xf numFmtId="37" fontId="282" fillId="0" borderId="1" xfId="0" applyNumberFormat="1" applyFont="1" applyBorder="1" applyAlignment="1">
      <alignment horizontal="center" vertical="center" wrapText="1"/>
    </xf>
    <xf numFmtId="37" fontId="283" fillId="0" borderId="1" xfId="0" applyNumberFormat="1" applyFont="1" applyBorder="1" applyAlignment="1">
      <alignment horizontal="center" vertical="center" wrapText="1"/>
    </xf>
    <xf numFmtId="37" fontId="284" fillId="0" borderId="1" xfId="0" applyNumberFormat="1" applyFont="1" applyBorder="1" applyAlignment="1">
      <alignment horizontal="center" vertical="center" wrapText="1"/>
    </xf>
    <xf numFmtId="37" fontId="285" fillId="0" borderId="1" xfId="0" applyNumberFormat="1" applyFont="1" applyBorder="1" applyAlignment="1">
      <alignment horizontal="center" vertical="center" wrapText="1"/>
    </xf>
    <xf numFmtId="37" fontId="286" fillId="0" borderId="1" xfId="0" applyNumberFormat="1" applyFont="1" applyBorder="1" applyAlignment="1">
      <alignment horizontal="center" vertical="center" wrapText="1"/>
    </xf>
    <xf numFmtId="37" fontId="287" fillId="0" borderId="1" xfId="0" applyNumberFormat="1" applyFont="1" applyBorder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3" xfId="0" applyNumberFormat="1" applyFont="1" applyBorder="1" applyAlignment="1">
      <alignment horizontal="center" vertical="center"/>
    </xf>
    <xf numFmtId="37" fontId="329" fillId="0" borderId="4" xfId="0" applyNumberFormat="1" applyFont="1" applyBorder="1" applyAlignment="1">
      <alignment horizontal="center" vertical="center"/>
    </xf>
    <xf numFmtId="37" fontId="330" fillId="0" borderId="4" xfId="0" applyNumberFormat="1" applyFont="1" applyBorder="1" applyAlignment="1">
      <alignment horizontal="center" vertical="center"/>
    </xf>
    <xf numFmtId="37" fontId="331" fillId="0" borderId="4" xfId="0" applyNumberFormat="1" applyFont="1" applyBorder="1" applyAlignment="1">
      <alignment horizontal="center" vertical="center"/>
    </xf>
    <xf numFmtId="37" fontId="332" fillId="0" borderId="4" xfId="0" applyNumberFormat="1" applyFont="1" applyBorder="1" applyAlignment="1">
      <alignment horizontal="center" vertical="center"/>
    </xf>
    <xf numFmtId="37" fontId="333" fillId="0" borderId="4" xfId="0" applyNumberFormat="1" applyFont="1" applyBorder="1" applyAlignment="1">
      <alignment horizontal="center" vertical="center"/>
    </xf>
    <xf numFmtId="37" fontId="334" fillId="0" borderId="4" xfId="0" applyNumberFormat="1" applyFont="1" applyBorder="1" applyAlignment="1">
      <alignment horizontal="center" vertical="center"/>
    </xf>
    <xf numFmtId="37" fontId="335" fillId="0" borderId="4" xfId="0" applyNumberFormat="1" applyFont="1" applyBorder="1" applyAlignment="1">
      <alignment horizontal="center" vertical="center"/>
    </xf>
    <xf numFmtId="37" fontId="336" fillId="0" borderId="4" xfId="0" applyNumberFormat="1" applyFont="1" applyBorder="1" applyAlignment="1">
      <alignment horizontal="center" vertical="center"/>
    </xf>
    <xf numFmtId="37" fontId="344" fillId="0" borderId="1" xfId="0" applyNumberFormat="1" applyFont="1" applyBorder="1" applyAlignment="1">
      <alignment horizontal="center" vertical="center"/>
    </xf>
    <xf numFmtId="37" fontId="345" fillId="0" borderId="1" xfId="0" applyNumberFormat="1" applyFont="1" applyBorder="1" applyAlignment="1">
      <alignment horizontal="center" vertical="center" wrapText="1"/>
    </xf>
    <xf numFmtId="37" fontId="346" fillId="0" borderId="1" xfId="0" applyNumberFormat="1" applyFont="1" applyBorder="1" applyAlignment="1">
      <alignment horizontal="center" vertical="center" wrapText="1"/>
    </xf>
    <xf numFmtId="37" fontId="347" fillId="0" borderId="1" xfId="0" applyNumberFormat="1" applyFont="1" applyBorder="1" applyAlignment="1">
      <alignment horizontal="center" vertical="center" wrapText="1"/>
    </xf>
    <xf numFmtId="37" fontId="348" fillId="0" borderId="1" xfId="0" applyNumberFormat="1" applyFont="1" applyBorder="1" applyAlignment="1">
      <alignment horizontal="center" vertical="center" wrapText="1"/>
    </xf>
    <xf numFmtId="37" fontId="349" fillId="0" borderId="1" xfId="0" applyNumberFormat="1" applyFont="1" applyBorder="1" applyAlignment="1">
      <alignment horizontal="center" vertical="center" wrapText="1"/>
    </xf>
    <xf numFmtId="37" fontId="350" fillId="0" borderId="1" xfId="0" applyNumberFormat="1" applyFont="1" applyBorder="1" applyAlignment="1">
      <alignment horizontal="center" vertical="center" wrapText="1"/>
    </xf>
    <xf numFmtId="37" fontId="351" fillId="0" borderId="1" xfId="0" applyNumberFormat="1" applyFont="1" applyBorder="1" applyAlignment="1">
      <alignment horizontal="center" vertical="center" wrapText="1"/>
    </xf>
    <xf numFmtId="37" fontId="352" fillId="0" borderId="1" xfId="0" applyNumberFormat="1" applyFont="1" applyBorder="1" applyAlignment="1">
      <alignment horizontal="center" vertical="center" wrapText="1"/>
    </xf>
    <xf numFmtId="37" fontId="353" fillId="0" borderId="1" xfId="0" applyNumberFormat="1" applyFont="1" applyBorder="1" applyAlignment="1">
      <alignment horizontal="center" vertical="center" wrapText="1"/>
    </xf>
    <xf numFmtId="37" fontId="354" fillId="0" borderId="1" xfId="0" applyNumberFormat="1" applyFont="1" applyBorder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0" xfId="0" applyNumberFormat="1" applyFont="1" applyAlignment="1">
      <alignment horizontal="center" vertical="center" wrapText="1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 wrapText="1"/>
    </xf>
    <xf numFmtId="37" fontId="403" fillId="0" borderId="0" xfId="0" applyNumberFormat="1" applyFont="1" applyAlignment="1">
      <alignment horizontal="center" vertical="center" wrapText="1"/>
    </xf>
    <xf numFmtId="37" fontId="404" fillId="0" borderId="0" xfId="0" applyNumberFormat="1" applyFont="1" applyAlignment="1">
      <alignment horizontal="center" vertical="center" wrapText="1"/>
    </xf>
    <xf numFmtId="37" fontId="405" fillId="0" borderId="0" xfId="0" applyNumberFormat="1" applyFont="1" applyAlignment="1">
      <alignment horizontal="center" vertical="center" wrapText="1"/>
    </xf>
    <xf numFmtId="37" fontId="406" fillId="0" borderId="0" xfId="0" applyNumberFormat="1" applyFont="1" applyAlignment="1">
      <alignment horizontal="center" vertical="center" wrapText="1"/>
    </xf>
    <xf numFmtId="37" fontId="407" fillId="0" borderId="0" xfId="0" applyNumberFormat="1" applyFont="1" applyAlignment="1">
      <alignment horizontal="center" vertical="center" wrapText="1"/>
    </xf>
    <xf numFmtId="37" fontId="408" fillId="0" borderId="0" xfId="0" applyNumberFormat="1" applyFont="1" applyAlignment="1">
      <alignment horizontal="center" vertical="center" wrapText="1"/>
    </xf>
    <xf numFmtId="37" fontId="409" fillId="0" borderId="0" xfId="0" applyNumberFormat="1" applyFont="1" applyAlignment="1">
      <alignment horizontal="center" vertical="center" wrapText="1"/>
    </xf>
    <xf numFmtId="37" fontId="410" fillId="0" borderId="0" xfId="0" applyNumberFormat="1" applyFont="1" applyAlignment="1">
      <alignment horizontal="center" vertical="center" wrapText="1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 wrapText="1"/>
    </xf>
    <xf numFmtId="37" fontId="413" fillId="0" borderId="0" xfId="0" applyNumberFormat="1" applyFont="1" applyAlignment="1">
      <alignment horizontal="center" vertical="center" wrapText="1"/>
    </xf>
    <xf numFmtId="37" fontId="414" fillId="0" borderId="0" xfId="0" applyNumberFormat="1" applyFont="1" applyAlignment="1">
      <alignment horizontal="center" vertical="center" wrapText="1"/>
    </xf>
    <xf numFmtId="37" fontId="415" fillId="0" borderId="0" xfId="0" applyNumberFormat="1" applyFont="1" applyAlignment="1">
      <alignment horizontal="center" vertical="center" wrapText="1"/>
    </xf>
    <xf numFmtId="37" fontId="416" fillId="0" borderId="0" xfId="0" applyNumberFormat="1" applyFont="1" applyAlignment="1">
      <alignment horizontal="center" vertical="center" wrapText="1"/>
    </xf>
    <xf numFmtId="37" fontId="417" fillId="0" borderId="0" xfId="0" applyNumberFormat="1" applyFont="1" applyAlignment="1">
      <alignment horizontal="center" vertical="center" wrapText="1"/>
    </xf>
    <xf numFmtId="37" fontId="418" fillId="0" borderId="3" xfId="0" applyNumberFormat="1" applyFont="1" applyBorder="1" applyAlignment="1">
      <alignment horizontal="center" vertical="center"/>
    </xf>
    <xf numFmtId="37" fontId="419" fillId="0" borderId="4" xfId="0" applyNumberFormat="1" applyFont="1" applyBorder="1" applyAlignment="1">
      <alignment horizontal="center" vertical="center"/>
    </xf>
    <xf numFmtId="37" fontId="425" fillId="0" borderId="4" xfId="0" applyNumberFormat="1" applyFont="1" applyBorder="1" applyAlignment="1">
      <alignment horizontal="center" vertical="center"/>
    </xf>
    <xf numFmtId="37" fontId="433" fillId="0" borderId="1" xfId="0" applyNumberFormat="1" applyFont="1" applyBorder="1" applyAlignment="1">
      <alignment horizontal="center" vertical="center" wrapText="1"/>
    </xf>
    <xf numFmtId="37" fontId="434" fillId="0" borderId="1" xfId="0" applyNumberFormat="1" applyFont="1" applyBorder="1" applyAlignment="1">
      <alignment horizontal="center" vertical="center" wrapText="1"/>
    </xf>
    <xf numFmtId="37" fontId="435" fillId="0" borderId="1" xfId="0" applyNumberFormat="1" applyFont="1" applyBorder="1" applyAlignment="1">
      <alignment horizontal="center" vertical="center" wrapText="1"/>
    </xf>
    <xf numFmtId="37" fontId="436" fillId="0" borderId="1" xfId="0" applyNumberFormat="1" applyFont="1" applyBorder="1" applyAlignment="1">
      <alignment horizontal="center" vertical="center" wrapText="1"/>
    </xf>
    <xf numFmtId="37" fontId="437" fillId="0" borderId="1" xfId="0" applyNumberFormat="1" applyFont="1" applyBorder="1" applyAlignment="1">
      <alignment horizontal="center" vertical="center" wrapText="1"/>
    </xf>
    <xf numFmtId="37" fontId="438" fillId="0" borderId="1" xfId="0" applyNumberFormat="1" applyFont="1" applyBorder="1" applyAlignment="1">
      <alignment horizontal="center" vertical="center" wrapText="1"/>
    </xf>
    <xf numFmtId="37" fontId="439" fillId="0" borderId="0" xfId="0" applyNumberFormat="1" applyFont="1" applyAlignment="1">
      <alignment horizontal="center" vertical="center" wrapText="1"/>
    </xf>
    <xf numFmtId="37" fontId="440" fillId="0" borderId="0" xfId="0" applyNumberFormat="1" applyFont="1" applyAlignment="1">
      <alignment horizontal="center" vertical="center" wrapText="1"/>
    </xf>
    <xf numFmtId="37" fontId="441" fillId="0" borderId="0" xfId="0" applyNumberFormat="1" applyFont="1" applyAlignment="1">
      <alignment horizontal="center" vertical="center" wrapText="1"/>
    </xf>
    <xf numFmtId="37" fontId="442" fillId="0" borderId="0" xfId="0" applyNumberFormat="1" applyFont="1" applyAlignment="1">
      <alignment horizontal="center" vertical="center" wrapText="1"/>
    </xf>
    <xf numFmtId="37" fontId="443" fillId="0" borderId="3" xfId="0" applyNumberFormat="1" applyFont="1" applyBorder="1" applyAlignment="1">
      <alignment horizontal="center" vertical="center"/>
    </xf>
    <xf numFmtId="37" fontId="444" fillId="0" borderId="4" xfId="0" applyNumberFormat="1" applyFont="1" applyBorder="1" applyAlignment="1">
      <alignment horizontal="center" vertical="center"/>
    </xf>
    <xf numFmtId="37" fontId="445" fillId="0" borderId="4" xfId="0" applyNumberFormat="1" applyFont="1" applyBorder="1" applyAlignment="1">
      <alignment horizontal="center" vertical="center"/>
    </xf>
    <xf numFmtId="37" fontId="446" fillId="0" borderId="4" xfId="0" applyNumberFormat="1" applyFont="1" applyBorder="1" applyAlignment="1">
      <alignment horizontal="center" vertical="center"/>
    </xf>
    <xf numFmtId="37" fontId="447" fillId="0" borderId="4" xfId="0" applyNumberFormat="1" applyFont="1" applyBorder="1" applyAlignment="1">
      <alignment horizontal="center" vertical="center"/>
    </xf>
    <xf numFmtId="37" fontId="452" fillId="0" borderId="1" xfId="0" applyNumberFormat="1" applyFont="1" applyBorder="1" applyAlignment="1">
      <alignment horizontal="center" vertical="center"/>
    </xf>
    <xf numFmtId="37" fontId="453" fillId="0" borderId="1" xfId="0" applyNumberFormat="1" applyFont="1" applyBorder="1" applyAlignment="1">
      <alignment horizontal="center" vertical="center"/>
    </xf>
    <xf numFmtId="37" fontId="454" fillId="0" borderId="1" xfId="0" applyNumberFormat="1" applyFont="1" applyBorder="1" applyAlignment="1">
      <alignment horizontal="center" vertical="center" wrapText="1"/>
    </xf>
    <xf numFmtId="37" fontId="455" fillId="0" borderId="1" xfId="0" applyNumberFormat="1" applyFont="1" applyBorder="1" applyAlignment="1">
      <alignment horizontal="center" vertical="center" wrapText="1"/>
    </xf>
    <xf numFmtId="37" fontId="456" fillId="0" borderId="1" xfId="0" applyNumberFormat="1" applyFont="1" applyBorder="1" applyAlignment="1">
      <alignment horizontal="center" vertical="center" wrapText="1"/>
    </xf>
    <xf numFmtId="37" fontId="457" fillId="0" borderId="0" xfId="0" applyNumberFormat="1" applyFont="1" applyAlignment="1">
      <alignment horizontal="center" vertical="center" wrapText="1"/>
    </xf>
    <xf numFmtId="37" fontId="458" fillId="0" borderId="0" xfId="0" applyNumberFormat="1" applyFont="1" applyAlignment="1">
      <alignment horizontal="center" vertical="center" wrapText="1"/>
    </xf>
    <xf numFmtId="37" fontId="459" fillId="0" borderId="0" xfId="0" applyNumberFormat="1" applyFont="1" applyAlignment="1">
      <alignment horizontal="center" vertical="center" wrapText="1"/>
    </xf>
    <xf numFmtId="37" fontId="460" fillId="0" borderId="3" xfId="0" applyNumberFormat="1" applyFont="1" applyBorder="1" applyAlignment="1">
      <alignment horizontal="center" vertical="center"/>
    </xf>
    <xf numFmtId="37" fontId="461" fillId="0" borderId="4" xfId="0" applyNumberFormat="1" applyFont="1" applyBorder="1" applyAlignment="1">
      <alignment horizontal="center" vertical="center"/>
    </xf>
    <xf numFmtId="37" fontId="462" fillId="0" borderId="4" xfId="0" applyNumberFormat="1" applyFont="1" applyBorder="1" applyAlignment="1">
      <alignment horizontal="center" vertical="center"/>
    </xf>
    <xf numFmtId="164" fontId="463" fillId="0" borderId="0" xfId="0" applyNumberFormat="1" applyFont="1" applyAlignment="1">
      <alignment horizontal="center" vertical="center"/>
    </xf>
    <xf numFmtId="10" fontId="463" fillId="0" borderId="0" xfId="0" applyNumberFormat="1" applyFont="1" applyAlignment="1">
      <alignment horizontal="center" vertical="center"/>
    </xf>
    <xf numFmtId="0" fontId="464" fillId="0" borderId="0" xfId="0" applyFont="1"/>
    <xf numFmtId="10" fontId="463" fillId="0" borderId="3" xfId="0" applyNumberFormat="1" applyFont="1" applyBorder="1" applyAlignment="1">
      <alignment horizontal="center" vertical="center"/>
    </xf>
    <xf numFmtId="164" fontId="463" fillId="0" borderId="9" xfId="0" applyNumberFormat="1" applyFont="1" applyBorder="1" applyAlignment="1">
      <alignment horizontal="center" vertical="center"/>
    </xf>
    <xf numFmtId="164" fontId="463" fillId="0" borderId="10" xfId="0" applyNumberFormat="1" applyFont="1" applyBorder="1" applyAlignment="1">
      <alignment horizontal="center" vertical="center"/>
    </xf>
    <xf numFmtId="37" fontId="465" fillId="0" borderId="4" xfId="0" applyNumberFormat="1" applyFont="1" applyBorder="1" applyAlignment="1">
      <alignment horizontal="center" vertical="center"/>
    </xf>
    <xf numFmtId="0" fontId="0" fillId="0" borderId="0" xfId="0" applyFont="1"/>
    <xf numFmtId="3" fontId="0" fillId="0" borderId="0" xfId="0" applyNumberFormat="1"/>
    <xf numFmtId="37" fontId="0" fillId="0" borderId="0" xfId="0" applyNumberFormat="1"/>
    <xf numFmtId="164" fontId="0" fillId="0" borderId="0" xfId="0" applyNumberFormat="1"/>
    <xf numFmtId="0" fontId="0" fillId="0" borderId="6" xfId="0" applyBorder="1"/>
    <xf numFmtId="164" fontId="463" fillId="0" borderId="6" xfId="0" applyNumberFormat="1" applyFont="1" applyBorder="1" applyAlignment="1">
      <alignment horizontal="center" vertical="center"/>
    </xf>
    <xf numFmtId="10" fontId="0" fillId="0" borderId="0" xfId="0" applyNumberFormat="1"/>
    <xf numFmtId="10" fontId="464" fillId="0" borderId="0" xfId="0" applyNumberFormat="1" applyFont="1" applyAlignment="1">
      <alignment horizontal="center" vertical="center"/>
    </xf>
    <xf numFmtId="37" fontId="463" fillId="0" borderId="3" xfId="0" applyNumberFormat="1" applyFont="1" applyBorder="1" applyAlignment="1">
      <alignment horizontal="center" vertical="center"/>
    </xf>
    <xf numFmtId="10" fontId="463" fillId="0" borderId="10" xfId="0" applyNumberFormat="1" applyFont="1" applyBorder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right" vertical="center"/>
    </xf>
    <xf numFmtId="37" fontId="78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107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right" vertical="center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right" vertical="center"/>
    </xf>
    <xf numFmtId="37" fontId="128" fillId="0" borderId="1" xfId="0" applyNumberFormat="1" applyFont="1" applyBorder="1" applyAlignment="1">
      <alignment horizontal="center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1" xfId="0" applyNumberFormat="1" applyFont="1" applyBorder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right" vertical="center"/>
    </xf>
    <xf numFmtId="37" fontId="182" fillId="0" borderId="1" xfId="0" applyNumberFormat="1" applyFont="1" applyBorder="1" applyAlignment="1">
      <alignment horizontal="center" vertical="center"/>
    </xf>
    <xf numFmtId="37" fontId="183" fillId="0" borderId="1" xfId="0" applyNumberFormat="1" applyFont="1" applyBorder="1" applyAlignment="1">
      <alignment horizontal="center" vertical="center"/>
    </xf>
    <xf numFmtId="37" fontId="272" fillId="0" borderId="5" xfId="0" applyNumberFormat="1" applyFont="1" applyBorder="1" applyAlignment="1">
      <alignment horizontal="center" vertical="center"/>
    </xf>
    <xf numFmtId="0" fontId="0" fillId="2" borderId="7" xfId="0" applyNumberFormat="1" applyFont="1" applyFill="1" applyBorder="1"/>
    <xf numFmtId="0" fontId="0" fillId="2" borderId="8" xfId="0" applyNumberFormat="1" applyFont="1" applyFill="1" applyBorder="1"/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37" fontId="207" fillId="0" borderId="0" xfId="0" applyNumberFormat="1" applyFont="1" applyAlignment="1">
      <alignment horizontal="right" vertical="center"/>
    </xf>
    <xf numFmtId="37" fontId="208" fillId="0" borderId="1" xfId="0" applyNumberFormat="1" applyFont="1" applyBorder="1" applyAlignment="1">
      <alignment horizontal="center" vertical="center"/>
    </xf>
    <xf numFmtId="37" fontId="209" fillId="0" borderId="1" xfId="0" applyNumberFormat="1" applyFont="1" applyBorder="1" applyAlignment="1">
      <alignment horizontal="center" vertical="center"/>
    </xf>
    <xf numFmtId="37" fontId="337" fillId="0" borderId="5" xfId="0" applyNumberFormat="1" applyFont="1" applyBorder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37" fontId="275" fillId="0" borderId="0" xfId="0" applyNumberFormat="1" applyFont="1" applyAlignment="1">
      <alignment horizontal="center" vertical="center"/>
    </xf>
    <xf numFmtId="37" fontId="276" fillId="0" borderId="0" xfId="0" applyNumberFormat="1" applyFont="1" applyAlignment="1">
      <alignment horizontal="right" vertical="center"/>
    </xf>
    <xf numFmtId="37" fontId="277" fillId="0" borderId="1" xfId="0" applyNumberFormat="1" applyFont="1" applyBorder="1" applyAlignment="1">
      <alignment horizontal="center" vertical="center"/>
    </xf>
    <xf numFmtId="37" fontId="278" fillId="0" borderId="1" xfId="0" applyNumberFormat="1" applyFont="1" applyBorder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center" vertical="center"/>
    </xf>
    <xf numFmtId="37" fontId="341" fillId="0" borderId="0" xfId="0" applyNumberFormat="1" applyFont="1" applyAlignment="1">
      <alignment horizontal="right" vertical="center"/>
    </xf>
    <xf numFmtId="37" fontId="342" fillId="0" borderId="1" xfId="0" applyNumberFormat="1" applyFont="1" applyBorder="1" applyAlignment="1">
      <alignment horizontal="center" vertical="center"/>
    </xf>
    <xf numFmtId="37" fontId="343" fillId="0" borderId="1" xfId="0" applyNumberFormat="1" applyFont="1" applyBorder="1" applyAlignment="1">
      <alignment horizontal="center" vertical="center"/>
    </xf>
    <xf numFmtId="37" fontId="426" fillId="0" borderId="0" xfId="0" applyNumberFormat="1" applyFont="1" applyAlignment="1">
      <alignment horizontal="center" vertical="center"/>
    </xf>
    <xf numFmtId="37" fontId="427" fillId="0" borderId="0" xfId="0" applyNumberFormat="1" applyFont="1" applyAlignment="1">
      <alignment horizontal="center" vertical="center"/>
    </xf>
    <xf numFmtId="37" fontId="428" fillId="0" borderId="0" xfId="0" applyNumberFormat="1" applyFont="1" applyAlignment="1">
      <alignment horizontal="center" vertical="center"/>
    </xf>
    <xf numFmtId="37" fontId="429" fillId="0" borderId="0" xfId="0" applyNumberFormat="1" applyFont="1" applyAlignment="1">
      <alignment horizontal="right" vertical="center"/>
    </xf>
    <xf numFmtId="37" fontId="430" fillId="0" borderId="1" xfId="0" applyNumberFormat="1" applyFont="1" applyBorder="1" applyAlignment="1">
      <alignment horizontal="center" vertical="center"/>
    </xf>
    <xf numFmtId="37" fontId="431" fillId="0" borderId="1" xfId="0" applyNumberFormat="1" applyFont="1" applyBorder="1" applyAlignment="1">
      <alignment horizontal="center" vertical="center"/>
    </xf>
    <xf numFmtId="37" fontId="432" fillId="0" borderId="1" xfId="0" applyNumberFormat="1" applyFont="1" applyBorder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0" fillId="0" borderId="0" xfId="0" applyNumberFormat="1" applyFont="1" applyAlignment="1">
      <alignment horizontal="center" vertical="center"/>
    </xf>
    <xf numFmtId="37" fontId="451" fillId="0" borderId="0" xfId="0" applyNumberFormat="1" applyFont="1" applyAlignment="1">
      <alignment horizontal="right" vertical="center"/>
    </xf>
    <xf numFmtId="164" fontId="463" fillId="0" borderId="0" xfId="0" applyNumberFormat="1" applyFont="1" applyFill="1" applyAlignment="1">
      <alignment horizontal="center" vertical="center"/>
    </xf>
    <xf numFmtId="37" fontId="420" fillId="0" borderId="6" xfId="0" applyNumberFormat="1" applyFont="1" applyBorder="1" applyAlignment="1">
      <alignment horizontal="center" vertical="center"/>
    </xf>
    <xf numFmtId="37" fontId="421" fillId="0" borderId="6" xfId="0" applyNumberFormat="1" applyFont="1" applyBorder="1" applyAlignment="1">
      <alignment horizontal="center" vertical="center"/>
    </xf>
    <xf numFmtId="37" fontId="422" fillId="0" borderId="6" xfId="0" applyNumberFormat="1" applyFont="1" applyBorder="1" applyAlignment="1">
      <alignment horizontal="center" vertical="center"/>
    </xf>
    <xf numFmtId="37" fontId="423" fillId="0" borderId="6" xfId="0" applyNumberFormat="1" applyFont="1" applyBorder="1" applyAlignment="1">
      <alignment horizontal="center" vertical="center"/>
    </xf>
    <xf numFmtId="37" fontId="424" fillId="0" borderId="6" xfId="0" applyNumberFormat="1" applyFont="1" applyBorder="1" applyAlignment="1">
      <alignment horizontal="center" vertical="center"/>
    </xf>
    <xf numFmtId="164" fontId="463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view="pageBreakPreview" zoomScale="110" zoomScaleNormal="100" zoomScaleSheetLayoutView="110" workbookViewId="0"/>
  </sheetViews>
  <sheetFormatPr defaultRowHeight="15"/>
  <sheetData>
    <row r="22" spans="1:10" ht="39.950000000000003" customHeight="1">
      <c r="A22" s="399" t="s">
        <v>0</v>
      </c>
      <c r="B22" s="400"/>
      <c r="C22" s="400"/>
      <c r="D22" s="400"/>
      <c r="E22" s="400"/>
      <c r="F22" s="400"/>
      <c r="G22" s="400"/>
      <c r="H22" s="400"/>
      <c r="I22" s="400"/>
      <c r="J22" s="400"/>
    </row>
    <row r="23" spans="1:10" ht="39.950000000000003" customHeight="1">
      <c r="A23" s="401" t="s">
        <v>1</v>
      </c>
      <c r="B23" s="400"/>
      <c r="C23" s="400"/>
      <c r="D23" s="400"/>
      <c r="E23" s="400"/>
      <c r="F23" s="400"/>
      <c r="G23" s="400"/>
      <c r="H23" s="400"/>
      <c r="I23" s="400"/>
      <c r="J23" s="400"/>
    </row>
    <row r="24" spans="1:10" ht="39.950000000000003" customHeight="1">
      <c r="A24" s="402" t="s">
        <v>2</v>
      </c>
      <c r="B24" s="400"/>
      <c r="C24" s="400"/>
      <c r="D24" s="400"/>
      <c r="E24" s="400"/>
      <c r="F24" s="400"/>
      <c r="G24" s="400"/>
      <c r="H24" s="400"/>
      <c r="I24" s="400"/>
      <c r="J24" s="400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5"/>
  <sheetViews>
    <sheetView rightToLeft="1" view="pageBreakPreview" zoomScale="110" zoomScaleNormal="100" zoomScaleSheetLayoutView="110" workbookViewId="0">
      <selection activeCell="G22" sqref="G22"/>
    </sheetView>
  </sheetViews>
  <sheetFormatPr defaultRowHeight="15"/>
  <cols>
    <col min="1" max="1" width="25.5703125" customWidth="1"/>
    <col min="2" max="2" width="1.42578125" customWidth="1"/>
    <col min="3" max="3" width="20.140625" bestFit="1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470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20.100000000000001" customHeight="1">
      <c r="A2" s="471" t="s">
        <v>83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1" ht="20.100000000000001" customHeight="1">
      <c r="A3" s="472" t="s">
        <v>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</row>
    <row r="5" spans="1:11" ht="15.75">
      <c r="A5" s="473" t="s">
        <v>184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</row>
    <row r="7" spans="1:11" ht="15.75">
      <c r="A7" s="474" t="s">
        <v>185</v>
      </c>
      <c r="B7" s="409"/>
      <c r="C7" s="409"/>
      <c r="E7" s="475" t="s">
        <v>99</v>
      </c>
      <c r="F7" s="409"/>
      <c r="G7" s="409"/>
      <c r="I7" s="476" t="s">
        <v>7</v>
      </c>
      <c r="J7" s="409"/>
      <c r="K7" s="409"/>
    </row>
    <row r="8" spans="1:11" ht="31.5">
      <c r="A8" s="355" t="s">
        <v>186</v>
      </c>
      <c r="C8" s="356" t="s">
        <v>63</v>
      </c>
      <c r="E8" s="357" t="s">
        <v>187</v>
      </c>
      <c r="G8" s="358" t="s">
        <v>188</v>
      </c>
      <c r="I8" s="359" t="s">
        <v>187</v>
      </c>
      <c r="K8" s="360" t="s">
        <v>188</v>
      </c>
    </row>
    <row r="9" spans="1:11" ht="30">
      <c r="A9" s="361" t="s">
        <v>189</v>
      </c>
      <c r="C9" s="1" t="s">
        <v>70</v>
      </c>
      <c r="E9" s="381">
        <v>332964203</v>
      </c>
      <c r="G9" s="382">
        <f>E9/E$13</f>
        <v>0.99566401509878388</v>
      </c>
      <c r="H9" s="383"/>
      <c r="I9" s="381">
        <v>1003835725</v>
      </c>
      <c r="J9" s="383"/>
      <c r="K9" s="382">
        <f>I9/I$13</f>
        <v>0.92334484961607022</v>
      </c>
    </row>
    <row r="10" spans="1:11" ht="18.75">
      <c r="A10" s="362" t="s">
        <v>190</v>
      </c>
      <c r="C10" s="1" t="s">
        <v>77</v>
      </c>
      <c r="E10" s="381">
        <v>33667</v>
      </c>
      <c r="G10" s="382">
        <f>E10/E$13</f>
        <v>1.0067454727657542E-4</v>
      </c>
      <c r="H10" s="383"/>
      <c r="I10" s="381">
        <v>3068383</v>
      </c>
      <c r="J10" s="383"/>
      <c r="K10" s="382">
        <f t="shared" ref="K10:K13" si="0">I10/I$13</f>
        <v>2.8223498816995246E-3</v>
      </c>
    </row>
    <row r="11" spans="1:11" ht="18.75">
      <c r="A11" s="363" t="s">
        <v>190</v>
      </c>
      <c r="C11" s="1" t="s">
        <v>79</v>
      </c>
      <c r="E11" s="381">
        <v>1413521</v>
      </c>
      <c r="G11" s="382">
        <f t="shared" ref="G11:G12" si="1">E11/E$13</f>
        <v>4.2268567660003024E-3</v>
      </c>
      <c r="H11" s="383"/>
      <c r="I11" s="381">
        <v>41349284</v>
      </c>
      <c r="J11" s="383"/>
      <c r="K11" s="382">
        <f t="shared" si="0"/>
        <v>3.8033761367391242E-2</v>
      </c>
    </row>
    <row r="12" spans="1:11" ht="18.75">
      <c r="A12" s="364" t="s">
        <v>190</v>
      </c>
      <c r="C12" s="1" t="s">
        <v>81</v>
      </c>
      <c r="E12" s="381">
        <v>2827</v>
      </c>
      <c r="G12" s="382">
        <f t="shared" si="1"/>
        <v>8.4535879392544244E-6</v>
      </c>
      <c r="H12" s="383"/>
      <c r="I12" s="381">
        <v>38919754</v>
      </c>
      <c r="J12" s="383"/>
      <c r="K12" s="382">
        <f t="shared" si="0"/>
        <v>3.5799039134838971E-2</v>
      </c>
    </row>
    <row r="13" spans="1:11" ht="19.5" thickBot="1">
      <c r="A13" s="365" t="s">
        <v>57</v>
      </c>
      <c r="E13" s="396">
        <f>SUM(E9:$E$12)</f>
        <v>334414218</v>
      </c>
      <c r="G13" s="384">
        <f>SUM(G9:$G$12)</f>
        <v>1</v>
      </c>
      <c r="H13" s="383"/>
      <c r="I13" s="396">
        <f>SUM(I9:$I$12)</f>
        <v>1087173146</v>
      </c>
      <c r="J13" s="383"/>
      <c r="K13" s="397">
        <f t="shared" si="0"/>
        <v>1</v>
      </c>
    </row>
    <row r="14" spans="1:11" ht="15.75" thickTop="1">
      <c r="E14" s="366"/>
      <c r="G14" s="367"/>
      <c r="I14" s="368"/>
      <c r="K14" s="369"/>
    </row>
    <row r="15" spans="1:11">
      <c r="E15" s="390"/>
      <c r="F15" s="390"/>
      <c r="G15" s="390"/>
      <c r="H15" s="390"/>
      <c r="I15" s="390"/>
      <c r="J15" s="390"/>
      <c r="K15" s="39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4"/>
  <sheetViews>
    <sheetView rightToLeft="1" view="pageBreakPreview" zoomScale="130" zoomScaleNormal="100" zoomScaleSheetLayoutView="130" workbookViewId="0">
      <selection activeCell="C14" sqref="C14"/>
    </sheetView>
  </sheetViews>
  <sheetFormatPr defaultRowHeight="15"/>
  <cols>
    <col min="1" max="1" width="24.85546875" bestFit="1" customWidth="1"/>
    <col min="2" max="2" width="1.42578125" customWidth="1"/>
    <col min="3" max="3" width="14.42578125" bestFit="1" customWidth="1"/>
    <col min="4" max="4" width="1.42578125" customWidth="1"/>
    <col min="5" max="5" width="14.85546875" bestFit="1" customWidth="1"/>
  </cols>
  <sheetData>
    <row r="1" spans="1:5" ht="20.100000000000001" customHeight="1">
      <c r="A1" s="477" t="s">
        <v>0</v>
      </c>
      <c r="B1" s="400"/>
      <c r="C1" s="400"/>
      <c r="D1" s="400"/>
      <c r="E1" s="400"/>
    </row>
    <row r="2" spans="1:5" ht="20.100000000000001" customHeight="1">
      <c r="A2" s="478" t="s">
        <v>83</v>
      </c>
      <c r="B2" s="400"/>
      <c r="C2" s="400"/>
      <c r="D2" s="400"/>
      <c r="E2" s="400"/>
    </row>
    <row r="3" spans="1:5" ht="20.100000000000001" customHeight="1">
      <c r="A3" s="479" t="s">
        <v>2</v>
      </c>
      <c r="B3" s="400"/>
      <c r="C3" s="400"/>
      <c r="D3" s="400"/>
      <c r="E3" s="400"/>
    </row>
    <row r="5" spans="1:5" ht="15.75">
      <c r="A5" s="480" t="s">
        <v>191</v>
      </c>
      <c r="B5" s="400"/>
      <c r="C5" s="400"/>
      <c r="D5" s="400"/>
      <c r="E5" s="400"/>
    </row>
    <row r="7" spans="1:5" ht="15.75">
      <c r="C7" s="370" t="s">
        <v>99</v>
      </c>
      <c r="E7" s="371" t="s">
        <v>7</v>
      </c>
    </row>
    <row r="8" spans="1:5" ht="15.75">
      <c r="A8" s="372" t="s">
        <v>95</v>
      </c>
      <c r="C8" s="373" t="s">
        <v>66</v>
      </c>
      <c r="E8" s="374" t="s">
        <v>66</v>
      </c>
    </row>
    <row r="9" spans="1:5" ht="18.75">
      <c r="A9" s="375" t="s">
        <v>175</v>
      </c>
      <c r="C9" s="381">
        <v>2943546</v>
      </c>
      <c r="D9" s="381"/>
      <c r="E9" s="381">
        <v>246891242</v>
      </c>
    </row>
    <row r="10" spans="1:5" ht="18.75">
      <c r="A10" s="376" t="s">
        <v>192</v>
      </c>
      <c r="C10" s="381">
        <v>7501687</v>
      </c>
      <c r="D10" s="381"/>
      <c r="E10" s="381">
        <v>169937991</v>
      </c>
    </row>
    <row r="11" spans="1:5" ht="18.75">
      <c r="A11" s="377" t="s">
        <v>193</v>
      </c>
      <c r="C11" s="381">
        <v>23331095</v>
      </c>
      <c r="D11" s="381"/>
      <c r="E11" s="381">
        <v>372812238</v>
      </c>
    </row>
    <row r="12" spans="1:5" ht="20.25" customHeight="1">
      <c r="A12" s="377" t="s">
        <v>194</v>
      </c>
      <c r="C12" s="381">
        <v>1532593203</v>
      </c>
      <c r="D12" s="381"/>
      <c r="E12" s="381">
        <v>764422867</v>
      </c>
    </row>
    <row r="13" spans="1:5" ht="19.5" thickBot="1">
      <c r="A13" s="378" t="s">
        <v>57</v>
      </c>
      <c r="C13" s="386">
        <f>SUM(C9:$C$12)</f>
        <v>1566369531</v>
      </c>
      <c r="D13" s="381"/>
      <c r="E13" s="386">
        <f>SUM(E9:$E$12)</f>
        <v>1554064338</v>
      </c>
    </row>
    <row r="14" spans="1:5" ht="15.75" thickTop="1">
      <c r="C14" s="379"/>
      <c r="E14" s="380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9"/>
  <sheetViews>
    <sheetView rightToLeft="1" view="pageBreakPreview" zoomScaleNormal="100" zoomScaleSheetLayoutView="100" workbookViewId="0">
      <selection activeCell="X9" sqref="X9"/>
    </sheetView>
  </sheetViews>
  <sheetFormatPr defaultRowHeight="15"/>
  <cols>
    <col min="1" max="1" width="16.7109375" bestFit="1" customWidth="1"/>
    <col min="2" max="2" width="1.42578125" customWidth="1"/>
    <col min="3" max="3" width="12.5703125" bestFit="1" customWidth="1"/>
    <col min="4" max="4" width="1.42578125" customWidth="1"/>
    <col min="5" max="5" width="18.28515625" bestFit="1" customWidth="1"/>
    <col min="6" max="6" width="1.42578125" customWidth="1"/>
    <col min="7" max="7" width="18.28515625" bestFit="1" customWidth="1"/>
    <col min="8" max="8" width="1.42578125" customWidth="1"/>
    <col min="9" max="9" width="10.42578125" bestFit="1" customWidth="1"/>
    <col min="10" max="10" width="15.28515625" bestFit="1" customWidth="1"/>
    <col min="11" max="11" width="1.42578125" customWidth="1"/>
    <col min="12" max="12" width="10.42578125" bestFit="1" customWidth="1"/>
    <col min="13" max="13" width="16.5703125" bestFit="1" customWidth="1"/>
    <col min="14" max="14" width="1.42578125" customWidth="1"/>
    <col min="15" max="15" width="12.7109375" customWidth="1"/>
    <col min="16" max="16" width="1.42578125" customWidth="1"/>
    <col min="17" max="17" width="15.5703125" bestFit="1" customWidth="1"/>
    <col min="18" max="18" width="1.42578125" customWidth="1"/>
    <col min="19" max="19" width="18.42578125" bestFit="1" customWidth="1"/>
    <col min="20" max="20" width="1.42578125" customWidth="1"/>
    <col min="21" max="21" width="18.42578125" bestFit="1" customWidth="1"/>
    <col min="22" max="22" width="1.42578125" customWidth="1"/>
    <col min="23" max="23" width="18" bestFit="1" customWidth="1"/>
    <col min="24" max="24" width="16.42578125" bestFit="1" customWidth="1"/>
  </cols>
  <sheetData>
    <row r="1" spans="1:24" ht="20.100000000000001" customHeight="1">
      <c r="A1" s="403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4" ht="20.100000000000001" customHeight="1">
      <c r="A2" s="404" t="s">
        <v>1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</row>
    <row r="3" spans="1:24" ht="20.100000000000001" customHeight="1">
      <c r="A3" s="405" t="s">
        <v>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</row>
    <row r="5" spans="1:24" ht="15.75">
      <c r="A5" s="406" t="s">
        <v>3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</row>
    <row r="6" spans="1:24" ht="15.75">
      <c r="A6" s="407" t="s">
        <v>4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</row>
    <row r="8" spans="1:24" ht="15.75">
      <c r="C8" s="408" t="s">
        <v>5</v>
      </c>
      <c r="D8" s="409"/>
      <c r="E8" s="409"/>
      <c r="F8" s="409"/>
      <c r="G8" s="409"/>
      <c r="I8" s="410" t="s">
        <v>6</v>
      </c>
      <c r="J8" s="409"/>
      <c r="K8" s="409"/>
      <c r="L8" s="409"/>
      <c r="M8" s="409"/>
      <c r="O8" s="411" t="s">
        <v>7</v>
      </c>
      <c r="P8" s="409"/>
      <c r="Q8" s="409"/>
      <c r="R8" s="409"/>
      <c r="S8" s="409"/>
      <c r="T8" s="409"/>
      <c r="U8" s="409"/>
      <c r="V8" s="409"/>
      <c r="W8" s="409"/>
    </row>
    <row r="9" spans="1:24">
      <c r="A9" s="412" t="s">
        <v>8</v>
      </c>
      <c r="C9" s="412" t="s">
        <v>9</v>
      </c>
      <c r="E9" s="412" t="s">
        <v>10</v>
      </c>
      <c r="G9" s="412" t="s">
        <v>11</v>
      </c>
      <c r="I9" s="412" t="s">
        <v>12</v>
      </c>
      <c r="J9" s="400"/>
      <c r="L9" s="412" t="s">
        <v>13</v>
      </c>
      <c r="M9" s="400"/>
      <c r="O9" s="412" t="s">
        <v>9</v>
      </c>
      <c r="Q9" s="418" t="s">
        <v>14</v>
      </c>
      <c r="S9" s="412" t="s">
        <v>10</v>
      </c>
      <c r="U9" s="412" t="s">
        <v>11</v>
      </c>
      <c r="W9" s="422" t="s">
        <v>15</v>
      </c>
      <c r="X9" s="389"/>
    </row>
    <row r="10" spans="1:24">
      <c r="A10" s="413"/>
      <c r="C10" s="414"/>
      <c r="E10" s="415"/>
      <c r="G10" s="416"/>
      <c r="I10" s="2" t="s">
        <v>9</v>
      </c>
      <c r="J10" s="3" t="s">
        <v>10</v>
      </c>
      <c r="L10" s="4" t="s">
        <v>9</v>
      </c>
      <c r="M10" s="5" t="s">
        <v>16</v>
      </c>
      <c r="O10" s="417"/>
      <c r="Q10" s="419"/>
      <c r="S10" s="420"/>
      <c r="U10" s="421"/>
      <c r="W10" s="423"/>
    </row>
    <row r="11" spans="1:24" ht="30">
      <c r="A11" s="6" t="s">
        <v>17</v>
      </c>
      <c r="C11" s="381">
        <v>2500000</v>
      </c>
      <c r="D11" s="381"/>
      <c r="E11" s="381">
        <v>50045400000</v>
      </c>
      <c r="F11" s="381"/>
      <c r="G11" s="381">
        <v>46770052500</v>
      </c>
      <c r="H11" s="381"/>
      <c r="I11" s="381">
        <v>0</v>
      </c>
      <c r="J11" s="381">
        <v>0</v>
      </c>
      <c r="K11" s="381"/>
      <c r="L11" s="381">
        <v>0</v>
      </c>
      <c r="M11" s="381">
        <v>0</v>
      </c>
      <c r="N11" s="381"/>
      <c r="O11" s="381">
        <v>2500000</v>
      </c>
      <c r="P11" s="381"/>
      <c r="Q11" s="381">
        <v>16650</v>
      </c>
      <c r="R11" s="381"/>
      <c r="S11" s="381">
        <v>50045400000</v>
      </c>
      <c r="T11" s="381"/>
      <c r="U11" s="381">
        <v>41377331250</v>
      </c>
      <c r="W11" s="395">
        <v>1.2791334098918984E-2</v>
      </c>
    </row>
    <row r="12" spans="1:24" ht="18.75">
      <c r="A12" s="7" t="s">
        <v>18</v>
      </c>
      <c r="C12" s="381">
        <v>0</v>
      </c>
      <c r="D12" s="381"/>
      <c r="E12" s="381">
        <v>-1</v>
      </c>
      <c r="F12" s="381"/>
      <c r="G12" s="381">
        <v>-1</v>
      </c>
      <c r="H12" s="381"/>
      <c r="I12" s="381">
        <v>0</v>
      </c>
      <c r="J12" s="381">
        <v>0</v>
      </c>
      <c r="K12" s="381"/>
      <c r="L12" s="381">
        <v>0</v>
      </c>
      <c r="M12" s="381">
        <v>0</v>
      </c>
      <c r="N12" s="381"/>
      <c r="O12" s="381">
        <v>0</v>
      </c>
      <c r="P12" s="381"/>
      <c r="Q12" s="381">
        <v>3688</v>
      </c>
      <c r="R12" s="381"/>
      <c r="S12" s="381">
        <v>-1</v>
      </c>
      <c r="T12" s="381"/>
      <c r="U12" s="381">
        <v>-1</v>
      </c>
      <c r="W12" s="395">
        <v>-3.0913869291458917E-13</v>
      </c>
    </row>
    <row r="13" spans="1:24" ht="18.75">
      <c r="A13" s="8" t="s">
        <v>19</v>
      </c>
      <c r="C13" s="381">
        <v>144860000</v>
      </c>
      <c r="D13" s="381"/>
      <c r="E13" s="381">
        <v>497297874841</v>
      </c>
      <c r="F13" s="381"/>
      <c r="G13" s="381">
        <v>443082101391</v>
      </c>
      <c r="H13" s="381"/>
      <c r="I13" s="381">
        <v>0</v>
      </c>
      <c r="J13" s="381">
        <v>0</v>
      </c>
      <c r="K13" s="381"/>
      <c r="L13" s="381">
        <v>0</v>
      </c>
      <c r="M13" s="381">
        <v>0</v>
      </c>
      <c r="N13" s="381"/>
      <c r="O13" s="381">
        <v>144860000</v>
      </c>
      <c r="P13" s="381"/>
      <c r="Q13" s="381">
        <v>3687</v>
      </c>
      <c r="R13" s="381"/>
      <c r="S13" s="381">
        <v>497297874841</v>
      </c>
      <c r="T13" s="381"/>
      <c r="U13" s="381">
        <v>530920932021</v>
      </c>
      <c r="W13" s="395">
        <v>0.16412820296596739</v>
      </c>
    </row>
    <row r="14" spans="1:24" ht="30">
      <c r="A14" s="9" t="s">
        <v>20</v>
      </c>
      <c r="C14" s="381">
        <v>38137</v>
      </c>
      <c r="D14" s="381"/>
      <c r="E14" s="381">
        <v>26720136</v>
      </c>
      <c r="F14" s="381"/>
      <c r="G14" s="381">
        <v>26537059</v>
      </c>
      <c r="H14" s="381"/>
      <c r="I14" s="381">
        <v>0</v>
      </c>
      <c r="J14" s="381">
        <v>0</v>
      </c>
      <c r="K14" s="381"/>
      <c r="L14" s="381">
        <v>0</v>
      </c>
      <c r="M14" s="381">
        <v>0</v>
      </c>
      <c r="N14" s="381"/>
      <c r="O14" s="381">
        <v>38137</v>
      </c>
      <c r="P14" s="381"/>
      <c r="Q14" s="381">
        <v>700</v>
      </c>
      <c r="R14" s="381"/>
      <c r="S14" s="381">
        <v>26720136</v>
      </c>
      <c r="T14" s="381"/>
      <c r="U14" s="381">
        <v>26537059</v>
      </c>
      <c r="W14" s="395">
        <v>8.2036317330573343E-6</v>
      </c>
    </row>
    <row r="15" spans="1:24" ht="30">
      <c r="A15" s="10" t="s">
        <v>21</v>
      </c>
      <c r="C15" s="381">
        <v>108053</v>
      </c>
      <c r="D15" s="381"/>
      <c r="E15" s="381">
        <v>54075554</v>
      </c>
      <c r="F15" s="381"/>
      <c r="G15" s="381">
        <v>53705042</v>
      </c>
      <c r="H15" s="381"/>
      <c r="I15" s="381">
        <v>0</v>
      </c>
      <c r="J15" s="381">
        <v>0</v>
      </c>
      <c r="K15" s="381"/>
      <c r="L15" s="381">
        <v>0</v>
      </c>
      <c r="M15" s="381">
        <v>0</v>
      </c>
      <c r="N15" s="381"/>
      <c r="O15" s="381">
        <v>108053</v>
      </c>
      <c r="P15" s="381"/>
      <c r="Q15" s="381">
        <v>500</v>
      </c>
      <c r="R15" s="381"/>
      <c r="S15" s="381">
        <v>54075554</v>
      </c>
      <c r="T15" s="381"/>
      <c r="U15" s="381">
        <v>53705042</v>
      </c>
      <c r="W15" s="395">
        <v>1.6602306486803111E-5</v>
      </c>
    </row>
    <row r="16" spans="1:24" ht="18.75">
      <c r="A16" s="11" t="s">
        <v>22</v>
      </c>
      <c r="C16" s="381">
        <v>30220930</v>
      </c>
      <c r="D16" s="381"/>
      <c r="E16" s="381">
        <v>78221797463</v>
      </c>
      <c r="F16" s="381"/>
      <c r="G16" s="381">
        <v>57498695003</v>
      </c>
      <c r="H16" s="381"/>
      <c r="I16" s="381">
        <v>0</v>
      </c>
      <c r="J16" s="381">
        <v>0</v>
      </c>
      <c r="K16" s="381"/>
      <c r="L16" s="381">
        <v>0</v>
      </c>
      <c r="M16" s="381">
        <v>0</v>
      </c>
      <c r="N16" s="381"/>
      <c r="O16" s="381">
        <v>30220930</v>
      </c>
      <c r="P16" s="381"/>
      <c r="Q16" s="381">
        <v>2067</v>
      </c>
      <c r="R16" s="381"/>
      <c r="S16" s="381">
        <v>78221797463</v>
      </c>
      <c r="T16" s="381"/>
      <c r="U16" s="381">
        <v>62094985669</v>
      </c>
      <c r="W16" s="395">
        <v>1.9195962706264804E-2</v>
      </c>
    </row>
    <row r="17" spans="1:23" ht="18.75">
      <c r="A17" s="12" t="s">
        <v>23</v>
      </c>
      <c r="C17" s="381">
        <v>2000000</v>
      </c>
      <c r="D17" s="381"/>
      <c r="E17" s="381">
        <v>9648092144</v>
      </c>
      <c r="F17" s="381"/>
      <c r="G17" s="381">
        <v>9604511100</v>
      </c>
      <c r="H17" s="381"/>
      <c r="I17" s="381">
        <v>0</v>
      </c>
      <c r="J17" s="381">
        <v>0</v>
      </c>
      <c r="K17" s="381"/>
      <c r="L17" s="381">
        <v>0</v>
      </c>
      <c r="M17" s="381">
        <v>0</v>
      </c>
      <c r="N17" s="381"/>
      <c r="O17" s="381">
        <v>2000000</v>
      </c>
      <c r="P17" s="381"/>
      <c r="Q17" s="381">
        <v>4938</v>
      </c>
      <c r="R17" s="381"/>
      <c r="S17" s="381">
        <v>9648092144</v>
      </c>
      <c r="T17" s="381"/>
      <c r="U17" s="381">
        <v>9817237800</v>
      </c>
      <c r="W17" s="395">
        <v>3.0348880615236966E-3</v>
      </c>
    </row>
    <row r="18" spans="1:23" ht="30">
      <c r="A18" s="13" t="s">
        <v>24</v>
      </c>
      <c r="C18" s="381">
        <v>1316253</v>
      </c>
      <c r="D18" s="381"/>
      <c r="E18" s="381">
        <v>48581660596</v>
      </c>
      <c r="F18" s="381"/>
      <c r="G18" s="381">
        <v>48607851096</v>
      </c>
      <c r="H18" s="381"/>
      <c r="I18" s="381">
        <v>0</v>
      </c>
      <c r="J18" s="381">
        <v>0</v>
      </c>
      <c r="K18" s="381"/>
      <c r="L18" s="381">
        <v>0</v>
      </c>
      <c r="M18" s="381">
        <v>0</v>
      </c>
      <c r="N18" s="381"/>
      <c r="O18" s="381">
        <v>1316253</v>
      </c>
      <c r="P18" s="381"/>
      <c r="Q18" s="381">
        <v>37400</v>
      </c>
      <c r="R18" s="381"/>
      <c r="S18" s="381">
        <v>48581660596</v>
      </c>
      <c r="T18" s="381"/>
      <c r="U18" s="381">
        <v>48934956420</v>
      </c>
      <c r="W18" s="395">
        <v>1.5127688465511184E-2</v>
      </c>
    </row>
    <row r="19" spans="1:23" ht="30">
      <c r="A19" s="14" t="s">
        <v>25</v>
      </c>
      <c r="C19" s="381">
        <v>6637255</v>
      </c>
      <c r="D19" s="381"/>
      <c r="E19" s="381">
        <v>17237981925</v>
      </c>
      <c r="F19" s="381"/>
      <c r="G19" s="381">
        <v>16995838345</v>
      </c>
      <c r="H19" s="381"/>
      <c r="I19" s="381">
        <v>0</v>
      </c>
      <c r="J19" s="381">
        <v>0</v>
      </c>
      <c r="K19" s="381"/>
      <c r="L19" s="381">
        <v>2086570</v>
      </c>
      <c r="M19" s="381">
        <v>6268066194</v>
      </c>
      <c r="N19" s="381"/>
      <c r="O19" s="381">
        <v>4550685</v>
      </c>
      <c r="P19" s="381"/>
      <c r="Q19" s="381">
        <v>3052</v>
      </c>
      <c r="R19" s="381"/>
      <c r="S19" s="381">
        <v>11818835615</v>
      </c>
      <c r="T19" s="381"/>
      <c r="U19" s="381">
        <v>13806052911</v>
      </c>
      <c r="W19" s="395">
        <v>4.2679851512161986E-3</v>
      </c>
    </row>
    <row r="20" spans="1:23" ht="18.75">
      <c r="A20" s="15" t="s">
        <v>26</v>
      </c>
      <c r="C20" s="381">
        <v>1000000</v>
      </c>
      <c r="D20" s="381"/>
      <c r="E20" s="381">
        <v>22041428485</v>
      </c>
      <c r="F20" s="381"/>
      <c r="G20" s="381">
        <v>21888981000</v>
      </c>
      <c r="H20" s="381"/>
      <c r="I20" s="381">
        <v>0</v>
      </c>
      <c r="J20" s="381">
        <v>0</v>
      </c>
      <c r="K20" s="381"/>
      <c r="L20" s="381">
        <v>0</v>
      </c>
      <c r="M20" s="381">
        <v>0</v>
      </c>
      <c r="N20" s="381"/>
      <c r="O20" s="381">
        <v>1000000</v>
      </c>
      <c r="P20" s="381"/>
      <c r="Q20" s="381">
        <v>21960</v>
      </c>
      <c r="R20" s="381"/>
      <c r="S20" s="381">
        <v>22041428485</v>
      </c>
      <c r="T20" s="381"/>
      <c r="U20" s="381">
        <v>21829338000</v>
      </c>
      <c r="W20" s="395">
        <v>6.7482930165107717E-3</v>
      </c>
    </row>
    <row r="21" spans="1:23" ht="30">
      <c r="A21" s="16" t="s">
        <v>27</v>
      </c>
      <c r="C21" s="381">
        <v>19300000</v>
      </c>
      <c r="D21" s="381"/>
      <c r="E21" s="381">
        <v>198973020105</v>
      </c>
      <c r="F21" s="381"/>
      <c r="G21" s="381">
        <v>192043501650</v>
      </c>
      <c r="H21" s="381"/>
      <c r="I21" s="381">
        <v>0</v>
      </c>
      <c r="J21" s="381">
        <v>0</v>
      </c>
      <c r="K21" s="381"/>
      <c r="L21" s="381">
        <v>0</v>
      </c>
      <c r="M21" s="381">
        <v>0</v>
      </c>
      <c r="N21" s="381"/>
      <c r="O21" s="381">
        <v>19300000</v>
      </c>
      <c r="P21" s="381"/>
      <c r="Q21" s="381">
        <v>9020</v>
      </c>
      <c r="R21" s="381"/>
      <c r="S21" s="381">
        <v>198973020105</v>
      </c>
      <c r="T21" s="381"/>
      <c r="U21" s="381">
        <v>173050188300</v>
      </c>
      <c r="W21" s="395">
        <v>5.3496509019685529E-2</v>
      </c>
    </row>
    <row r="22" spans="1:23" ht="18.75">
      <c r="A22" s="17" t="s">
        <v>28</v>
      </c>
      <c r="C22" s="381">
        <v>16500000</v>
      </c>
      <c r="D22" s="381"/>
      <c r="E22" s="381">
        <v>218993092508</v>
      </c>
      <c r="F22" s="381"/>
      <c r="G22" s="381">
        <v>229133495250</v>
      </c>
      <c r="H22" s="381"/>
      <c r="I22" s="381">
        <v>0</v>
      </c>
      <c r="J22" s="381">
        <v>0</v>
      </c>
      <c r="K22" s="381"/>
      <c r="L22" s="381">
        <v>0</v>
      </c>
      <c r="M22" s="381">
        <v>0</v>
      </c>
      <c r="N22" s="381"/>
      <c r="O22" s="381">
        <v>16500000</v>
      </c>
      <c r="P22" s="381"/>
      <c r="Q22" s="381">
        <v>13980</v>
      </c>
      <c r="R22" s="381"/>
      <c r="S22" s="381">
        <v>218993092508</v>
      </c>
      <c r="T22" s="381"/>
      <c r="U22" s="381">
        <v>229297513500</v>
      </c>
      <c r="W22" s="395">
        <v>7.0884733611955367E-2</v>
      </c>
    </row>
    <row r="23" spans="1:23" ht="30">
      <c r="A23" s="18" t="s">
        <v>29</v>
      </c>
      <c r="C23" s="381">
        <v>26512314</v>
      </c>
      <c r="D23" s="381"/>
      <c r="E23" s="381">
        <v>151204336137</v>
      </c>
      <c r="F23" s="381"/>
      <c r="G23" s="381">
        <v>142841746266</v>
      </c>
      <c r="H23" s="381"/>
      <c r="I23" s="381">
        <v>0</v>
      </c>
      <c r="J23" s="381">
        <v>0</v>
      </c>
      <c r="K23" s="381"/>
      <c r="L23" s="381">
        <v>0</v>
      </c>
      <c r="M23" s="381">
        <v>0</v>
      </c>
      <c r="N23" s="381"/>
      <c r="O23" s="381">
        <v>26512314</v>
      </c>
      <c r="P23" s="381"/>
      <c r="Q23" s="381">
        <v>5000</v>
      </c>
      <c r="R23" s="381"/>
      <c r="S23" s="381">
        <v>151204336137</v>
      </c>
      <c r="T23" s="381"/>
      <c r="U23" s="381">
        <v>131772828658</v>
      </c>
      <c r="W23" s="395">
        <v>4.0736080012992233E-2</v>
      </c>
    </row>
    <row r="24" spans="1:23" ht="30">
      <c r="A24" s="19" t="s">
        <v>30</v>
      </c>
      <c r="C24" s="381">
        <v>4000000</v>
      </c>
      <c r="D24" s="381"/>
      <c r="E24" s="381">
        <v>41935674516</v>
      </c>
      <c r="F24" s="381"/>
      <c r="G24" s="381">
        <v>34115796000</v>
      </c>
      <c r="H24" s="381"/>
      <c r="I24" s="381">
        <v>0</v>
      </c>
      <c r="J24" s="381">
        <v>0</v>
      </c>
      <c r="K24" s="381"/>
      <c r="L24" s="381">
        <v>0</v>
      </c>
      <c r="M24" s="381">
        <v>0</v>
      </c>
      <c r="N24" s="381"/>
      <c r="O24" s="381">
        <v>4000000</v>
      </c>
      <c r="P24" s="381"/>
      <c r="Q24" s="381">
        <v>8740</v>
      </c>
      <c r="R24" s="381"/>
      <c r="S24" s="381">
        <v>41935674516</v>
      </c>
      <c r="T24" s="381"/>
      <c r="U24" s="381">
        <v>34751988000</v>
      </c>
      <c r="W24" s="395">
        <v>1.0743184146503488E-2</v>
      </c>
    </row>
    <row r="25" spans="1:23" ht="18.75">
      <c r="A25" s="20" t="s">
        <v>31</v>
      </c>
      <c r="C25" s="381">
        <v>843555</v>
      </c>
      <c r="D25" s="381"/>
      <c r="E25" s="381">
        <v>19451965786</v>
      </c>
      <c r="F25" s="381"/>
      <c r="G25" s="381">
        <v>19755904573</v>
      </c>
      <c r="H25" s="381"/>
      <c r="I25" s="381">
        <v>2546036</v>
      </c>
      <c r="J25" s="381">
        <v>61813069958</v>
      </c>
      <c r="K25" s="381"/>
      <c r="L25" s="381">
        <v>0</v>
      </c>
      <c r="M25" s="381">
        <v>0</v>
      </c>
      <c r="N25" s="381"/>
      <c r="O25" s="381">
        <v>3389591</v>
      </c>
      <c r="P25" s="381"/>
      <c r="Q25" s="381">
        <v>23780</v>
      </c>
      <c r="R25" s="381"/>
      <c r="S25" s="381">
        <v>81265035744</v>
      </c>
      <c r="T25" s="381"/>
      <c r="U25" s="381">
        <v>80124877360</v>
      </c>
      <c r="W25" s="395">
        <v>2.4769699857012158E-2</v>
      </c>
    </row>
    <row r="26" spans="1:23" ht="18.75">
      <c r="A26" s="21" t="s">
        <v>32</v>
      </c>
      <c r="C26" s="381">
        <v>7483934</v>
      </c>
      <c r="D26" s="381"/>
      <c r="E26" s="381">
        <v>79765334221</v>
      </c>
      <c r="F26" s="381"/>
      <c r="G26" s="381">
        <v>92099828858</v>
      </c>
      <c r="H26" s="381"/>
      <c r="I26" s="381">
        <v>0</v>
      </c>
      <c r="J26" s="381">
        <v>0</v>
      </c>
      <c r="K26" s="381"/>
      <c r="L26" s="381">
        <v>7483934</v>
      </c>
      <c r="M26" s="381">
        <v>95236160892</v>
      </c>
      <c r="N26" s="381"/>
      <c r="O26" s="381"/>
      <c r="P26" s="381"/>
      <c r="Q26" s="381"/>
      <c r="R26" s="381"/>
      <c r="S26" s="381"/>
      <c r="T26" s="381"/>
      <c r="U26" s="381"/>
      <c r="W26" s="395">
        <v>0</v>
      </c>
    </row>
    <row r="27" spans="1:23" ht="18.75">
      <c r="A27" s="22" t="s">
        <v>33</v>
      </c>
      <c r="C27" s="381">
        <v>900000</v>
      </c>
      <c r="D27" s="381"/>
      <c r="E27" s="381">
        <v>19249488475</v>
      </c>
      <c r="F27" s="381"/>
      <c r="G27" s="381">
        <v>19190135250</v>
      </c>
      <c r="H27" s="381"/>
      <c r="I27" s="381">
        <v>0</v>
      </c>
      <c r="J27" s="381">
        <v>0</v>
      </c>
      <c r="K27" s="381"/>
      <c r="L27" s="381">
        <v>0</v>
      </c>
      <c r="M27" s="381">
        <v>0</v>
      </c>
      <c r="N27" s="381"/>
      <c r="O27" s="381">
        <v>900000</v>
      </c>
      <c r="P27" s="381"/>
      <c r="Q27" s="381">
        <v>23090</v>
      </c>
      <c r="R27" s="381"/>
      <c r="S27" s="381">
        <v>19249488475</v>
      </c>
      <c r="T27" s="381"/>
      <c r="U27" s="381">
        <v>20657353050</v>
      </c>
      <c r="W27" s="395">
        <v>6.3859871209522015E-3</v>
      </c>
    </row>
    <row r="28" spans="1:23" ht="18.75">
      <c r="A28" s="23" t="s">
        <v>34</v>
      </c>
      <c r="C28" s="381">
        <v>418421</v>
      </c>
      <c r="D28" s="381"/>
      <c r="E28" s="381">
        <v>32179064281</v>
      </c>
      <c r="F28" s="381"/>
      <c r="G28" s="381">
        <v>33836018987</v>
      </c>
      <c r="H28" s="381"/>
      <c r="I28" s="381">
        <v>0</v>
      </c>
      <c r="J28" s="381">
        <v>0</v>
      </c>
      <c r="K28" s="381"/>
      <c r="L28" s="381">
        <v>0</v>
      </c>
      <c r="M28" s="381">
        <v>0</v>
      </c>
      <c r="N28" s="381"/>
      <c r="O28" s="381">
        <v>418421</v>
      </c>
      <c r="P28" s="381"/>
      <c r="Q28" s="381">
        <v>82150</v>
      </c>
      <c r="R28" s="381"/>
      <c r="S28" s="381">
        <v>32179064281</v>
      </c>
      <c r="T28" s="381"/>
      <c r="U28" s="381">
        <v>34168764103</v>
      </c>
      <c r="W28" s="395">
        <v>1.0562887073308354E-2</v>
      </c>
    </row>
    <row r="29" spans="1:23" ht="30">
      <c r="A29" s="24" t="s">
        <v>35</v>
      </c>
      <c r="C29" s="381">
        <v>3000000</v>
      </c>
      <c r="D29" s="381"/>
      <c r="E29" s="381">
        <v>100980139650</v>
      </c>
      <c r="F29" s="381"/>
      <c r="G29" s="381">
        <v>95130585000</v>
      </c>
      <c r="H29" s="381"/>
      <c r="I29" s="381">
        <v>0</v>
      </c>
      <c r="J29" s="381">
        <v>0</v>
      </c>
      <c r="K29" s="381"/>
      <c r="L29" s="381">
        <v>0</v>
      </c>
      <c r="M29" s="381">
        <v>0</v>
      </c>
      <c r="N29" s="381"/>
      <c r="O29" s="381">
        <v>3000000</v>
      </c>
      <c r="P29" s="381"/>
      <c r="Q29" s="381">
        <v>26600</v>
      </c>
      <c r="R29" s="381"/>
      <c r="S29" s="381">
        <v>100980139650</v>
      </c>
      <c r="T29" s="381"/>
      <c r="U29" s="381">
        <v>79325190000</v>
      </c>
      <c r="W29" s="395">
        <v>2.4522485551801438E-2</v>
      </c>
    </row>
    <row r="30" spans="1:23" ht="30">
      <c r="A30" s="25" t="s">
        <v>36</v>
      </c>
      <c r="C30" s="381">
        <v>18233449</v>
      </c>
      <c r="D30" s="381"/>
      <c r="E30" s="381">
        <v>133990572373</v>
      </c>
      <c r="F30" s="381"/>
      <c r="G30" s="381">
        <v>148080923024</v>
      </c>
      <c r="H30" s="381"/>
      <c r="I30" s="381">
        <v>0</v>
      </c>
      <c r="J30" s="381">
        <v>0</v>
      </c>
      <c r="K30" s="381"/>
      <c r="L30" s="381">
        <v>0</v>
      </c>
      <c r="M30" s="381">
        <v>0</v>
      </c>
      <c r="N30" s="381"/>
      <c r="O30" s="381">
        <v>18233449</v>
      </c>
      <c r="P30" s="381"/>
      <c r="Q30" s="381">
        <v>7860</v>
      </c>
      <c r="R30" s="381"/>
      <c r="S30" s="381">
        <v>133990572373</v>
      </c>
      <c r="T30" s="381"/>
      <c r="U30" s="381">
        <v>142462185431</v>
      </c>
      <c r="W30" s="395">
        <v>4.4040573793895164E-2</v>
      </c>
    </row>
    <row r="31" spans="1:23" ht="18.75">
      <c r="A31" s="26" t="s">
        <v>37</v>
      </c>
      <c r="C31" s="381">
        <v>10000000</v>
      </c>
      <c r="D31" s="381"/>
      <c r="E31" s="381">
        <v>114825611094</v>
      </c>
      <c r="F31" s="381"/>
      <c r="G31" s="381">
        <v>135886635000</v>
      </c>
      <c r="H31" s="381"/>
      <c r="I31" s="381">
        <v>0</v>
      </c>
      <c r="J31" s="381">
        <v>0</v>
      </c>
      <c r="K31" s="381"/>
      <c r="L31" s="381">
        <v>0</v>
      </c>
      <c r="M31" s="381">
        <v>0</v>
      </c>
      <c r="N31" s="381"/>
      <c r="O31" s="381">
        <v>10000000</v>
      </c>
      <c r="P31" s="381"/>
      <c r="Q31" s="381">
        <v>11260</v>
      </c>
      <c r="R31" s="381"/>
      <c r="S31" s="381">
        <v>114825611094</v>
      </c>
      <c r="T31" s="381"/>
      <c r="U31" s="381">
        <v>111930030000</v>
      </c>
      <c r="W31" s="395">
        <v>3.4601903172090748E-2</v>
      </c>
    </row>
    <row r="32" spans="1:23" ht="18.75">
      <c r="A32" s="27" t="s">
        <v>38</v>
      </c>
      <c r="C32" s="381">
        <v>427912</v>
      </c>
      <c r="D32" s="381"/>
      <c r="E32" s="381">
        <v>2183840308</v>
      </c>
      <c r="F32" s="381"/>
      <c r="G32" s="381">
        <v>2309736965</v>
      </c>
      <c r="H32" s="381"/>
      <c r="I32" s="381">
        <v>0</v>
      </c>
      <c r="J32" s="381">
        <v>0</v>
      </c>
      <c r="K32" s="381"/>
      <c r="L32" s="381">
        <v>0</v>
      </c>
      <c r="M32" s="381">
        <v>0</v>
      </c>
      <c r="N32" s="381"/>
      <c r="O32" s="381">
        <v>427912</v>
      </c>
      <c r="P32" s="381"/>
      <c r="Q32" s="381">
        <v>6100</v>
      </c>
      <c r="R32" s="381"/>
      <c r="S32" s="381">
        <v>2183840308</v>
      </c>
      <c r="T32" s="381"/>
      <c r="U32" s="381">
        <v>2594732134</v>
      </c>
      <c r="W32" s="395">
        <v>8.0213210036824258E-4</v>
      </c>
    </row>
    <row r="33" spans="1:23" ht="18.75">
      <c r="A33" s="28" t="s">
        <v>39</v>
      </c>
      <c r="C33" s="381">
        <v>25072151</v>
      </c>
      <c r="D33" s="381"/>
      <c r="E33" s="381">
        <v>278601551532</v>
      </c>
      <c r="F33" s="381"/>
      <c r="G33" s="381">
        <v>273903459000</v>
      </c>
      <c r="H33" s="381"/>
      <c r="I33" s="381">
        <v>0</v>
      </c>
      <c r="J33" s="381">
        <v>0</v>
      </c>
      <c r="K33" s="381"/>
      <c r="L33" s="381">
        <v>0</v>
      </c>
      <c r="M33" s="381">
        <v>0</v>
      </c>
      <c r="N33" s="381"/>
      <c r="O33" s="381">
        <v>45352355</v>
      </c>
      <c r="P33" s="381"/>
      <c r="Q33" s="381">
        <v>5310</v>
      </c>
      <c r="R33" s="381"/>
      <c r="S33" s="381">
        <v>278601551532</v>
      </c>
      <c r="T33" s="381"/>
      <c r="U33" s="381">
        <v>239388120070</v>
      </c>
      <c r="W33" s="395">
        <v>7.4004130537720522E-2</v>
      </c>
    </row>
    <row r="34" spans="1:23" ht="18.75">
      <c r="A34" s="29" t="s">
        <v>40</v>
      </c>
      <c r="C34" s="381">
        <v>21421840</v>
      </c>
      <c r="D34" s="381"/>
      <c r="E34" s="381">
        <v>69097830967</v>
      </c>
      <c r="F34" s="381"/>
      <c r="G34" s="381">
        <v>65820928741</v>
      </c>
      <c r="H34" s="381"/>
      <c r="I34" s="381">
        <v>0</v>
      </c>
      <c r="J34" s="381">
        <v>0</v>
      </c>
      <c r="K34" s="381"/>
      <c r="L34" s="381">
        <v>0</v>
      </c>
      <c r="M34" s="381">
        <v>0</v>
      </c>
      <c r="N34" s="381"/>
      <c r="O34" s="381">
        <v>21421840</v>
      </c>
      <c r="P34" s="381"/>
      <c r="Q34" s="381">
        <v>3077</v>
      </c>
      <c r="R34" s="381"/>
      <c r="S34" s="381">
        <v>69097830967</v>
      </c>
      <c r="T34" s="381"/>
      <c r="U34" s="381">
        <v>65522807420</v>
      </c>
      <c r="W34" s="395">
        <v>2.0255635041913144E-2</v>
      </c>
    </row>
    <row r="35" spans="1:23" ht="18.75">
      <c r="A35" s="30" t="s">
        <v>41</v>
      </c>
      <c r="C35" s="381">
        <v>4800000</v>
      </c>
      <c r="D35" s="381"/>
      <c r="E35" s="381">
        <v>42561701497</v>
      </c>
      <c r="F35" s="381"/>
      <c r="G35" s="381">
        <v>20894135760</v>
      </c>
      <c r="H35" s="381"/>
      <c r="I35" s="381">
        <v>0</v>
      </c>
      <c r="J35" s="381">
        <v>0</v>
      </c>
      <c r="K35" s="381"/>
      <c r="L35" s="381">
        <v>0</v>
      </c>
      <c r="M35" s="381">
        <v>0</v>
      </c>
      <c r="N35" s="381"/>
      <c r="O35" s="381">
        <v>4800000</v>
      </c>
      <c r="P35" s="381"/>
      <c r="Q35" s="381">
        <v>4005</v>
      </c>
      <c r="R35" s="381"/>
      <c r="S35" s="381">
        <v>42561701497</v>
      </c>
      <c r="T35" s="381"/>
      <c r="U35" s="381">
        <v>19109617200</v>
      </c>
      <c r="W35" s="395">
        <v>5.9075220833061512E-3</v>
      </c>
    </row>
    <row r="36" spans="1:23" ht="18.75">
      <c r="A36" s="31" t="s">
        <v>42</v>
      </c>
      <c r="C36" s="381">
        <v>4500000</v>
      </c>
      <c r="D36" s="381"/>
      <c r="E36" s="381">
        <v>50077744093</v>
      </c>
      <c r="F36" s="381"/>
      <c r="G36" s="381">
        <v>29254891500</v>
      </c>
      <c r="H36" s="381"/>
      <c r="I36" s="381">
        <v>0</v>
      </c>
      <c r="J36" s="381">
        <v>0</v>
      </c>
      <c r="K36" s="381"/>
      <c r="L36" s="381">
        <v>0</v>
      </c>
      <c r="M36" s="381">
        <v>0</v>
      </c>
      <c r="N36" s="381"/>
      <c r="O36" s="381">
        <v>4500000</v>
      </c>
      <c r="P36" s="381"/>
      <c r="Q36" s="381">
        <v>6910</v>
      </c>
      <c r="R36" s="381"/>
      <c r="S36" s="381">
        <v>50077744093</v>
      </c>
      <c r="T36" s="381"/>
      <c r="U36" s="381">
        <v>30909984750</v>
      </c>
      <c r="W36" s="395">
        <v>9.5554722836248829E-3</v>
      </c>
    </row>
    <row r="37" spans="1:23" ht="18.75">
      <c r="A37" s="32" t="s">
        <v>43</v>
      </c>
      <c r="C37" s="381">
        <v>13400000</v>
      </c>
      <c r="D37" s="381"/>
      <c r="E37" s="381">
        <v>91650264336</v>
      </c>
      <c r="F37" s="381"/>
      <c r="G37" s="381">
        <v>80587633500</v>
      </c>
      <c r="H37" s="381"/>
      <c r="I37" s="381">
        <v>0</v>
      </c>
      <c r="J37" s="381">
        <v>0</v>
      </c>
      <c r="K37" s="381"/>
      <c r="L37" s="381">
        <v>0</v>
      </c>
      <c r="M37" s="381">
        <v>0</v>
      </c>
      <c r="N37" s="381"/>
      <c r="O37" s="381">
        <v>13400000</v>
      </c>
      <c r="P37" s="381"/>
      <c r="Q37" s="381">
        <v>5320</v>
      </c>
      <c r="R37" s="381"/>
      <c r="S37" s="381">
        <v>91650264336</v>
      </c>
      <c r="T37" s="381"/>
      <c r="U37" s="381">
        <v>70863836400</v>
      </c>
      <c r="W37" s="395">
        <v>2.1906753759609286E-2</v>
      </c>
    </row>
    <row r="38" spans="1:23" ht="18.75">
      <c r="A38" s="33" t="s">
        <v>44</v>
      </c>
      <c r="C38" s="381">
        <v>1500000</v>
      </c>
      <c r="D38" s="381"/>
      <c r="E38" s="381">
        <v>26851315357</v>
      </c>
      <c r="F38" s="381"/>
      <c r="G38" s="381">
        <v>22738893750</v>
      </c>
      <c r="H38" s="381"/>
      <c r="I38" s="381">
        <v>0</v>
      </c>
      <c r="J38" s="381">
        <v>0</v>
      </c>
      <c r="K38" s="381"/>
      <c r="L38" s="381">
        <v>0</v>
      </c>
      <c r="M38" s="381">
        <v>0</v>
      </c>
      <c r="N38" s="381"/>
      <c r="O38" s="381">
        <v>1500000</v>
      </c>
      <c r="P38" s="381"/>
      <c r="Q38" s="381">
        <v>15230</v>
      </c>
      <c r="R38" s="381"/>
      <c r="S38" s="381">
        <v>26851315357</v>
      </c>
      <c r="T38" s="381"/>
      <c r="U38" s="381">
        <v>22709072250</v>
      </c>
      <c r="W38" s="395">
        <v>7.0202529126679684E-3</v>
      </c>
    </row>
    <row r="39" spans="1:23" ht="18.75">
      <c r="A39" s="34" t="s">
        <v>45</v>
      </c>
      <c r="C39" s="381">
        <v>8994431</v>
      </c>
      <c r="D39" s="381"/>
      <c r="E39" s="381">
        <v>60029917943</v>
      </c>
      <c r="F39" s="381"/>
      <c r="G39" s="381">
        <v>62944035514</v>
      </c>
      <c r="H39" s="381"/>
      <c r="I39" s="381">
        <v>0</v>
      </c>
      <c r="J39" s="381">
        <v>0</v>
      </c>
      <c r="K39" s="381"/>
      <c r="L39" s="381">
        <v>0</v>
      </c>
      <c r="M39" s="381">
        <v>0</v>
      </c>
      <c r="N39" s="381"/>
      <c r="O39" s="381">
        <v>8994431</v>
      </c>
      <c r="P39" s="381"/>
      <c r="Q39" s="381">
        <v>5860</v>
      </c>
      <c r="R39" s="381"/>
      <c r="S39" s="381">
        <v>60029917943</v>
      </c>
      <c r="T39" s="381"/>
      <c r="U39" s="381">
        <v>52393756834</v>
      </c>
      <c r="W39" s="395">
        <v>1.6196937504547582E-2</v>
      </c>
    </row>
    <row r="40" spans="1:23" ht="18.75">
      <c r="A40" s="35" t="s">
        <v>46</v>
      </c>
      <c r="C40" s="381">
        <v>1445552</v>
      </c>
      <c r="D40" s="381"/>
      <c r="E40" s="381">
        <v>15385626821</v>
      </c>
      <c r="F40" s="381"/>
      <c r="G40" s="381">
        <v>17157194529</v>
      </c>
      <c r="H40" s="381"/>
      <c r="I40" s="381">
        <v>0</v>
      </c>
      <c r="J40" s="381">
        <v>0</v>
      </c>
      <c r="K40" s="381"/>
      <c r="L40" s="381">
        <v>0</v>
      </c>
      <c r="M40" s="381">
        <v>0</v>
      </c>
      <c r="N40" s="381"/>
      <c r="O40" s="381">
        <v>1445552</v>
      </c>
      <c r="P40" s="381"/>
      <c r="Q40" s="381">
        <v>13140</v>
      </c>
      <c r="R40" s="381"/>
      <c r="S40" s="381">
        <v>15385626821</v>
      </c>
      <c r="T40" s="381"/>
      <c r="U40" s="381">
        <v>18881535688</v>
      </c>
      <c r="W40" s="395">
        <v>5.8370132628084879E-3</v>
      </c>
    </row>
    <row r="41" spans="1:23" ht="18.75">
      <c r="A41" s="36" t="s">
        <v>47</v>
      </c>
      <c r="C41" s="381">
        <v>1500000</v>
      </c>
      <c r="D41" s="381"/>
      <c r="E41" s="381">
        <v>19373924183</v>
      </c>
      <c r="F41" s="381"/>
      <c r="G41" s="381">
        <v>34130706750</v>
      </c>
      <c r="H41" s="381"/>
      <c r="I41" s="381">
        <v>0</v>
      </c>
      <c r="J41" s="381">
        <v>0</v>
      </c>
      <c r="K41" s="381"/>
      <c r="L41" s="381">
        <v>0</v>
      </c>
      <c r="M41" s="381">
        <v>0</v>
      </c>
      <c r="N41" s="381"/>
      <c r="O41" s="381">
        <v>1500000</v>
      </c>
      <c r="P41" s="381"/>
      <c r="Q41" s="381">
        <v>15190</v>
      </c>
      <c r="R41" s="381"/>
      <c r="S41" s="381">
        <v>19373924183</v>
      </c>
      <c r="T41" s="381"/>
      <c r="U41" s="381">
        <v>22649429250</v>
      </c>
      <c r="W41" s="395">
        <v>7.0018149536064632E-3</v>
      </c>
    </row>
    <row r="42" spans="1:23" ht="18.75">
      <c r="A42" s="37" t="s">
        <v>48</v>
      </c>
      <c r="C42" s="381">
        <v>29900003</v>
      </c>
      <c r="D42" s="381"/>
      <c r="E42" s="381">
        <v>134314421497</v>
      </c>
      <c r="F42" s="381"/>
      <c r="G42" s="381">
        <v>159607666164</v>
      </c>
      <c r="H42" s="381"/>
      <c r="I42" s="381">
        <v>0</v>
      </c>
      <c r="J42" s="381">
        <v>0</v>
      </c>
      <c r="K42" s="381"/>
      <c r="L42" s="381">
        <v>0</v>
      </c>
      <c r="M42" s="381">
        <v>0</v>
      </c>
      <c r="N42" s="381"/>
      <c r="O42" s="381">
        <v>29900003</v>
      </c>
      <c r="P42" s="381"/>
      <c r="Q42" s="381">
        <v>4873</v>
      </c>
      <c r="R42" s="381"/>
      <c r="S42" s="381">
        <v>134314421497</v>
      </c>
      <c r="T42" s="381"/>
      <c r="U42" s="381">
        <v>144835783467</v>
      </c>
      <c r="W42" s="395">
        <v>4.4774344788248842E-2</v>
      </c>
    </row>
    <row r="43" spans="1:23" ht="18.75">
      <c r="A43" s="38" t="s">
        <v>49</v>
      </c>
      <c r="C43" s="381">
        <v>4800000</v>
      </c>
      <c r="D43" s="381"/>
      <c r="E43" s="381">
        <v>130284107383</v>
      </c>
      <c r="F43" s="381"/>
      <c r="G43" s="381">
        <v>141998054400</v>
      </c>
      <c r="H43" s="381"/>
      <c r="I43" s="381">
        <v>0</v>
      </c>
      <c r="J43" s="381">
        <v>0</v>
      </c>
      <c r="K43" s="381"/>
      <c r="L43" s="381">
        <v>0</v>
      </c>
      <c r="M43" s="381">
        <v>0</v>
      </c>
      <c r="N43" s="381"/>
      <c r="O43" s="381">
        <v>4800000</v>
      </c>
      <c r="P43" s="381"/>
      <c r="Q43" s="381">
        <v>30500</v>
      </c>
      <c r="R43" s="381"/>
      <c r="S43" s="381">
        <v>130284107383</v>
      </c>
      <c r="T43" s="381"/>
      <c r="U43" s="381">
        <v>145528920000</v>
      </c>
      <c r="W43" s="395">
        <v>4.4988620110071813E-2</v>
      </c>
    </row>
    <row r="44" spans="1:23" ht="18.75">
      <c r="A44" s="39" t="s">
        <v>50</v>
      </c>
      <c r="C44" s="381">
        <v>10000000</v>
      </c>
      <c r="D44" s="381"/>
      <c r="E44" s="381">
        <v>150843983488</v>
      </c>
      <c r="F44" s="381"/>
      <c r="G44" s="381">
        <v>156165255000</v>
      </c>
      <c r="H44" s="381"/>
      <c r="I44" s="381">
        <v>0</v>
      </c>
      <c r="J44" s="381">
        <v>0</v>
      </c>
      <c r="K44" s="381"/>
      <c r="L44" s="381">
        <v>0</v>
      </c>
      <c r="M44" s="381">
        <v>0</v>
      </c>
      <c r="N44" s="381"/>
      <c r="O44" s="381">
        <v>10000000</v>
      </c>
      <c r="P44" s="381"/>
      <c r="Q44" s="381">
        <v>11061</v>
      </c>
      <c r="R44" s="381"/>
      <c r="S44" s="381">
        <v>123091481056</v>
      </c>
      <c r="T44" s="381"/>
      <c r="U44" s="381">
        <v>109951870500</v>
      </c>
      <c r="W44" s="395">
        <v>3.3990377529884173E-2</v>
      </c>
    </row>
    <row r="45" spans="1:23" ht="30">
      <c r="A45" s="40" t="s">
        <v>51</v>
      </c>
      <c r="C45" s="381"/>
      <c r="D45" s="381"/>
      <c r="E45" s="381"/>
      <c r="F45" s="381"/>
      <c r="G45" s="381"/>
      <c r="H45" s="381"/>
      <c r="I45" s="381">
        <v>0</v>
      </c>
      <c r="J45" s="381">
        <v>0</v>
      </c>
      <c r="K45" s="381"/>
      <c r="L45" s="381">
        <v>0</v>
      </c>
      <c r="M45" s="381">
        <v>0</v>
      </c>
      <c r="N45" s="381"/>
      <c r="O45" s="381">
        <v>2453987</v>
      </c>
      <c r="P45" s="381"/>
      <c r="Q45" s="381">
        <v>10061</v>
      </c>
      <c r="R45" s="381"/>
      <c r="S45" s="381">
        <v>27752502432</v>
      </c>
      <c r="T45" s="381"/>
      <c r="U45" s="381">
        <v>24542660306</v>
      </c>
      <c r="W45" s="395">
        <v>7.5870859276436107E-3</v>
      </c>
    </row>
    <row r="46" spans="1:23" ht="30">
      <c r="A46" s="41" t="s">
        <v>52</v>
      </c>
      <c r="C46" s="381">
        <v>1400000</v>
      </c>
      <c r="D46" s="381"/>
      <c r="E46" s="381">
        <v>22619777158</v>
      </c>
      <c r="F46" s="381"/>
      <c r="G46" s="381">
        <v>33205246200</v>
      </c>
      <c r="H46" s="381"/>
      <c r="I46" s="381">
        <v>0</v>
      </c>
      <c r="J46" s="381">
        <v>0</v>
      </c>
      <c r="K46" s="381"/>
      <c r="L46" s="381">
        <v>0</v>
      </c>
      <c r="M46" s="381">
        <v>0</v>
      </c>
      <c r="N46" s="381"/>
      <c r="O46" s="381">
        <v>1400000</v>
      </c>
      <c r="P46" s="381"/>
      <c r="Q46" s="381">
        <v>25690</v>
      </c>
      <c r="R46" s="381"/>
      <c r="S46" s="381">
        <v>22619777158</v>
      </c>
      <c r="T46" s="381"/>
      <c r="U46" s="381">
        <v>35752002300</v>
      </c>
      <c r="W46" s="395">
        <v>1.1052327260101386E-2</v>
      </c>
    </row>
    <row r="47" spans="1:23" ht="30">
      <c r="A47" s="42" t="s">
        <v>53</v>
      </c>
      <c r="C47" s="381">
        <v>1400000</v>
      </c>
      <c r="D47" s="381"/>
      <c r="E47" s="381">
        <v>13157936568</v>
      </c>
      <c r="F47" s="381"/>
      <c r="G47" s="381">
        <v>13067781300</v>
      </c>
      <c r="H47" s="381"/>
      <c r="I47" s="381">
        <v>0</v>
      </c>
      <c r="J47" s="381">
        <v>0</v>
      </c>
      <c r="K47" s="381"/>
      <c r="L47" s="381">
        <v>0</v>
      </c>
      <c r="M47" s="381">
        <v>0</v>
      </c>
      <c r="N47" s="381"/>
      <c r="O47" s="381">
        <v>1400000</v>
      </c>
      <c r="P47" s="381"/>
      <c r="Q47" s="381">
        <v>9390</v>
      </c>
      <c r="R47" s="381"/>
      <c r="S47" s="381">
        <v>13157936568</v>
      </c>
      <c r="T47" s="381"/>
      <c r="U47" s="381">
        <v>13067781300</v>
      </c>
      <c r="W47" s="395">
        <v>4.0397568303757103E-3</v>
      </c>
    </row>
    <row r="48" spans="1:23" ht="30">
      <c r="A48" s="43" t="s">
        <v>54</v>
      </c>
      <c r="C48" s="381">
        <v>0</v>
      </c>
      <c r="D48" s="381"/>
      <c r="E48" s="381">
        <v>1</v>
      </c>
      <c r="F48" s="381"/>
      <c r="G48" s="381">
        <v>1</v>
      </c>
      <c r="H48" s="381"/>
      <c r="I48" s="381">
        <v>0</v>
      </c>
      <c r="J48" s="381">
        <v>0</v>
      </c>
      <c r="K48" s="381"/>
      <c r="L48" s="381">
        <v>0</v>
      </c>
      <c r="M48" s="381">
        <v>0</v>
      </c>
      <c r="N48" s="381"/>
      <c r="O48" s="381">
        <v>0</v>
      </c>
      <c r="P48" s="381"/>
      <c r="Q48" s="381">
        <v>3502</v>
      </c>
      <c r="R48" s="381"/>
      <c r="S48" s="381">
        <v>1</v>
      </c>
      <c r="T48" s="381"/>
      <c r="U48" s="381">
        <v>1</v>
      </c>
      <c r="W48" s="395">
        <v>3.0913869291458917E-13</v>
      </c>
    </row>
    <row r="49" spans="1:24" ht="18.75">
      <c r="A49" s="44" t="s">
        <v>55</v>
      </c>
      <c r="C49" s="381">
        <v>23692722</v>
      </c>
      <c r="D49" s="381"/>
      <c r="E49" s="381">
        <v>42989353906</v>
      </c>
      <c r="F49" s="381"/>
      <c r="G49" s="381">
        <v>38365801245</v>
      </c>
      <c r="H49" s="381"/>
      <c r="I49" s="381">
        <v>0</v>
      </c>
      <c r="J49" s="381">
        <v>0</v>
      </c>
      <c r="K49" s="381"/>
      <c r="L49" s="381">
        <v>0</v>
      </c>
      <c r="M49" s="381">
        <v>0</v>
      </c>
      <c r="N49" s="381"/>
      <c r="O49" s="381">
        <v>23692722</v>
      </c>
      <c r="P49" s="381"/>
      <c r="Q49" s="381">
        <v>1777</v>
      </c>
      <c r="R49" s="381"/>
      <c r="S49" s="381">
        <v>42989353906</v>
      </c>
      <c r="T49" s="381"/>
      <c r="U49" s="381">
        <v>41851460290</v>
      </c>
      <c r="W49" s="395">
        <v>1.2937905730617432E-2</v>
      </c>
    </row>
    <row r="50" spans="1:24" ht="30">
      <c r="A50" s="45" t="s">
        <v>56</v>
      </c>
      <c r="C50" s="385">
        <v>10449077</v>
      </c>
      <c r="D50" s="381"/>
      <c r="E50" s="385">
        <v>122992928296</v>
      </c>
      <c r="F50" s="381"/>
      <c r="G50" s="385">
        <v>89846728180</v>
      </c>
      <c r="H50" s="381"/>
      <c r="I50" s="385">
        <v>2739387</v>
      </c>
      <c r="J50" s="385">
        <v>26104966738</v>
      </c>
      <c r="K50" s="381"/>
      <c r="L50" s="385">
        <v>0</v>
      </c>
      <c r="M50" s="385">
        <v>0</v>
      </c>
      <c r="N50" s="381"/>
      <c r="O50" s="385">
        <v>13188464</v>
      </c>
      <c r="P50" s="381"/>
      <c r="Q50" s="385">
        <v>9670</v>
      </c>
      <c r="R50" s="381"/>
      <c r="S50" s="385">
        <v>149097895034</v>
      </c>
      <c r="T50" s="381"/>
      <c r="U50" s="385">
        <v>126773628821</v>
      </c>
      <c r="W50" s="395">
        <v>3.9190633909763226E-2</v>
      </c>
    </row>
    <row r="51" spans="1:24" ht="19.5" thickBot="1">
      <c r="A51" s="46" t="s">
        <v>57</v>
      </c>
      <c r="C51" s="386">
        <f>SUM(C11:$C$50)</f>
        <v>460575989</v>
      </c>
      <c r="D51" s="381"/>
      <c r="E51" s="381">
        <f>SUM(E11:$E$50)</f>
        <v>3107719555623</v>
      </c>
      <c r="F51" s="381"/>
      <c r="G51" s="381">
        <f>SUM(G11:$G$50)</f>
        <v>3028640990892</v>
      </c>
      <c r="H51" s="381"/>
      <c r="I51" s="381">
        <f>SUM(I11:$I$50)</f>
        <v>5285423</v>
      </c>
      <c r="J51" s="381">
        <f>SUM(J11:$J$50)</f>
        <v>87918036696</v>
      </c>
      <c r="K51" s="381"/>
      <c r="L51" s="381">
        <f>SUM(L11:$L$50)</f>
        <v>9570504</v>
      </c>
      <c r="M51" s="381">
        <f>SUM(M11:$M$50)</f>
        <v>101504227086</v>
      </c>
      <c r="N51" s="381"/>
      <c r="O51" s="381">
        <f>SUM(O11:$O$50)</f>
        <v>479025099</v>
      </c>
      <c r="P51" s="381"/>
      <c r="Q51" s="381">
        <f>SUM(Q11:$Q$50)</f>
        <v>492788</v>
      </c>
      <c r="R51" s="381"/>
      <c r="S51" s="381">
        <f>SUM(S11:$S$50)</f>
        <v>3110453111788</v>
      </c>
      <c r="T51" s="381"/>
      <c r="U51" s="381">
        <f>SUM(U11:$U$50)</f>
        <v>2953728993554</v>
      </c>
      <c r="W51" s="384">
        <f>SUM(W11:W50)</f>
        <v>0.91311192029120836</v>
      </c>
      <c r="X51" s="394"/>
    </row>
    <row r="52" spans="1:24" ht="19.5" thickTop="1">
      <c r="C52" s="393"/>
      <c r="E52" s="387"/>
      <c r="F52" s="388"/>
      <c r="G52" s="387"/>
      <c r="I52" s="47"/>
      <c r="J52" s="387"/>
      <c r="L52" s="387"/>
      <c r="M52" s="387"/>
      <c r="O52" s="48"/>
      <c r="Q52" s="49"/>
      <c r="S52" s="50"/>
      <c r="U52" s="387"/>
      <c r="W52" s="51"/>
    </row>
    <row r="53" spans="1:24">
      <c r="C53" s="392"/>
      <c r="J53" s="389"/>
      <c r="S53" s="390"/>
      <c r="U53" s="389"/>
    </row>
    <row r="54" spans="1:24">
      <c r="C54" s="391"/>
      <c r="D54" s="391"/>
      <c r="E54" s="391"/>
      <c r="F54" s="391"/>
      <c r="G54" s="391"/>
      <c r="J54" s="389"/>
      <c r="M54" s="389"/>
      <c r="U54" s="389"/>
    </row>
    <row r="55" spans="1:24">
      <c r="J55" s="390"/>
      <c r="M55" s="390"/>
      <c r="S55" s="390"/>
      <c r="U55" s="389"/>
    </row>
    <row r="56" spans="1:24">
      <c r="G56" s="391"/>
      <c r="U56" s="389"/>
    </row>
    <row r="57" spans="1:24">
      <c r="U57" s="390"/>
    </row>
    <row r="58" spans="1:24">
      <c r="U58" s="390"/>
    </row>
    <row r="59" spans="1:24">
      <c r="U59" s="390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9"/>
  <sheetViews>
    <sheetView rightToLeft="1" view="pageBreakPreview" zoomScaleNormal="100" zoomScaleSheetLayoutView="100" workbookViewId="0">
      <selection activeCell="T6" sqref="T6"/>
    </sheetView>
  </sheetViews>
  <sheetFormatPr defaultRowHeight="15"/>
  <cols>
    <col min="1" max="1" width="19" bestFit="1" customWidth="1"/>
    <col min="2" max="2" width="1.42578125" customWidth="1"/>
    <col min="3" max="3" width="20.5703125" bestFit="1" customWidth="1"/>
    <col min="4" max="4" width="1.42578125" customWidth="1"/>
    <col min="5" max="5" width="9.85546875" bestFit="1" customWidth="1"/>
    <col min="6" max="6" width="1.42578125" customWidth="1"/>
    <col min="7" max="7" width="16.85546875" bestFit="1" customWidth="1"/>
    <col min="8" max="9" width="1.42578125" customWidth="1"/>
    <col min="10" max="10" width="21.85546875" bestFit="1" customWidth="1"/>
    <col min="11" max="11" width="1.42578125" customWidth="1"/>
    <col min="12" max="12" width="22" bestFit="1" customWidth="1"/>
    <col min="13" max="13" width="1.42578125" customWidth="1"/>
    <col min="14" max="14" width="22" bestFit="1" customWidth="1"/>
    <col min="15" max="15" width="1.42578125" customWidth="1"/>
    <col min="16" max="16" width="20.42578125" bestFit="1" customWidth="1"/>
    <col min="17" max="17" width="1.42578125" customWidth="1"/>
    <col min="18" max="18" width="19.140625" bestFit="1" customWidth="1"/>
    <col min="19" max="19" width="18.42578125" bestFit="1" customWidth="1"/>
  </cols>
  <sheetData>
    <row r="1" spans="1:19" ht="20.100000000000001" customHeight="1">
      <c r="A1" s="424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2" spans="1:19" ht="20.100000000000001" customHeight="1">
      <c r="A2" s="425" t="s">
        <v>1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</row>
    <row r="3" spans="1:19" ht="20.100000000000001" customHeight="1">
      <c r="A3" s="426" t="s">
        <v>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</row>
    <row r="5" spans="1:19" ht="15.75">
      <c r="A5" s="427" t="s">
        <v>60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</row>
    <row r="7" spans="1:19" ht="15.75">
      <c r="C7" s="428" t="s">
        <v>61</v>
      </c>
      <c r="D7" s="409"/>
      <c r="E7" s="409"/>
      <c r="F7" s="409"/>
      <c r="G7" s="409"/>
      <c r="H7" s="409"/>
      <c r="J7" s="52" t="s">
        <v>5</v>
      </c>
      <c r="L7" s="429" t="s">
        <v>6</v>
      </c>
      <c r="M7" s="409"/>
      <c r="N7" s="409"/>
      <c r="P7" s="430" t="s">
        <v>7</v>
      </c>
      <c r="Q7" s="409"/>
      <c r="R7" s="409"/>
    </row>
    <row r="8" spans="1:19" ht="18.75">
      <c r="A8" s="53" t="s">
        <v>62</v>
      </c>
      <c r="C8" s="54" t="s">
        <v>63</v>
      </c>
      <c r="E8" s="55" t="s">
        <v>64</v>
      </c>
      <c r="G8" s="56" t="s">
        <v>65</v>
      </c>
      <c r="J8" s="57" t="s">
        <v>66</v>
      </c>
      <c r="L8" s="58" t="s">
        <v>67</v>
      </c>
      <c r="N8" s="59" t="s">
        <v>68</v>
      </c>
      <c r="P8" s="60" t="s">
        <v>66</v>
      </c>
      <c r="R8" s="61" t="s">
        <v>15</v>
      </c>
      <c r="S8" s="393"/>
    </row>
    <row r="9" spans="1:19" ht="30">
      <c r="A9" s="62" t="s">
        <v>69</v>
      </c>
      <c r="C9" s="1" t="s">
        <v>70</v>
      </c>
      <c r="E9" s="63" t="s">
        <v>71</v>
      </c>
      <c r="G9" s="1" t="s">
        <v>72</v>
      </c>
      <c r="J9" s="381">
        <v>93608260584</v>
      </c>
      <c r="K9" s="381"/>
      <c r="L9" s="381">
        <v>148789125179</v>
      </c>
      <c r="M9" s="381"/>
      <c r="N9" s="381">
        <v>174956029053</v>
      </c>
      <c r="O9" s="381"/>
      <c r="P9" s="381">
        <v>67441356710</v>
      </c>
      <c r="R9" s="395">
        <v>2.0848732861715957E-2</v>
      </c>
      <c r="S9" s="392"/>
    </row>
    <row r="10" spans="1:19" ht="30">
      <c r="A10" s="64" t="s">
        <v>73</v>
      </c>
      <c r="C10" s="1" t="s">
        <v>74</v>
      </c>
      <c r="E10" s="65" t="s">
        <v>75</v>
      </c>
      <c r="G10" s="1" t="s">
        <v>76</v>
      </c>
      <c r="J10" s="381">
        <v>1070000000</v>
      </c>
      <c r="K10" s="381"/>
      <c r="L10" s="381">
        <v>0</v>
      </c>
      <c r="M10" s="381"/>
      <c r="N10" s="381">
        <v>0</v>
      </c>
      <c r="O10" s="381"/>
      <c r="P10" s="381">
        <v>1070000000</v>
      </c>
      <c r="R10" s="395">
        <v>3.3077840141861037E-4</v>
      </c>
    </row>
    <row r="11" spans="1:19" ht="30">
      <c r="A11" s="66" t="s">
        <v>73</v>
      </c>
      <c r="C11" s="1" t="s">
        <v>77</v>
      </c>
      <c r="E11" s="67" t="s">
        <v>71</v>
      </c>
      <c r="G11" s="1" t="s">
        <v>78</v>
      </c>
      <c r="J11" s="381">
        <v>4988535</v>
      </c>
      <c r="K11" s="381"/>
      <c r="L11" s="381">
        <v>33667</v>
      </c>
      <c r="M11" s="381"/>
      <c r="N11" s="381">
        <v>0</v>
      </c>
      <c r="O11" s="381"/>
      <c r="P11" s="381">
        <v>5022202</v>
      </c>
      <c r="R11" s="395">
        <v>1.5525569618330355E-6</v>
      </c>
    </row>
    <row r="12" spans="1:19" ht="30">
      <c r="A12" s="68" t="s">
        <v>73</v>
      </c>
      <c r="C12" s="1" t="s">
        <v>79</v>
      </c>
      <c r="E12" s="69" t="s">
        <v>71</v>
      </c>
      <c r="G12" s="1" t="s">
        <v>80</v>
      </c>
      <c r="J12" s="381">
        <v>1542727652</v>
      </c>
      <c r="K12" s="381"/>
      <c r="L12" s="381">
        <v>14092400821</v>
      </c>
      <c r="M12" s="381"/>
      <c r="N12" s="381">
        <v>15200154300</v>
      </c>
      <c r="O12" s="381"/>
      <c r="P12" s="381">
        <v>434974173</v>
      </c>
      <c r="R12" s="395">
        <v>1.3446734729282437E-4</v>
      </c>
    </row>
    <row r="13" spans="1:19" ht="30">
      <c r="A13" s="70" t="s">
        <v>73</v>
      </c>
      <c r="C13" s="1" t="s">
        <v>81</v>
      </c>
      <c r="E13" s="71" t="s">
        <v>71</v>
      </c>
      <c r="G13" s="1" t="s">
        <v>82</v>
      </c>
      <c r="J13" s="385">
        <v>21284418939</v>
      </c>
      <c r="K13" s="381"/>
      <c r="L13" s="385">
        <v>41145098547</v>
      </c>
      <c r="M13" s="381"/>
      <c r="N13" s="385">
        <v>39020500000</v>
      </c>
      <c r="O13" s="381"/>
      <c r="P13" s="385">
        <v>23409017486</v>
      </c>
      <c r="R13" s="395">
        <v>7.236633068036802E-3</v>
      </c>
    </row>
    <row r="14" spans="1:19" ht="19.5" thickBot="1">
      <c r="A14" s="72" t="s">
        <v>57</v>
      </c>
      <c r="J14" s="381">
        <f>SUM(J9:$J$13)</f>
        <v>117510395710</v>
      </c>
      <c r="K14" s="381"/>
      <c r="L14" s="381">
        <f>SUM(L9:$L$13)</f>
        <v>204026658214</v>
      </c>
      <c r="M14" s="381"/>
      <c r="N14" s="381">
        <f>SUM(N9:$N$13)</f>
        <v>229176683353</v>
      </c>
      <c r="O14" s="381"/>
      <c r="P14" s="381">
        <f>SUM(P9:$P$13)</f>
        <v>92360370571</v>
      </c>
      <c r="R14" s="384">
        <f>SUM(R9:R13)</f>
        <v>2.8552164235426027E-2</v>
      </c>
    </row>
    <row r="15" spans="1:19" ht="15.75" thickTop="1">
      <c r="J15" s="73"/>
      <c r="L15" s="74"/>
      <c r="N15" s="75"/>
      <c r="P15" s="76"/>
      <c r="R15" s="77"/>
    </row>
    <row r="16" spans="1:19">
      <c r="J16" s="389"/>
      <c r="L16" s="389"/>
      <c r="N16" s="389"/>
      <c r="P16" s="389"/>
    </row>
    <row r="17" spans="10:16">
      <c r="J17" s="389"/>
      <c r="L17" s="389"/>
      <c r="N17" s="389"/>
      <c r="P17" s="390"/>
    </row>
    <row r="18" spans="10:16">
      <c r="J18" s="389"/>
      <c r="L18" s="389"/>
    </row>
    <row r="19" spans="10:16">
      <c r="J19" s="389"/>
      <c r="P19" s="390"/>
    </row>
  </sheetData>
  <mergeCells count="7">
    <mergeCell ref="A1:R1"/>
    <mergeCell ref="A2:R2"/>
    <mergeCell ref="A3:R3"/>
    <mergeCell ref="A5:R5"/>
    <mergeCell ref="C7:H7"/>
    <mergeCell ref="L7:N7"/>
    <mergeCell ref="P7:R7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view="pageBreakPreview" zoomScale="130" zoomScaleNormal="100" zoomScaleSheetLayoutView="130" workbookViewId="0">
      <selection activeCell="J17" sqref="J17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6.7109375" bestFit="1" customWidth="1"/>
    <col min="11" max="11" width="18" bestFit="1" customWidth="1"/>
  </cols>
  <sheetData>
    <row r="1" spans="1:11" ht="20.100000000000001" customHeight="1">
      <c r="A1" s="431" t="s">
        <v>0</v>
      </c>
      <c r="B1" s="400"/>
      <c r="C1" s="400"/>
      <c r="D1" s="400"/>
      <c r="E1" s="400"/>
      <c r="F1" s="400"/>
      <c r="G1" s="400"/>
      <c r="H1" s="400"/>
      <c r="I1" s="400"/>
    </row>
    <row r="2" spans="1:11" ht="20.100000000000001" customHeight="1">
      <c r="A2" s="432" t="s">
        <v>83</v>
      </c>
      <c r="B2" s="400"/>
      <c r="C2" s="400"/>
      <c r="D2" s="400"/>
      <c r="E2" s="400"/>
      <c r="F2" s="400"/>
      <c r="G2" s="400"/>
      <c r="H2" s="400"/>
      <c r="I2" s="400"/>
    </row>
    <row r="3" spans="1:11" ht="20.100000000000001" customHeight="1">
      <c r="A3" s="433" t="s">
        <v>2</v>
      </c>
      <c r="B3" s="400"/>
      <c r="C3" s="400"/>
      <c r="D3" s="400"/>
      <c r="E3" s="400"/>
      <c r="F3" s="400"/>
      <c r="G3" s="400"/>
      <c r="H3" s="400"/>
      <c r="I3" s="400"/>
    </row>
    <row r="5" spans="1:11" ht="15.75">
      <c r="A5" s="434" t="s">
        <v>84</v>
      </c>
      <c r="B5" s="400"/>
      <c r="C5" s="400"/>
      <c r="D5" s="400"/>
      <c r="E5" s="400"/>
      <c r="F5" s="400"/>
      <c r="G5" s="400"/>
      <c r="H5" s="400"/>
      <c r="I5" s="400"/>
    </row>
    <row r="7" spans="1:11" ht="31.5">
      <c r="A7" s="78" t="s">
        <v>85</v>
      </c>
      <c r="C7" s="79" t="s">
        <v>86</v>
      </c>
      <c r="E7" s="80" t="s">
        <v>66</v>
      </c>
      <c r="G7" s="81" t="s">
        <v>87</v>
      </c>
      <c r="I7" s="82" t="s">
        <v>88</v>
      </c>
    </row>
    <row r="8" spans="1:11" ht="18.75">
      <c r="A8" s="83" t="s">
        <v>89</v>
      </c>
      <c r="C8" s="1" t="s">
        <v>90</v>
      </c>
      <c r="E8" s="381">
        <v>302703819727</v>
      </c>
      <c r="G8" s="382">
        <f>E8/304580672961</f>
        <v>0.99383791093586449</v>
      </c>
      <c r="H8" s="383"/>
      <c r="I8" s="382">
        <v>9.3577463170658209E-2</v>
      </c>
      <c r="J8" s="381"/>
      <c r="K8" s="391"/>
    </row>
    <row r="9" spans="1:11" ht="18.75">
      <c r="A9" s="84" t="s">
        <v>91</v>
      </c>
      <c r="C9" s="1" t="s">
        <v>92</v>
      </c>
      <c r="E9" s="381">
        <v>0</v>
      </c>
      <c r="G9" s="382">
        <f>E9/304580672961</f>
        <v>0</v>
      </c>
      <c r="H9" s="383"/>
      <c r="I9" s="382">
        <v>0</v>
      </c>
      <c r="J9" s="394"/>
    </row>
    <row r="10" spans="1:11" ht="18.75">
      <c r="A10" s="85" t="s">
        <v>93</v>
      </c>
      <c r="C10" s="1" t="s">
        <v>94</v>
      </c>
      <c r="E10" s="381">
        <v>1087173146</v>
      </c>
      <c r="G10" s="382">
        <f>E10/304580672961</f>
        <v>3.5694094948014216E-3</v>
      </c>
      <c r="H10" s="383"/>
      <c r="I10" s="382">
        <v>3.360872853262818E-4</v>
      </c>
      <c r="J10" s="394"/>
    </row>
    <row r="11" spans="1:11" ht="18.75">
      <c r="A11" s="86" t="s">
        <v>95</v>
      </c>
      <c r="C11" s="1" t="s">
        <v>96</v>
      </c>
      <c r="E11" s="381">
        <v>1554064338</v>
      </c>
      <c r="G11" s="382">
        <f>E11/304580672961</f>
        <v>5.1023077823424143E-3</v>
      </c>
      <c r="H11" s="383"/>
      <c r="I11" s="382">
        <v>4.804214181544963E-4</v>
      </c>
      <c r="J11" s="394"/>
    </row>
    <row r="12" spans="1:11" ht="19.5" thickBot="1">
      <c r="A12" s="87" t="s">
        <v>57</v>
      </c>
      <c r="E12" s="386">
        <f>SUM(E8:$E$11)</f>
        <v>305345057211</v>
      </c>
      <c r="G12" s="384">
        <f>SUM(G8:$G$11)</f>
        <v>1.0025096282130084</v>
      </c>
      <c r="H12" s="383"/>
      <c r="I12" s="384">
        <f>SUM(I8:I11)</f>
        <v>9.4393971874138977E-2</v>
      </c>
      <c r="J12" s="394"/>
    </row>
    <row r="13" spans="1:11" ht="15.75" thickTop="1">
      <c r="E13" s="88"/>
      <c r="G13" s="89"/>
      <c r="I13" s="9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4"/>
  <sheetViews>
    <sheetView rightToLeft="1" view="pageBreakPreview" topLeftCell="A14" zoomScale="80" zoomScaleNormal="100" zoomScaleSheetLayoutView="80" workbookViewId="0">
      <selection activeCell="M33" sqref="M33"/>
    </sheetView>
  </sheetViews>
  <sheetFormatPr defaultRowHeight="15"/>
  <cols>
    <col min="1" max="1" width="17" customWidth="1"/>
    <col min="2" max="2" width="1.42578125" customWidth="1"/>
    <col min="3" max="3" width="12.5703125" bestFit="1" customWidth="1"/>
    <col min="4" max="4" width="1.42578125" customWidth="1"/>
    <col min="5" max="5" width="16.85546875" bestFit="1" customWidth="1"/>
    <col min="6" max="6" width="1.42578125" customWidth="1"/>
    <col min="7" max="7" width="10.85546875" bestFit="1" customWidth="1"/>
    <col min="8" max="8" width="1.42578125" customWidth="1"/>
    <col min="9" max="9" width="22" bestFit="1" customWidth="1"/>
    <col min="10" max="10" width="1.42578125" customWidth="1"/>
    <col min="11" max="11" width="19" bestFit="1" customWidth="1"/>
    <col min="12" max="12" width="1.42578125" customWidth="1"/>
    <col min="13" max="13" width="22" bestFit="1" customWidth="1"/>
    <col min="14" max="14" width="1.42578125" customWidth="1"/>
    <col min="15" max="15" width="22" bestFit="1" customWidth="1"/>
    <col min="16" max="16" width="1.42578125" customWidth="1"/>
    <col min="17" max="17" width="19" bestFit="1" customWidth="1"/>
    <col min="18" max="18" width="1.42578125" customWidth="1"/>
    <col min="19" max="19" width="22" bestFit="1" customWidth="1"/>
  </cols>
  <sheetData>
    <row r="1" spans="1:19" ht="20.100000000000001" customHeight="1">
      <c r="A1" s="435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</row>
    <row r="2" spans="1:19" ht="20.100000000000001" customHeight="1">
      <c r="A2" s="436" t="s">
        <v>83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</row>
    <row r="3" spans="1:19" ht="20.100000000000001" customHeight="1">
      <c r="A3" s="437" t="s">
        <v>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</row>
    <row r="5" spans="1:19" ht="15.75">
      <c r="A5" s="438" t="s">
        <v>97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</row>
    <row r="7" spans="1:19" ht="15.75">
      <c r="C7" s="439" t="s">
        <v>98</v>
      </c>
      <c r="D7" s="409"/>
      <c r="E7" s="409"/>
      <c r="F7" s="409"/>
      <c r="G7" s="409"/>
      <c r="I7" s="440" t="s">
        <v>99</v>
      </c>
      <c r="J7" s="409"/>
      <c r="K7" s="409"/>
      <c r="L7" s="409"/>
      <c r="M7" s="409"/>
      <c r="O7" s="441" t="s">
        <v>7</v>
      </c>
      <c r="P7" s="409"/>
      <c r="Q7" s="409"/>
      <c r="R7" s="409"/>
      <c r="S7" s="409"/>
    </row>
    <row r="8" spans="1:19" ht="31.5">
      <c r="A8" s="91" t="s">
        <v>58</v>
      </c>
      <c r="C8" s="92" t="s">
        <v>100</v>
      </c>
      <c r="E8" s="93" t="s">
        <v>101</v>
      </c>
      <c r="G8" s="94" t="s">
        <v>102</v>
      </c>
      <c r="I8" s="95" t="s">
        <v>103</v>
      </c>
      <c r="K8" s="96" t="s">
        <v>104</v>
      </c>
      <c r="M8" s="97" t="s">
        <v>105</v>
      </c>
      <c r="O8" s="98" t="s">
        <v>103</v>
      </c>
      <c r="Q8" s="99" t="s">
        <v>104</v>
      </c>
      <c r="S8" s="100" t="s">
        <v>105</v>
      </c>
    </row>
    <row r="9" spans="1:19" ht="30">
      <c r="A9" s="101" t="s">
        <v>17</v>
      </c>
      <c r="C9" s="1" t="s">
        <v>106</v>
      </c>
      <c r="E9" s="381">
        <v>2500000</v>
      </c>
      <c r="F9" s="381"/>
      <c r="G9" s="381">
        <v>1700</v>
      </c>
      <c r="H9" s="381"/>
      <c r="I9" s="381">
        <v>0</v>
      </c>
      <c r="J9" s="381"/>
      <c r="K9" s="381">
        <v>0</v>
      </c>
      <c r="L9" s="381"/>
      <c r="M9" s="381">
        <v>0</v>
      </c>
      <c r="N9" s="381"/>
      <c r="O9" s="381">
        <v>4250000000</v>
      </c>
      <c r="P9" s="381"/>
      <c r="Q9" s="381">
        <v>0</v>
      </c>
      <c r="R9" s="381"/>
      <c r="S9" s="381">
        <v>4250000000</v>
      </c>
    </row>
    <row r="10" spans="1:19" ht="18.75">
      <c r="A10" s="102" t="s">
        <v>19</v>
      </c>
      <c r="C10" s="1" t="s">
        <v>107</v>
      </c>
      <c r="E10" s="381">
        <v>144860000</v>
      </c>
      <c r="F10" s="381"/>
      <c r="G10" s="381">
        <v>64</v>
      </c>
      <c r="H10" s="381"/>
      <c r="I10" s="381">
        <v>9271040000</v>
      </c>
      <c r="J10" s="381"/>
      <c r="K10" s="381">
        <v>0</v>
      </c>
      <c r="L10" s="381"/>
      <c r="M10" s="381">
        <v>9271040000</v>
      </c>
      <c r="N10" s="381"/>
      <c r="O10" s="381">
        <v>9271040000</v>
      </c>
      <c r="P10" s="381"/>
      <c r="Q10" s="381">
        <v>0</v>
      </c>
      <c r="R10" s="381"/>
      <c r="S10" s="381">
        <v>9271040000</v>
      </c>
    </row>
    <row r="11" spans="1:19" ht="18.75">
      <c r="A11" s="103" t="s">
        <v>22</v>
      </c>
      <c r="C11" s="1" t="s">
        <v>108</v>
      </c>
      <c r="E11" s="381">
        <v>30220930</v>
      </c>
      <c r="F11" s="381"/>
      <c r="G11" s="381">
        <v>130</v>
      </c>
      <c r="H11" s="381"/>
      <c r="I11" s="381">
        <v>0</v>
      </c>
      <c r="J11" s="381"/>
      <c r="K11" s="381">
        <v>0</v>
      </c>
      <c r="L11" s="381"/>
      <c r="M11" s="381">
        <v>0</v>
      </c>
      <c r="N11" s="381"/>
      <c r="O11" s="381">
        <v>3928720900</v>
      </c>
      <c r="P11" s="381"/>
      <c r="Q11" s="381">
        <v>0</v>
      </c>
      <c r="R11" s="381"/>
      <c r="S11" s="381">
        <v>3928720900</v>
      </c>
    </row>
    <row r="12" spans="1:19" ht="30">
      <c r="A12" s="104" t="s">
        <v>109</v>
      </c>
      <c r="C12" s="1" t="s">
        <v>110</v>
      </c>
      <c r="E12" s="381">
        <v>25453</v>
      </c>
      <c r="F12" s="381"/>
      <c r="G12" s="381">
        <v>40</v>
      </c>
      <c r="H12" s="381"/>
      <c r="I12" s="381">
        <v>0</v>
      </c>
      <c r="J12" s="381"/>
      <c r="K12" s="381">
        <v>0</v>
      </c>
      <c r="L12" s="381"/>
      <c r="M12" s="381">
        <v>0</v>
      </c>
      <c r="N12" s="381"/>
      <c r="O12" s="381">
        <v>1018120</v>
      </c>
      <c r="P12" s="381"/>
      <c r="Q12" s="381">
        <v>0</v>
      </c>
      <c r="R12" s="381"/>
      <c r="S12" s="381">
        <v>1018120</v>
      </c>
    </row>
    <row r="13" spans="1:19" ht="30">
      <c r="A13" s="105" t="s">
        <v>111</v>
      </c>
      <c r="C13" s="1" t="s">
        <v>112</v>
      </c>
      <c r="E13" s="381">
        <v>325402</v>
      </c>
      <c r="F13" s="381"/>
      <c r="G13" s="381">
        <v>430</v>
      </c>
      <c r="H13" s="381"/>
      <c r="I13" s="381">
        <v>0</v>
      </c>
      <c r="J13" s="381"/>
      <c r="K13" s="381">
        <v>0</v>
      </c>
      <c r="L13" s="381"/>
      <c r="M13" s="381">
        <v>0</v>
      </c>
      <c r="N13" s="381"/>
      <c r="O13" s="381">
        <v>139922860</v>
      </c>
      <c r="P13" s="381"/>
      <c r="Q13" s="381">
        <v>0</v>
      </c>
      <c r="R13" s="381"/>
      <c r="S13" s="381">
        <v>139922860</v>
      </c>
    </row>
    <row r="14" spans="1:19" ht="30">
      <c r="A14" s="106" t="s">
        <v>113</v>
      </c>
      <c r="C14" s="1" t="s">
        <v>114</v>
      </c>
      <c r="E14" s="381">
        <v>587000</v>
      </c>
      <c r="F14" s="381"/>
      <c r="G14" s="381">
        <v>17165</v>
      </c>
      <c r="H14" s="381"/>
      <c r="I14" s="381">
        <v>0</v>
      </c>
      <c r="J14" s="381"/>
      <c r="K14" s="381">
        <v>0</v>
      </c>
      <c r="L14" s="381"/>
      <c r="M14" s="381">
        <v>0</v>
      </c>
      <c r="N14" s="381"/>
      <c r="O14" s="381">
        <v>10075855000</v>
      </c>
      <c r="P14" s="381"/>
      <c r="Q14" s="381">
        <v>-13783659</v>
      </c>
      <c r="R14" s="381"/>
      <c r="S14" s="381">
        <v>10062071341</v>
      </c>
    </row>
    <row r="15" spans="1:19" ht="30">
      <c r="A15" s="107" t="s">
        <v>24</v>
      </c>
      <c r="C15" s="1" t="s">
        <v>115</v>
      </c>
      <c r="E15" s="381">
        <v>1316253</v>
      </c>
      <c r="F15" s="381"/>
      <c r="G15" s="381">
        <v>3450</v>
      </c>
      <c r="H15" s="381"/>
      <c r="I15" s="381">
        <v>0</v>
      </c>
      <c r="J15" s="381"/>
      <c r="K15" s="381">
        <v>0</v>
      </c>
      <c r="L15" s="381"/>
      <c r="M15" s="381">
        <v>0</v>
      </c>
      <c r="N15" s="381"/>
      <c r="O15" s="381">
        <v>4541072850</v>
      </c>
      <c r="P15" s="381"/>
      <c r="Q15" s="381">
        <v>0</v>
      </c>
      <c r="R15" s="381"/>
      <c r="S15" s="381">
        <v>4541072850</v>
      </c>
    </row>
    <row r="16" spans="1:19" ht="30">
      <c r="A16" s="108" t="s">
        <v>25</v>
      </c>
      <c r="C16" s="1" t="s">
        <v>116</v>
      </c>
      <c r="E16" s="381">
        <v>2000000</v>
      </c>
      <c r="F16" s="381"/>
      <c r="G16" s="381">
        <v>212</v>
      </c>
      <c r="H16" s="381"/>
      <c r="I16" s="381">
        <v>0</v>
      </c>
      <c r="J16" s="381"/>
      <c r="K16" s="381">
        <v>0</v>
      </c>
      <c r="L16" s="381"/>
      <c r="M16" s="381">
        <v>0</v>
      </c>
      <c r="N16" s="381"/>
      <c r="O16" s="381">
        <v>424000000</v>
      </c>
      <c r="P16" s="381"/>
      <c r="Q16" s="381">
        <v>-15662269</v>
      </c>
      <c r="R16" s="381"/>
      <c r="S16" s="381">
        <v>408337731</v>
      </c>
    </row>
    <row r="17" spans="1:19" ht="30">
      <c r="A17" s="109" t="s">
        <v>27</v>
      </c>
      <c r="C17" s="1" t="s">
        <v>117</v>
      </c>
      <c r="E17" s="381">
        <v>19300000</v>
      </c>
      <c r="F17" s="381"/>
      <c r="G17" s="381">
        <v>1300</v>
      </c>
      <c r="H17" s="381"/>
      <c r="I17" s="381">
        <v>25090000000</v>
      </c>
      <c r="J17" s="381"/>
      <c r="K17" s="481">
        <v>-1920234029</v>
      </c>
      <c r="L17" s="381"/>
      <c r="M17" s="381">
        <v>23169765971</v>
      </c>
      <c r="N17" s="381"/>
      <c r="O17" s="381">
        <v>25090000000</v>
      </c>
      <c r="P17" s="381"/>
      <c r="Q17" s="381">
        <v>-1920234029</v>
      </c>
      <c r="R17" s="381"/>
      <c r="S17" s="381">
        <v>23169765971</v>
      </c>
    </row>
    <row r="18" spans="1:19" ht="18.75">
      <c r="A18" s="110" t="s">
        <v>28</v>
      </c>
      <c r="C18" s="1" t="s">
        <v>118</v>
      </c>
      <c r="E18" s="381">
        <v>18700000</v>
      </c>
      <c r="F18" s="381"/>
      <c r="G18" s="381">
        <v>1930</v>
      </c>
      <c r="H18" s="381"/>
      <c r="I18" s="381">
        <v>0</v>
      </c>
      <c r="J18" s="381"/>
      <c r="K18" s="381">
        <v>0</v>
      </c>
      <c r="L18" s="381"/>
      <c r="M18" s="381">
        <v>0</v>
      </c>
      <c r="N18" s="381"/>
      <c r="O18" s="381">
        <v>36091000000</v>
      </c>
      <c r="P18" s="381"/>
      <c r="Q18" s="381">
        <v>0</v>
      </c>
      <c r="R18" s="381"/>
      <c r="S18" s="381">
        <v>36091000000</v>
      </c>
    </row>
    <row r="19" spans="1:19" ht="30">
      <c r="A19" s="111" t="s">
        <v>29</v>
      </c>
      <c r="C19" s="1" t="s">
        <v>119</v>
      </c>
      <c r="E19" s="381">
        <v>26512314</v>
      </c>
      <c r="F19" s="381"/>
      <c r="G19" s="381">
        <v>400</v>
      </c>
      <c r="H19" s="381"/>
      <c r="I19" s="381">
        <v>0</v>
      </c>
      <c r="J19" s="381"/>
      <c r="K19" s="381">
        <v>0</v>
      </c>
      <c r="L19" s="381"/>
      <c r="M19" s="381">
        <v>0</v>
      </c>
      <c r="N19" s="381"/>
      <c r="O19" s="381">
        <v>10604925600</v>
      </c>
      <c r="P19" s="381"/>
      <c r="Q19" s="381">
        <v>-370729856</v>
      </c>
      <c r="R19" s="381"/>
      <c r="S19" s="381">
        <v>10234195744</v>
      </c>
    </row>
    <row r="20" spans="1:19" ht="30">
      <c r="A20" s="112" t="s">
        <v>30</v>
      </c>
      <c r="C20" s="1" t="s">
        <v>120</v>
      </c>
      <c r="E20" s="381">
        <v>11358171</v>
      </c>
      <c r="F20" s="381"/>
      <c r="G20" s="381">
        <v>720</v>
      </c>
      <c r="H20" s="381"/>
      <c r="I20" s="381">
        <v>0</v>
      </c>
      <c r="J20" s="381"/>
      <c r="K20" s="381">
        <v>0</v>
      </c>
      <c r="L20" s="381"/>
      <c r="M20" s="381">
        <v>0</v>
      </c>
      <c r="N20" s="381"/>
      <c r="O20" s="381">
        <v>8177883120</v>
      </c>
      <c r="P20" s="381"/>
      <c r="Q20" s="381">
        <v>0</v>
      </c>
      <c r="R20" s="381"/>
      <c r="S20" s="381">
        <v>8177883120</v>
      </c>
    </row>
    <row r="21" spans="1:19" ht="18.75">
      <c r="A21" s="113" t="s">
        <v>32</v>
      </c>
      <c r="C21" s="1" t="s">
        <v>121</v>
      </c>
      <c r="E21" s="381">
        <v>7655956</v>
      </c>
      <c r="F21" s="381"/>
      <c r="G21" s="381">
        <v>2000</v>
      </c>
      <c r="H21" s="381"/>
      <c r="I21" s="381">
        <v>0</v>
      </c>
      <c r="J21" s="381"/>
      <c r="K21" s="381">
        <v>0</v>
      </c>
      <c r="L21" s="381"/>
      <c r="M21" s="381">
        <v>0</v>
      </c>
      <c r="N21" s="381"/>
      <c r="O21" s="381">
        <v>15311912000</v>
      </c>
      <c r="P21" s="381"/>
      <c r="Q21" s="381">
        <v>0</v>
      </c>
      <c r="R21" s="381"/>
      <c r="S21" s="381">
        <v>15311912000</v>
      </c>
    </row>
    <row r="22" spans="1:19" ht="18.75">
      <c r="A22" s="114" t="s">
        <v>33</v>
      </c>
      <c r="C22" s="1" t="s">
        <v>122</v>
      </c>
      <c r="E22" s="381">
        <v>900000</v>
      </c>
      <c r="F22" s="381"/>
      <c r="G22" s="381">
        <v>2500</v>
      </c>
      <c r="H22" s="381"/>
      <c r="I22" s="381">
        <v>0</v>
      </c>
      <c r="J22" s="381"/>
      <c r="K22" s="381">
        <v>0</v>
      </c>
      <c r="L22" s="381"/>
      <c r="M22" s="381">
        <v>0</v>
      </c>
      <c r="N22" s="381"/>
      <c r="O22" s="381">
        <v>2250000000</v>
      </c>
      <c r="P22" s="381"/>
      <c r="Q22" s="381">
        <v>-205818295</v>
      </c>
      <c r="R22" s="381"/>
      <c r="S22" s="381">
        <v>2044181705</v>
      </c>
    </row>
    <row r="23" spans="1:19" ht="18.75">
      <c r="A23" s="115" t="s">
        <v>34</v>
      </c>
      <c r="C23" s="1" t="s">
        <v>107</v>
      </c>
      <c r="E23" s="381">
        <v>418421</v>
      </c>
      <c r="F23" s="381"/>
      <c r="G23" s="381">
        <v>300</v>
      </c>
      <c r="H23" s="381"/>
      <c r="I23" s="381">
        <v>125526300</v>
      </c>
      <c r="J23" s="381"/>
      <c r="K23" s="481">
        <v>-7440992</v>
      </c>
      <c r="L23" s="381"/>
      <c r="M23" s="381">
        <v>118085308</v>
      </c>
      <c r="N23" s="381"/>
      <c r="O23" s="381">
        <v>125526300</v>
      </c>
      <c r="P23" s="381"/>
      <c r="Q23" s="381">
        <v>-7440992</v>
      </c>
      <c r="R23" s="381"/>
      <c r="S23" s="381">
        <v>118085308</v>
      </c>
    </row>
    <row r="24" spans="1:19" ht="30">
      <c r="A24" s="116" t="s">
        <v>35</v>
      </c>
      <c r="C24" s="1" t="s">
        <v>116</v>
      </c>
      <c r="E24" s="381">
        <v>3000000</v>
      </c>
      <c r="F24" s="381"/>
      <c r="G24" s="381">
        <v>450</v>
      </c>
      <c r="H24" s="381"/>
      <c r="I24" s="381">
        <v>0</v>
      </c>
      <c r="J24" s="381"/>
      <c r="K24" s="481">
        <v>0</v>
      </c>
      <c r="L24" s="381"/>
      <c r="M24" s="381">
        <v>0</v>
      </c>
      <c r="N24" s="381"/>
      <c r="O24" s="381">
        <v>1350000000</v>
      </c>
      <c r="P24" s="381"/>
      <c r="Q24" s="381">
        <v>-104108723</v>
      </c>
      <c r="R24" s="381"/>
      <c r="S24" s="381">
        <v>1245891277</v>
      </c>
    </row>
    <row r="25" spans="1:19" ht="18.75">
      <c r="A25" s="117" t="s">
        <v>37</v>
      </c>
      <c r="C25" s="1" t="s">
        <v>107</v>
      </c>
      <c r="E25" s="381">
        <v>10000000</v>
      </c>
      <c r="F25" s="381"/>
      <c r="G25" s="381">
        <v>2400</v>
      </c>
      <c r="H25" s="381"/>
      <c r="I25" s="381">
        <v>24000000000</v>
      </c>
      <c r="J25" s="381"/>
      <c r="K25" s="481">
        <v>-32831737</v>
      </c>
      <c r="L25" s="381"/>
      <c r="M25" s="381">
        <v>23967168263</v>
      </c>
      <c r="N25" s="381"/>
      <c r="O25" s="381">
        <v>24000000000</v>
      </c>
      <c r="P25" s="381"/>
      <c r="Q25" s="381">
        <v>-26679994</v>
      </c>
      <c r="R25" s="381"/>
      <c r="S25" s="381">
        <v>23973320006</v>
      </c>
    </row>
    <row r="26" spans="1:19" ht="18.75">
      <c r="A26" s="118" t="s">
        <v>39</v>
      </c>
      <c r="C26" s="1" t="s">
        <v>123</v>
      </c>
      <c r="E26" s="381">
        <v>25072151</v>
      </c>
      <c r="F26" s="381"/>
      <c r="G26" s="381">
        <v>1700</v>
      </c>
      <c r="H26" s="381"/>
      <c r="I26" s="381">
        <v>42622656700</v>
      </c>
      <c r="J26" s="381"/>
      <c r="K26" s="481">
        <v>-2240386238</v>
      </c>
      <c r="L26" s="381"/>
      <c r="M26" s="381">
        <v>40382270462</v>
      </c>
      <c r="N26" s="381"/>
      <c r="O26" s="381">
        <v>42622656700</v>
      </c>
      <c r="P26" s="381"/>
      <c r="Q26" s="381">
        <v>-2216825574</v>
      </c>
      <c r="R26" s="381"/>
      <c r="S26" s="381">
        <v>40405831126</v>
      </c>
    </row>
    <row r="27" spans="1:19" ht="18.75">
      <c r="A27" s="119" t="s">
        <v>41</v>
      </c>
      <c r="C27" s="1" t="s">
        <v>124</v>
      </c>
      <c r="E27" s="381">
        <v>2400000</v>
      </c>
      <c r="F27" s="381"/>
      <c r="G27" s="381">
        <v>700</v>
      </c>
      <c r="H27" s="381"/>
      <c r="I27" s="381">
        <v>0</v>
      </c>
      <c r="J27" s="381"/>
      <c r="K27" s="481">
        <v>0</v>
      </c>
      <c r="L27" s="381"/>
      <c r="M27" s="381">
        <v>0</v>
      </c>
      <c r="N27" s="381"/>
      <c r="O27" s="381">
        <v>1680000000</v>
      </c>
      <c r="P27" s="381"/>
      <c r="Q27" s="381">
        <v>-46977364</v>
      </c>
      <c r="R27" s="381"/>
      <c r="S27" s="381">
        <v>1633022636</v>
      </c>
    </row>
    <row r="28" spans="1:19" ht="18.75">
      <c r="A28" s="120" t="s">
        <v>125</v>
      </c>
      <c r="C28" s="1" t="s">
        <v>126</v>
      </c>
      <c r="E28" s="381">
        <v>1685086</v>
      </c>
      <c r="F28" s="381"/>
      <c r="G28" s="381">
        <v>1840</v>
      </c>
      <c r="H28" s="381"/>
      <c r="I28" s="381">
        <v>0</v>
      </c>
      <c r="J28" s="381"/>
      <c r="K28" s="481">
        <v>0</v>
      </c>
      <c r="L28" s="381"/>
      <c r="M28" s="381">
        <v>0</v>
      </c>
      <c r="N28" s="381"/>
      <c r="O28" s="381">
        <v>3100558240</v>
      </c>
      <c r="P28" s="381"/>
      <c r="Q28" s="381">
        <v>-246324299</v>
      </c>
      <c r="R28" s="381"/>
      <c r="S28" s="381">
        <v>2854233941</v>
      </c>
    </row>
    <row r="29" spans="1:19" ht="18.75">
      <c r="A29" s="121" t="s">
        <v>42</v>
      </c>
      <c r="C29" s="1" t="s">
        <v>127</v>
      </c>
      <c r="E29" s="381">
        <v>4500000</v>
      </c>
      <c r="F29" s="381"/>
      <c r="G29" s="381">
        <v>79</v>
      </c>
      <c r="H29" s="381"/>
      <c r="I29" s="381">
        <v>355500000</v>
      </c>
      <c r="J29" s="381"/>
      <c r="K29" s="481">
        <v>-28036278</v>
      </c>
      <c r="L29" s="381"/>
      <c r="M29" s="381">
        <v>327463722</v>
      </c>
      <c r="N29" s="381"/>
      <c r="O29" s="381">
        <v>355500000</v>
      </c>
      <c r="P29" s="381"/>
      <c r="Q29" s="381">
        <v>-28036278</v>
      </c>
      <c r="R29" s="381"/>
      <c r="S29" s="381">
        <v>327463722</v>
      </c>
    </row>
    <row r="30" spans="1:19" ht="18.75">
      <c r="A30" s="122" t="s">
        <v>128</v>
      </c>
      <c r="C30" s="1" t="s">
        <v>129</v>
      </c>
      <c r="E30" s="381">
        <v>2000000</v>
      </c>
      <c r="F30" s="381"/>
      <c r="G30" s="381">
        <v>4500</v>
      </c>
      <c r="H30" s="381"/>
      <c r="I30" s="381">
        <v>0</v>
      </c>
      <c r="J30" s="381"/>
      <c r="K30" s="381">
        <v>0</v>
      </c>
      <c r="L30" s="381"/>
      <c r="M30" s="381">
        <v>0</v>
      </c>
      <c r="N30" s="381"/>
      <c r="O30" s="381">
        <v>9000000000</v>
      </c>
      <c r="P30" s="381"/>
      <c r="Q30" s="381">
        <v>-533505155</v>
      </c>
      <c r="R30" s="381"/>
      <c r="S30" s="381">
        <v>8466494845</v>
      </c>
    </row>
    <row r="31" spans="1:19" ht="18.75">
      <c r="A31" s="123" t="s">
        <v>43</v>
      </c>
      <c r="C31" s="1" t="s">
        <v>107</v>
      </c>
      <c r="E31" s="381">
        <v>13400000</v>
      </c>
      <c r="F31" s="381"/>
      <c r="G31" s="381">
        <v>700</v>
      </c>
      <c r="H31" s="381"/>
      <c r="I31" s="381">
        <v>9380000000</v>
      </c>
      <c r="J31" s="381"/>
      <c r="K31" s="381">
        <v>0</v>
      </c>
      <c r="L31" s="381"/>
      <c r="M31" s="381">
        <v>9380000000</v>
      </c>
      <c r="N31" s="381"/>
      <c r="O31" s="381">
        <v>9380000000</v>
      </c>
      <c r="P31" s="381"/>
      <c r="Q31" s="381">
        <v>0</v>
      </c>
      <c r="R31" s="381"/>
      <c r="S31" s="381">
        <v>9380000000</v>
      </c>
    </row>
    <row r="32" spans="1:19" ht="18.75">
      <c r="A32" s="124" t="s">
        <v>45</v>
      </c>
      <c r="C32" s="1" t="s">
        <v>107</v>
      </c>
      <c r="E32" s="381">
        <v>8994431</v>
      </c>
      <c r="F32" s="381"/>
      <c r="G32" s="381">
        <v>650</v>
      </c>
      <c r="H32" s="381"/>
      <c r="I32" s="381">
        <f>5846378850+1300</f>
        <v>5846380150</v>
      </c>
      <c r="J32" s="381"/>
      <c r="K32" s="381">
        <v>0</v>
      </c>
      <c r="L32" s="381"/>
      <c r="M32" s="381">
        <f>I32+K32</f>
        <v>5846380150</v>
      </c>
      <c r="N32" s="381"/>
      <c r="O32" s="381">
        <v>5846385512</v>
      </c>
      <c r="P32" s="381"/>
      <c r="Q32" s="381">
        <v>0</v>
      </c>
      <c r="R32" s="381"/>
      <c r="S32" s="381">
        <v>5846385512</v>
      </c>
    </row>
    <row r="33" spans="1:19" ht="18.75">
      <c r="A33" s="125" t="s">
        <v>46</v>
      </c>
      <c r="C33" s="1" t="s">
        <v>130</v>
      </c>
      <c r="E33" s="381">
        <v>2450000</v>
      </c>
      <c r="F33" s="381"/>
      <c r="G33" s="381">
        <v>2020</v>
      </c>
      <c r="H33" s="381"/>
      <c r="I33" s="381">
        <v>0</v>
      </c>
      <c r="J33" s="381"/>
      <c r="K33" s="381">
        <v>0</v>
      </c>
      <c r="L33" s="381"/>
      <c r="M33" s="381">
        <f t="shared" ref="M33:M41" si="0">I33+K33</f>
        <v>0</v>
      </c>
      <c r="N33" s="381"/>
      <c r="O33" s="381">
        <v>4949001660</v>
      </c>
      <c r="P33" s="381"/>
      <c r="Q33" s="381">
        <v>-38187308</v>
      </c>
      <c r="R33" s="381"/>
      <c r="S33" s="381">
        <v>4910814352</v>
      </c>
    </row>
    <row r="34" spans="1:19" ht="18.75">
      <c r="A34" s="126" t="s">
        <v>48</v>
      </c>
      <c r="C34" s="1" t="s">
        <v>107</v>
      </c>
      <c r="E34" s="381">
        <v>29900003</v>
      </c>
      <c r="F34" s="381"/>
      <c r="G34" s="381">
        <v>230</v>
      </c>
      <c r="H34" s="381"/>
      <c r="I34" s="381">
        <v>6877000690</v>
      </c>
      <c r="J34" s="381"/>
      <c r="K34" s="381">
        <v>0</v>
      </c>
      <c r="L34" s="381"/>
      <c r="M34" s="381">
        <f>I34+K34</f>
        <v>6877000690</v>
      </c>
      <c r="N34" s="381"/>
      <c r="O34" s="381">
        <v>6877000690</v>
      </c>
      <c r="P34" s="381"/>
      <c r="Q34" s="381">
        <v>0</v>
      </c>
      <c r="R34" s="381"/>
      <c r="S34" s="381">
        <v>6877000690</v>
      </c>
    </row>
    <row r="35" spans="1:19" ht="18.75">
      <c r="A35" s="127" t="s">
        <v>49</v>
      </c>
      <c r="C35" s="1" t="s">
        <v>131</v>
      </c>
      <c r="E35" s="381">
        <v>7236530</v>
      </c>
      <c r="F35" s="381"/>
      <c r="G35" s="381">
        <v>3530</v>
      </c>
      <c r="H35" s="381"/>
      <c r="I35" s="381">
        <v>0</v>
      </c>
      <c r="J35" s="381"/>
      <c r="K35" s="381">
        <v>0</v>
      </c>
      <c r="L35" s="381"/>
      <c r="M35" s="381">
        <f t="shared" si="0"/>
        <v>0</v>
      </c>
      <c r="N35" s="381"/>
      <c r="O35" s="381">
        <v>25544950900</v>
      </c>
      <c r="P35" s="381"/>
      <c r="Q35" s="381">
        <v>0</v>
      </c>
      <c r="R35" s="381"/>
      <c r="S35" s="381">
        <v>25544950900</v>
      </c>
    </row>
    <row r="36" spans="1:19" ht="18.75">
      <c r="A36" s="128" t="s">
        <v>132</v>
      </c>
      <c r="C36" s="1" t="s">
        <v>106</v>
      </c>
      <c r="E36" s="381">
        <v>1565000</v>
      </c>
      <c r="F36" s="381"/>
      <c r="G36" s="381">
        <v>13600</v>
      </c>
      <c r="H36" s="381"/>
      <c r="I36" s="381">
        <v>0</v>
      </c>
      <c r="J36" s="381"/>
      <c r="K36" s="381">
        <v>0</v>
      </c>
      <c r="L36" s="381"/>
      <c r="M36" s="381">
        <f t="shared" si="0"/>
        <v>0</v>
      </c>
      <c r="N36" s="381"/>
      <c r="O36" s="381">
        <v>21284000000</v>
      </c>
      <c r="P36" s="381"/>
      <c r="Q36" s="381">
        <v>0</v>
      </c>
      <c r="R36" s="381"/>
      <c r="S36" s="381">
        <v>21284000000</v>
      </c>
    </row>
    <row r="37" spans="1:19" ht="18.75">
      <c r="A37" s="129" t="s">
        <v>50</v>
      </c>
      <c r="C37" s="1" t="s">
        <v>117</v>
      </c>
      <c r="E37" s="381">
        <v>10000000</v>
      </c>
      <c r="F37" s="381"/>
      <c r="G37" s="381">
        <v>2150</v>
      </c>
      <c r="H37" s="381"/>
      <c r="I37" s="381">
        <v>21500000000</v>
      </c>
      <c r="J37" s="381"/>
      <c r="K37" s="481">
        <v>-447015426</v>
      </c>
      <c r="L37" s="381"/>
      <c r="M37" s="381">
        <f>I37+K37</f>
        <v>21052984574</v>
      </c>
      <c r="N37" s="381"/>
      <c r="O37" s="381">
        <v>21500000000</v>
      </c>
      <c r="P37" s="381"/>
      <c r="Q37" s="381">
        <v>-447015426</v>
      </c>
      <c r="R37" s="381"/>
      <c r="S37" s="381">
        <v>21052984574</v>
      </c>
    </row>
    <row r="38" spans="1:19" ht="30">
      <c r="A38" s="130" t="s">
        <v>52</v>
      </c>
      <c r="C38" s="1" t="s">
        <v>133</v>
      </c>
      <c r="E38" s="381">
        <v>500000</v>
      </c>
      <c r="F38" s="381"/>
      <c r="G38" s="381">
        <v>300</v>
      </c>
      <c r="H38" s="381"/>
      <c r="I38" s="381">
        <v>0</v>
      </c>
      <c r="J38" s="381"/>
      <c r="K38" s="381">
        <v>0</v>
      </c>
      <c r="L38" s="381"/>
      <c r="M38" s="381">
        <f t="shared" si="0"/>
        <v>0</v>
      </c>
      <c r="N38" s="381"/>
      <c r="O38" s="381">
        <v>150000000</v>
      </c>
      <c r="P38" s="381"/>
      <c r="Q38" s="381">
        <v>0</v>
      </c>
      <c r="R38" s="381"/>
      <c r="S38" s="381">
        <v>150000000</v>
      </c>
    </row>
    <row r="39" spans="1:19" ht="18.75">
      <c r="A39" s="131" t="s">
        <v>55</v>
      </c>
      <c r="C39" s="1" t="s">
        <v>134</v>
      </c>
      <c r="E39" s="381">
        <v>23692722</v>
      </c>
      <c r="F39" s="381"/>
      <c r="G39" s="381">
        <v>7</v>
      </c>
      <c r="H39" s="381"/>
      <c r="I39" s="381">
        <v>0</v>
      </c>
      <c r="J39" s="381"/>
      <c r="K39" s="381">
        <v>0</v>
      </c>
      <c r="L39" s="381"/>
      <c r="M39" s="381">
        <f t="shared" si="0"/>
        <v>0</v>
      </c>
      <c r="N39" s="381"/>
      <c r="O39" s="381">
        <v>165849054</v>
      </c>
      <c r="P39" s="381"/>
      <c r="Q39" s="381">
        <v>-1686601</v>
      </c>
      <c r="R39" s="381"/>
      <c r="S39" s="381">
        <v>164162453</v>
      </c>
    </row>
    <row r="40" spans="1:19" ht="30">
      <c r="A40" s="132" t="s">
        <v>56</v>
      </c>
      <c r="C40" s="1" t="s">
        <v>135</v>
      </c>
      <c r="E40" s="381">
        <v>10449077</v>
      </c>
      <c r="F40" s="381"/>
      <c r="G40" s="381">
        <v>1440</v>
      </c>
      <c r="H40" s="381"/>
      <c r="I40" s="385">
        <v>0</v>
      </c>
      <c r="J40" s="381"/>
      <c r="K40" s="385">
        <v>0</v>
      </c>
      <c r="L40" s="381"/>
      <c r="M40" s="381">
        <f t="shared" si="0"/>
        <v>0</v>
      </c>
      <c r="N40" s="381"/>
      <c r="O40" s="385">
        <f>15046673152+38617</f>
        <v>15046711769</v>
      </c>
      <c r="P40" s="381"/>
      <c r="Q40" s="385">
        <v>-612939287</v>
      </c>
      <c r="R40" s="381"/>
      <c r="S40" s="381">
        <v>14433772482</v>
      </c>
    </row>
    <row r="41" spans="1:19" ht="19.5" thickBot="1">
      <c r="A41" s="133" t="s">
        <v>57</v>
      </c>
      <c r="E41" s="381"/>
      <c r="F41" s="381"/>
      <c r="G41" s="381"/>
      <c r="H41" s="381"/>
      <c r="I41" s="381">
        <f>SUM(I9:I40)</f>
        <v>145068103840</v>
      </c>
      <c r="J41" s="381"/>
      <c r="K41" s="481">
        <f>SUM(K9:K40)</f>
        <v>-4675944700</v>
      </c>
      <c r="L41" s="381"/>
      <c r="M41" s="386">
        <f>SUM(M9:M40)</f>
        <v>140392159140</v>
      </c>
      <c r="N41" s="381"/>
      <c r="O41" s="381">
        <f>SUM(O9:$O$40)</f>
        <v>323135491275</v>
      </c>
      <c r="P41" s="381"/>
      <c r="Q41" s="381">
        <f>SUM(Q9:$Q$40)</f>
        <v>-6835955109</v>
      </c>
      <c r="R41" s="381"/>
      <c r="S41" s="386">
        <f>SUM(S9:S40)</f>
        <v>316299536166</v>
      </c>
    </row>
    <row r="42" spans="1:19" ht="19.5" thickTop="1">
      <c r="I42" s="134"/>
      <c r="K42" s="135"/>
      <c r="M42" s="381"/>
      <c r="O42" s="136"/>
      <c r="Q42" s="137"/>
      <c r="S42" s="381"/>
    </row>
    <row r="43" spans="1:19" ht="18.75">
      <c r="I43" s="390"/>
      <c r="K43" s="390"/>
      <c r="M43" s="381"/>
      <c r="N43" s="381"/>
      <c r="O43" s="381"/>
      <c r="P43" s="381"/>
      <c r="Q43" s="381"/>
      <c r="R43" s="381"/>
      <c r="S43" s="381"/>
    </row>
    <row r="44" spans="1:19" ht="18.75">
      <c r="S44" s="381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6"/>
  <sheetViews>
    <sheetView rightToLeft="1" view="pageBreakPreview" zoomScaleNormal="100" zoomScaleSheetLayoutView="100" workbookViewId="0">
      <selection activeCell="Q13" sqref="Q13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8.42578125" customWidth="1"/>
    <col min="8" max="8" width="1.42578125" customWidth="1"/>
    <col min="9" max="9" width="14.1406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4.140625" customWidth="1"/>
    <col min="16" max="16" width="1.42578125" customWidth="1"/>
    <col min="17" max="17" width="18.42578125" customWidth="1"/>
  </cols>
  <sheetData>
    <row r="1" spans="1:17" ht="20.100000000000001" customHeight="1">
      <c r="A1" s="442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</row>
    <row r="2" spans="1:17" ht="20.100000000000001" customHeight="1">
      <c r="A2" s="443" t="s">
        <v>83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</row>
    <row r="3" spans="1:17" ht="20.100000000000001" customHeight="1">
      <c r="A3" s="444" t="s">
        <v>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</row>
    <row r="5" spans="1:17" ht="15.75">
      <c r="A5" s="445" t="s">
        <v>136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</row>
    <row r="7" spans="1:17" ht="15.75">
      <c r="G7" s="446" t="s">
        <v>99</v>
      </c>
      <c r="H7" s="409"/>
      <c r="I7" s="409"/>
      <c r="J7" s="409"/>
      <c r="K7" s="409"/>
      <c r="M7" s="447" t="s">
        <v>7</v>
      </c>
      <c r="N7" s="409"/>
      <c r="O7" s="409"/>
      <c r="P7" s="409"/>
      <c r="Q7" s="409"/>
    </row>
    <row r="8" spans="1:17" ht="31.5">
      <c r="A8" s="138" t="s">
        <v>85</v>
      </c>
      <c r="C8" s="139" t="s">
        <v>137</v>
      </c>
      <c r="E8" s="140" t="s">
        <v>59</v>
      </c>
      <c r="G8" s="141" t="s">
        <v>138</v>
      </c>
      <c r="I8" s="142" t="s">
        <v>104</v>
      </c>
      <c r="K8" s="143" t="s">
        <v>139</v>
      </c>
      <c r="M8" s="144" t="s">
        <v>138</v>
      </c>
      <c r="O8" s="145" t="s">
        <v>104</v>
      </c>
      <c r="Q8" s="146" t="s">
        <v>139</v>
      </c>
    </row>
    <row r="9" spans="1:17" ht="30">
      <c r="A9" s="147" t="s">
        <v>140</v>
      </c>
      <c r="C9" s="1" t="s">
        <v>141</v>
      </c>
      <c r="E9" s="1" t="s">
        <v>142</v>
      </c>
      <c r="G9" s="381">
        <v>33667</v>
      </c>
      <c r="H9" s="381"/>
      <c r="I9" s="381">
        <v>0</v>
      </c>
      <c r="J9" s="381"/>
      <c r="K9" s="381">
        <v>33667</v>
      </c>
      <c r="L9" s="381"/>
      <c r="M9" s="381">
        <v>3068383</v>
      </c>
      <c r="N9" s="381"/>
      <c r="O9" s="381">
        <v>0</v>
      </c>
      <c r="P9" s="381"/>
      <c r="Q9" s="381">
        <v>3068383</v>
      </c>
    </row>
    <row r="10" spans="1:17" ht="30">
      <c r="A10" s="148" t="s">
        <v>143</v>
      </c>
      <c r="C10" s="1" t="s">
        <v>141</v>
      </c>
      <c r="E10" s="1" t="s">
        <v>142</v>
      </c>
      <c r="G10" s="381">
        <v>2827</v>
      </c>
      <c r="H10" s="381"/>
      <c r="I10" s="381">
        <v>0</v>
      </c>
      <c r="J10" s="381"/>
      <c r="K10" s="381">
        <v>2827</v>
      </c>
      <c r="L10" s="381"/>
      <c r="M10" s="381">
        <v>38919754</v>
      </c>
      <c r="N10" s="381"/>
      <c r="O10" s="381">
        <v>0</v>
      </c>
      <c r="P10" s="381"/>
      <c r="Q10" s="381">
        <v>38919754</v>
      </c>
    </row>
    <row r="11" spans="1:17" ht="30">
      <c r="A11" s="149" t="s">
        <v>144</v>
      </c>
      <c r="C11" s="1" t="s">
        <v>123</v>
      </c>
      <c r="E11" s="1" t="s">
        <v>142</v>
      </c>
      <c r="G11" s="381">
        <v>1413521</v>
      </c>
      <c r="H11" s="381"/>
      <c r="I11" s="381">
        <v>0</v>
      </c>
      <c r="J11" s="381"/>
      <c r="K11" s="381">
        <v>1413521</v>
      </c>
      <c r="L11" s="381"/>
      <c r="M11" s="381">
        <v>41349284</v>
      </c>
      <c r="N11" s="381"/>
      <c r="O11" s="381">
        <v>0</v>
      </c>
      <c r="P11" s="381"/>
      <c r="Q11" s="381">
        <v>41349284</v>
      </c>
    </row>
    <row r="12" spans="1:17" ht="30">
      <c r="A12" s="150" t="s">
        <v>145</v>
      </c>
      <c r="C12" s="1" t="s">
        <v>141</v>
      </c>
      <c r="E12" s="1" t="s">
        <v>142</v>
      </c>
      <c r="G12" s="381">
        <v>332964203</v>
      </c>
      <c r="H12" s="381"/>
      <c r="I12" s="381">
        <v>0</v>
      </c>
      <c r="J12" s="381"/>
      <c r="K12" s="381">
        <v>332964203</v>
      </c>
      <c r="L12" s="381"/>
      <c r="M12" s="381">
        <v>1003835725</v>
      </c>
      <c r="N12" s="381"/>
      <c r="O12" s="381">
        <v>0</v>
      </c>
      <c r="P12" s="381"/>
      <c r="Q12" s="381">
        <v>1003835725</v>
      </c>
    </row>
    <row r="13" spans="1:17" ht="19.5" thickBot="1">
      <c r="A13" s="151" t="s">
        <v>57</v>
      </c>
      <c r="G13" s="386">
        <f>SUM(G9:$G$12)</f>
        <v>334414218</v>
      </c>
      <c r="H13" s="381"/>
      <c r="I13" s="386">
        <f>SUM(I9:$I$12)</f>
        <v>0</v>
      </c>
      <c r="J13" s="381"/>
      <c r="K13" s="386">
        <f>SUM(K9:$K$12)</f>
        <v>334414218</v>
      </c>
      <c r="L13" s="381"/>
      <c r="M13" s="386">
        <f>SUM(M9:$M$12)</f>
        <v>1087173146</v>
      </c>
      <c r="N13" s="381"/>
      <c r="O13" s="386">
        <f>SUM(O9:$O$12)</f>
        <v>0</v>
      </c>
      <c r="P13" s="381"/>
      <c r="Q13" s="386">
        <f>SUM(Q9:$Q$12)</f>
        <v>1087173146</v>
      </c>
    </row>
    <row r="14" spans="1:17" ht="15.75" thickTop="1">
      <c r="G14" s="152"/>
      <c r="I14" s="153"/>
      <c r="K14" s="154"/>
      <c r="M14" s="155"/>
      <c r="O14" s="156"/>
      <c r="Q14" s="157"/>
    </row>
    <row r="16" spans="1:17"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</row>
  </sheetData>
  <mergeCells count="6">
    <mergeCell ref="A1:Q1"/>
    <mergeCell ref="A2:Q2"/>
    <mergeCell ref="A3:Q3"/>
    <mergeCell ref="A5:Q5"/>
    <mergeCell ref="G7:K7"/>
    <mergeCell ref="M7:Q7"/>
  </mergeCells>
  <pageMargins left="0.7" right="0.7" top="0.75" bottom="0.75" header="0.3" footer="0.3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5"/>
  <sheetViews>
    <sheetView rightToLeft="1" view="pageBreakPreview" topLeftCell="A31" zoomScale="110" zoomScaleNormal="100" zoomScaleSheetLayoutView="110" workbookViewId="0">
      <selection activeCell="O6" sqref="O6"/>
    </sheetView>
  </sheetViews>
  <sheetFormatPr defaultRowHeight="15"/>
  <cols>
    <col min="1" max="1" width="21.42578125" bestFit="1" customWidth="1"/>
    <col min="2" max="2" width="1.42578125" customWidth="1"/>
    <col min="3" max="3" width="12.28515625" bestFit="1" customWidth="1"/>
    <col min="4" max="4" width="1.42578125" customWidth="1"/>
    <col min="5" max="5" width="19.85546875" bestFit="1" customWidth="1"/>
    <col min="6" max="6" width="1.42578125" customWidth="1"/>
    <col min="7" max="7" width="18.42578125" bestFit="1" customWidth="1"/>
    <col min="8" max="8" width="1.42578125" customWidth="1"/>
    <col min="9" max="9" width="18.42578125" bestFit="1" customWidth="1"/>
    <col min="10" max="10" width="1.42578125" customWidth="1"/>
    <col min="11" max="11" width="15.140625" bestFit="1" customWidth="1"/>
    <col min="12" max="12" width="1.42578125" customWidth="1"/>
    <col min="13" max="13" width="21.85546875" bestFit="1" customWidth="1"/>
    <col min="14" max="14" width="1.42578125" customWidth="1"/>
    <col min="15" max="15" width="21.85546875" bestFit="1" customWidth="1"/>
    <col min="16" max="16" width="1.42578125" customWidth="1"/>
    <col min="17" max="17" width="18.42578125" bestFit="1" customWidth="1"/>
    <col min="18" max="19" width="14.85546875" bestFit="1" customWidth="1"/>
    <col min="20" max="20" width="12" customWidth="1"/>
    <col min="22" max="22" width="14.85546875" bestFit="1" customWidth="1"/>
  </cols>
  <sheetData>
    <row r="1" spans="1:17" ht="20.100000000000001" customHeight="1">
      <c r="A1" s="451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</row>
    <row r="2" spans="1:17" ht="20.100000000000001" customHeight="1">
      <c r="A2" s="452" t="s">
        <v>83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</row>
    <row r="3" spans="1:17" ht="20.100000000000001" customHeight="1">
      <c r="A3" s="453" t="s">
        <v>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</row>
    <row r="5" spans="1:17" ht="15.75">
      <c r="A5" s="454" t="s">
        <v>146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</row>
    <row r="6" spans="1:17" ht="18.75">
      <c r="O6" s="381"/>
    </row>
    <row r="7" spans="1:17" ht="15.75">
      <c r="C7" s="455" t="s">
        <v>99</v>
      </c>
      <c r="D7" s="409"/>
      <c r="E7" s="409"/>
      <c r="F7" s="409"/>
      <c r="G7" s="409"/>
      <c r="H7" s="409"/>
      <c r="I7" s="409"/>
      <c r="K7" s="456" t="s">
        <v>7</v>
      </c>
      <c r="L7" s="409"/>
      <c r="M7" s="409"/>
      <c r="N7" s="409"/>
      <c r="O7" s="409"/>
      <c r="P7" s="409"/>
      <c r="Q7" s="409"/>
    </row>
    <row r="8" spans="1:17" ht="31.5">
      <c r="A8" s="158" t="s">
        <v>85</v>
      </c>
      <c r="C8" s="159" t="s">
        <v>9</v>
      </c>
      <c r="E8" s="160" t="s">
        <v>11</v>
      </c>
      <c r="G8" s="161" t="s">
        <v>147</v>
      </c>
      <c r="I8" s="162" t="s">
        <v>148</v>
      </c>
      <c r="K8" s="163" t="s">
        <v>9</v>
      </c>
      <c r="M8" s="164" t="s">
        <v>11</v>
      </c>
      <c r="O8" s="165" t="s">
        <v>147</v>
      </c>
      <c r="Q8" s="166" t="s">
        <v>148</v>
      </c>
    </row>
    <row r="9" spans="1:17" ht="18.75">
      <c r="A9" s="167" t="s">
        <v>17</v>
      </c>
      <c r="C9" s="381">
        <v>0</v>
      </c>
      <c r="D9" s="381"/>
      <c r="E9" s="381">
        <v>0</v>
      </c>
      <c r="F9" s="381"/>
      <c r="G9" s="381">
        <v>0</v>
      </c>
      <c r="H9" s="381"/>
      <c r="I9" s="381">
        <f>E9+G9</f>
        <v>0</v>
      </c>
      <c r="J9" s="381"/>
      <c r="K9" s="381">
        <v>2500000</v>
      </c>
      <c r="L9" s="381"/>
      <c r="M9" s="381">
        <v>57356685838</v>
      </c>
      <c r="N9" s="381"/>
      <c r="O9" s="381">
        <v>-49702085838</v>
      </c>
      <c r="P9" s="381"/>
      <c r="Q9" s="381">
        <f>M9+O9</f>
        <v>7654600000</v>
      </c>
    </row>
    <row r="10" spans="1:17" ht="18.75">
      <c r="A10" s="168" t="s">
        <v>149</v>
      </c>
      <c r="C10" s="381">
        <v>0</v>
      </c>
      <c r="D10" s="381"/>
      <c r="E10" s="381">
        <v>0</v>
      </c>
      <c r="F10" s="381"/>
      <c r="G10" s="381">
        <v>0</v>
      </c>
      <c r="H10" s="381"/>
      <c r="I10" s="381">
        <f t="shared" ref="I10:I52" si="0">E10+G10</f>
        <v>0</v>
      </c>
      <c r="J10" s="381"/>
      <c r="K10" s="381">
        <v>64000000</v>
      </c>
      <c r="L10" s="381"/>
      <c r="M10" s="381">
        <v>85825416367</v>
      </c>
      <c r="N10" s="381"/>
      <c r="O10" s="381">
        <v>-88107830600</v>
      </c>
      <c r="P10" s="381"/>
      <c r="Q10" s="381">
        <f t="shared" ref="Q10:Q52" si="1">M10+O10</f>
        <v>-2282414233</v>
      </c>
    </row>
    <row r="11" spans="1:17" ht="18.75">
      <c r="A11" s="169" t="s">
        <v>19</v>
      </c>
      <c r="C11" s="381">
        <v>0</v>
      </c>
      <c r="D11" s="381"/>
      <c r="E11" s="381">
        <v>0</v>
      </c>
      <c r="F11" s="381"/>
      <c r="G11" s="381">
        <v>0</v>
      </c>
      <c r="H11" s="381"/>
      <c r="I11" s="381">
        <f t="shared" si="0"/>
        <v>0</v>
      </c>
      <c r="J11" s="381"/>
      <c r="K11" s="381">
        <v>25000000</v>
      </c>
      <c r="L11" s="381"/>
      <c r="M11" s="381">
        <v>65117881649</v>
      </c>
      <c r="N11" s="381"/>
      <c r="O11" s="381">
        <v>-59578464954</v>
      </c>
      <c r="P11" s="381"/>
      <c r="Q11" s="381">
        <f t="shared" si="1"/>
        <v>5539416695</v>
      </c>
    </row>
    <row r="12" spans="1:17" ht="18.75">
      <c r="A12" s="170" t="s">
        <v>150</v>
      </c>
      <c r="C12" s="381">
        <v>0</v>
      </c>
      <c r="D12" s="381"/>
      <c r="E12" s="381">
        <v>0</v>
      </c>
      <c r="F12" s="381"/>
      <c r="G12" s="381">
        <v>0</v>
      </c>
      <c r="H12" s="381"/>
      <c r="I12" s="381">
        <f t="shared" si="0"/>
        <v>0</v>
      </c>
      <c r="J12" s="381"/>
      <c r="K12" s="381">
        <v>4776923</v>
      </c>
      <c r="L12" s="381"/>
      <c r="M12" s="381">
        <v>38785199431</v>
      </c>
      <c r="N12" s="381"/>
      <c r="O12" s="381">
        <v>-26596873922</v>
      </c>
      <c r="P12" s="381"/>
      <c r="Q12" s="381">
        <f t="shared" si="1"/>
        <v>12188325509</v>
      </c>
    </row>
    <row r="13" spans="1:17" ht="18.75">
      <c r="A13" s="171" t="s">
        <v>151</v>
      </c>
      <c r="C13" s="381">
        <v>0</v>
      </c>
      <c r="D13" s="381"/>
      <c r="E13" s="381">
        <v>0</v>
      </c>
      <c r="F13" s="381"/>
      <c r="G13" s="381">
        <v>0</v>
      </c>
      <c r="H13" s="381"/>
      <c r="I13" s="381">
        <f t="shared" si="0"/>
        <v>0</v>
      </c>
      <c r="J13" s="381"/>
      <c r="K13" s="381">
        <v>6100000</v>
      </c>
      <c r="L13" s="381"/>
      <c r="M13" s="381">
        <v>64747047963</v>
      </c>
      <c r="N13" s="381"/>
      <c r="O13" s="381">
        <v>-69629133161</v>
      </c>
      <c r="P13" s="381"/>
      <c r="Q13" s="381">
        <f t="shared" si="1"/>
        <v>-4882085198</v>
      </c>
    </row>
    <row r="14" spans="1:17" ht="18.75">
      <c r="A14" s="172" t="s">
        <v>152</v>
      </c>
      <c r="C14" s="381">
        <v>0</v>
      </c>
      <c r="D14" s="381"/>
      <c r="E14" s="381">
        <v>0</v>
      </c>
      <c r="F14" s="381"/>
      <c r="G14" s="381">
        <v>0</v>
      </c>
      <c r="H14" s="381"/>
      <c r="I14" s="381">
        <f t="shared" si="0"/>
        <v>0</v>
      </c>
      <c r="J14" s="381"/>
      <c r="K14" s="381">
        <v>14798285</v>
      </c>
      <c r="L14" s="381"/>
      <c r="M14" s="381">
        <v>47118553722</v>
      </c>
      <c r="N14" s="381"/>
      <c r="O14" s="381">
        <v>-44239347958</v>
      </c>
      <c r="P14" s="381"/>
      <c r="Q14" s="381">
        <f t="shared" si="1"/>
        <v>2879205764</v>
      </c>
    </row>
    <row r="15" spans="1:17" ht="18.75">
      <c r="A15" s="173" t="s">
        <v>109</v>
      </c>
      <c r="C15" s="381">
        <v>0</v>
      </c>
      <c r="D15" s="381"/>
      <c r="E15" s="381">
        <v>0</v>
      </c>
      <c r="F15" s="381"/>
      <c r="G15" s="381">
        <v>0</v>
      </c>
      <c r="H15" s="381"/>
      <c r="I15" s="381">
        <f t="shared" si="0"/>
        <v>0</v>
      </c>
      <c r="J15" s="381"/>
      <c r="K15" s="381">
        <v>25453</v>
      </c>
      <c r="L15" s="381"/>
      <c r="M15" s="381">
        <v>130429523</v>
      </c>
      <c r="N15" s="381"/>
      <c r="O15" s="381">
        <v>-24672308</v>
      </c>
      <c r="P15" s="381"/>
      <c r="Q15" s="381">
        <f t="shared" si="1"/>
        <v>105757215</v>
      </c>
    </row>
    <row r="16" spans="1:17" ht="30">
      <c r="A16" s="174" t="s">
        <v>153</v>
      </c>
      <c r="C16" s="381">
        <v>0</v>
      </c>
      <c r="D16" s="381"/>
      <c r="E16" s="381">
        <v>0</v>
      </c>
      <c r="F16" s="381"/>
      <c r="G16" s="381">
        <v>0</v>
      </c>
      <c r="H16" s="381"/>
      <c r="I16" s="381">
        <f t="shared" si="0"/>
        <v>0</v>
      </c>
      <c r="J16" s="381"/>
      <c r="K16" s="381">
        <v>25453</v>
      </c>
      <c r="L16" s="381"/>
      <c r="M16" s="381">
        <v>25453000</v>
      </c>
      <c r="N16" s="381"/>
      <c r="O16" s="381">
        <v>-25476109</v>
      </c>
      <c r="P16" s="381"/>
      <c r="Q16" s="381">
        <f t="shared" si="1"/>
        <v>-23109</v>
      </c>
    </row>
    <row r="17" spans="1:17" ht="18.75">
      <c r="A17" s="175" t="s">
        <v>154</v>
      </c>
      <c r="C17" s="381">
        <v>0</v>
      </c>
      <c r="D17" s="381"/>
      <c r="E17" s="381">
        <v>0</v>
      </c>
      <c r="F17" s="381"/>
      <c r="G17" s="381">
        <v>0</v>
      </c>
      <c r="H17" s="381"/>
      <c r="I17" s="381">
        <f t="shared" si="0"/>
        <v>0</v>
      </c>
      <c r="J17" s="381"/>
      <c r="K17" s="381">
        <v>62000000</v>
      </c>
      <c r="L17" s="381"/>
      <c r="M17" s="381">
        <v>62000000000</v>
      </c>
      <c r="N17" s="381"/>
      <c r="O17" s="381">
        <v>-58832296000</v>
      </c>
      <c r="P17" s="381"/>
      <c r="Q17" s="381">
        <f t="shared" si="1"/>
        <v>3167704000</v>
      </c>
    </row>
    <row r="18" spans="1:17" ht="30">
      <c r="A18" s="176" t="s">
        <v>111</v>
      </c>
      <c r="C18" s="381">
        <v>0</v>
      </c>
      <c r="D18" s="381"/>
      <c r="E18" s="381">
        <v>0</v>
      </c>
      <c r="F18" s="381"/>
      <c r="G18" s="381">
        <v>0</v>
      </c>
      <c r="H18" s="381"/>
      <c r="I18" s="381">
        <f t="shared" si="0"/>
        <v>0</v>
      </c>
      <c r="J18" s="381"/>
      <c r="K18" s="381">
        <v>325402</v>
      </c>
      <c r="L18" s="381"/>
      <c r="M18" s="381">
        <v>6926926683</v>
      </c>
      <c r="N18" s="381"/>
      <c r="O18" s="381">
        <v>-4751008437</v>
      </c>
      <c r="P18" s="381"/>
      <c r="Q18" s="381">
        <f t="shared" si="1"/>
        <v>2175918246</v>
      </c>
    </row>
    <row r="19" spans="1:17" ht="30">
      <c r="A19" s="177" t="s">
        <v>155</v>
      </c>
      <c r="C19" s="381">
        <v>0</v>
      </c>
      <c r="D19" s="381"/>
      <c r="E19" s="381">
        <v>0</v>
      </c>
      <c r="F19" s="381"/>
      <c r="G19" s="381">
        <v>0</v>
      </c>
      <c r="H19" s="381"/>
      <c r="I19" s="381">
        <f t="shared" si="0"/>
        <v>0</v>
      </c>
      <c r="J19" s="381"/>
      <c r="K19" s="381">
        <v>2999508</v>
      </c>
      <c r="L19" s="381"/>
      <c r="M19" s="381">
        <v>24007532790</v>
      </c>
      <c r="N19" s="381"/>
      <c r="O19" s="381">
        <v>-22098459060</v>
      </c>
      <c r="P19" s="381"/>
      <c r="Q19" s="381">
        <f t="shared" si="1"/>
        <v>1909073730</v>
      </c>
    </row>
    <row r="20" spans="1:17" ht="30">
      <c r="A20" s="178" t="s">
        <v>113</v>
      </c>
      <c r="C20" s="381">
        <v>0</v>
      </c>
      <c r="D20" s="381"/>
      <c r="E20" s="381">
        <v>0</v>
      </c>
      <c r="F20" s="381"/>
      <c r="G20" s="381">
        <v>0</v>
      </c>
      <c r="H20" s="381"/>
      <c r="I20" s="381">
        <f t="shared" si="0"/>
        <v>0</v>
      </c>
      <c r="J20" s="381"/>
      <c r="K20" s="381">
        <v>1086450</v>
      </c>
      <c r="L20" s="381"/>
      <c r="M20" s="381">
        <v>117749290050</v>
      </c>
      <c r="N20" s="381"/>
      <c r="O20" s="381">
        <v>-108262508345</v>
      </c>
      <c r="P20" s="381"/>
      <c r="Q20" s="381">
        <f t="shared" si="1"/>
        <v>9486781705</v>
      </c>
    </row>
    <row r="21" spans="1:17" ht="18.75">
      <c r="A21" s="179" t="s">
        <v>24</v>
      </c>
      <c r="C21" s="381">
        <v>0</v>
      </c>
      <c r="D21" s="381"/>
      <c r="E21" s="381">
        <v>0</v>
      </c>
      <c r="F21" s="381"/>
      <c r="G21" s="381">
        <v>0</v>
      </c>
      <c r="H21" s="381"/>
      <c r="I21" s="381">
        <f t="shared" si="0"/>
        <v>0</v>
      </c>
      <c r="J21" s="381"/>
      <c r="K21" s="381">
        <v>100000</v>
      </c>
      <c r="L21" s="381"/>
      <c r="M21" s="381">
        <v>3552436493</v>
      </c>
      <c r="N21" s="381"/>
      <c r="O21" s="381">
        <v>-3634255963</v>
      </c>
      <c r="P21" s="381"/>
      <c r="Q21" s="381">
        <f t="shared" si="1"/>
        <v>-81819470</v>
      </c>
    </row>
    <row r="22" spans="1:17" ht="30">
      <c r="A22" s="180" t="s">
        <v>25</v>
      </c>
      <c r="C22" s="381">
        <v>2086570</v>
      </c>
      <c r="D22" s="381"/>
      <c r="E22" s="381">
        <v>6268066194</v>
      </c>
      <c r="F22" s="381"/>
      <c r="G22" s="381">
        <v>-5381628939</v>
      </c>
      <c r="H22" s="381"/>
      <c r="I22" s="381">
        <f>E22+G22</f>
        <v>886437255</v>
      </c>
      <c r="J22" s="381"/>
      <c r="K22" s="381">
        <v>2086570</v>
      </c>
      <c r="L22" s="381"/>
      <c r="M22" s="381">
        <v>6268066194</v>
      </c>
      <c r="N22" s="381"/>
      <c r="O22" s="381">
        <v>-5381628939</v>
      </c>
      <c r="P22" s="381"/>
      <c r="Q22" s="381">
        <f t="shared" si="1"/>
        <v>886437255</v>
      </c>
    </row>
    <row r="23" spans="1:17" ht="18.75">
      <c r="A23" s="181" t="s">
        <v>156</v>
      </c>
      <c r="C23" s="381">
        <v>0</v>
      </c>
      <c r="D23" s="381"/>
      <c r="E23" s="381">
        <v>0</v>
      </c>
      <c r="F23" s="381"/>
      <c r="G23" s="381">
        <v>0</v>
      </c>
      <c r="H23" s="381"/>
      <c r="I23" s="381">
        <f t="shared" si="0"/>
        <v>0</v>
      </c>
      <c r="J23" s="381"/>
      <c r="K23" s="381">
        <v>1394767</v>
      </c>
      <c r="L23" s="381"/>
      <c r="M23" s="381">
        <v>5236690200</v>
      </c>
      <c r="N23" s="381"/>
      <c r="O23" s="381">
        <v>-6094071467</v>
      </c>
      <c r="P23" s="381"/>
      <c r="Q23" s="381">
        <f t="shared" si="1"/>
        <v>-857381267</v>
      </c>
    </row>
    <row r="24" spans="1:17" ht="18.75">
      <c r="A24" s="182" t="s">
        <v>157</v>
      </c>
      <c r="C24" s="381">
        <v>0</v>
      </c>
      <c r="D24" s="381"/>
      <c r="E24" s="381">
        <v>0</v>
      </c>
      <c r="F24" s="381"/>
      <c r="G24" s="381">
        <v>0</v>
      </c>
      <c r="H24" s="381"/>
      <c r="I24" s="381">
        <f t="shared" si="0"/>
        <v>0</v>
      </c>
      <c r="J24" s="381"/>
      <c r="K24" s="381">
        <v>5500000</v>
      </c>
      <c r="L24" s="381"/>
      <c r="M24" s="381">
        <v>73107020530</v>
      </c>
      <c r="N24" s="381"/>
      <c r="O24" s="381">
        <v>-39861940252</v>
      </c>
      <c r="P24" s="381"/>
      <c r="Q24" s="381">
        <f t="shared" si="1"/>
        <v>33245080278</v>
      </c>
    </row>
    <row r="25" spans="1:17" ht="18.75">
      <c r="A25" s="183" t="s">
        <v>28</v>
      </c>
      <c r="C25" s="381">
        <v>0</v>
      </c>
      <c r="D25" s="381"/>
      <c r="E25" s="381">
        <v>0</v>
      </c>
      <c r="F25" s="381"/>
      <c r="G25" s="381">
        <v>0</v>
      </c>
      <c r="H25" s="381"/>
      <c r="I25" s="381">
        <f t="shared" si="0"/>
        <v>0</v>
      </c>
      <c r="J25" s="381"/>
      <c r="K25" s="381">
        <v>4062213</v>
      </c>
      <c r="L25" s="381"/>
      <c r="M25" s="381">
        <v>59338004277</v>
      </c>
      <c r="N25" s="381"/>
      <c r="O25" s="381">
        <v>-63986622709</v>
      </c>
      <c r="P25" s="381"/>
      <c r="Q25" s="381">
        <f t="shared" si="1"/>
        <v>-4648618432</v>
      </c>
    </row>
    <row r="26" spans="1:17" ht="30">
      <c r="A26" s="184" t="s">
        <v>158</v>
      </c>
      <c r="C26" s="381">
        <v>0</v>
      </c>
      <c r="D26" s="381"/>
      <c r="E26" s="381">
        <v>0</v>
      </c>
      <c r="F26" s="381"/>
      <c r="G26" s="381">
        <v>0</v>
      </c>
      <c r="H26" s="381"/>
      <c r="I26" s="381">
        <f t="shared" si="0"/>
        <v>0</v>
      </c>
      <c r="J26" s="381"/>
      <c r="K26" s="381">
        <v>3400000</v>
      </c>
      <c r="L26" s="381"/>
      <c r="M26" s="381">
        <v>48405912547</v>
      </c>
      <c r="N26" s="381"/>
      <c r="O26" s="381">
        <v>-57233946987</v>
      </c>
      <c r="P26" s="381"/>
      <c r="Q26" s="381">
        <f t="shared" si="1"/>
        <v>-8828034440</v>
      </c>
    </row>
    <row r="27" spans="1:17" ht="30">
      <c r="A27" s="185" t="s">
        <v>29</v>
      </c>
      <c r="C27" s="381">
        <v>0</v>
      </c>
      <c r="D27" s="381"/>
      <c r="E27" s="381">
        <v>0</v>
      </c>
      <c r="F27" s="381"/>
      <c r="G27" s="381">
        <v>0</v>
      </c>
      <c r="H27" s="381"/>
      <c r="I27" s="381">
        <f t="shared" si="0"/>
        <v>0</v>
      </c>
      <c r="J27" s="381"/>
      <c r="K27" s="381">
        <v>7833442</v>
      </c>
      <c r="L27" s="381"/>
      <c r="M27" s="381">
        <v>74212956788</v>
      </c>
      <c r="N27" s="381"/>
      <c r="O27" s="381">
        <v>-83965060906</v>
      </c>
      <c r="P27" s="381"/>
      <c r="Q27" s="381">
        <f t="shared" si="1"/>
        <v>-9752104118</v>
      </c>
    </row>
    <row r="28" spans="1:17" ht="18.75">
      <c r="A28" s="186" t="s">
        <v>30</v>
      </c>
      <c r="C28" s="381">
        <v>0</v>
      </c>
      <c r="D28" s="381"/>
      <c r="E28" s="381">
        <v>0</v>
      </c>
      <c r="F28" s="381"/>
      <c r="G28" s="381">
        <v>0</v>
      </c>
      <c r="H28" s="381"/>
      <c r="I28" s="381">
        <f t="shared" si="0"/>
        <v>0</v>
      </c>
      <c r="J28" s="381"/>
      <c r="K28" s="381">
        <v>8352824</v>
      </c>
      <c r="L28" s="381"/>
      <c r="M28" s="381">
        <v>83912468310</v>
      </c>
      <c r="N28" s="381"/>
      <c r="O28" s="381">
        <v>-92856258899</v>
      </c>
      <c r="P28" s="381"/>
      <c r="Q28" s="381">
        <f t="shared" si="1"/>
        <v>-8943790589</v>
      </c>
    </row>
    <row r="29" spans="1:17" ht="18.75">
      <c r="A29" s="187" t="s">
        <v>32</v>
      </c>
      <c r="C29" s="381">
        <v>7483934</v>
      </c>
      <c r="D29" s="381"/>
      <c r="E29" s="381">
        <v>95236160892</v>
      </c>
      <c r="F29" s="381"/>
      <c r="G29" s="381">
        <v>-74667131930</v>
      </c>
      <c r="H29" s="381"/>
      <c r="I29" s="381">
        <f>E29+G29</f>
        <v>20569028962</v>
      </c>
      <c r="J29" s="381"/>
      <c r="K29" s="381">
        <v>11483934</v>
      </c>
      <c r="L29" s="381"/>
      <c r="M29" s="381">
        <v>136767753193</v>
      </c>
      <c r="N29" s="381"/>
      <c r="O29" s="381">
        <v>-114631176011</v>
      </c>
      <c r="P29" s="381"/>
      <c r="Q29" s="381">
        <f t="shared" si="1"/>
        <v>22136577182</v>
      </c>
    </row>
    <row r="30" spans="1:17" ht="18.75">
      <c r="A30" s="188" t="s">
        <v>159</v>
      </c>
      <c r="C30" s="381">
        <v>0</v>
      </c>
      <c r="D30" s="381"/>
      <c r="E30" s="381">
        <v>0</v>
      </c>
      <c r="F30" s="381"/>
      <c r="G30" s="381">
        <v>0</v>
      </c>
      <c r="H30" s="381"/>
      <c r="I30" s="381">
        <f t="shared" si="0"/>
        <v>0</v>
      </c>
      <c r="J30" s="381"/>
      <c r="K30" s="381">
        <v>1000000</v>
      </c>
      <c r="L30" s="381"/>
      <c r="M30" s="381">
        <v>25413992278</v>
      </c>
      <c r="N30" s="381"/>
      <c r="O30" s="381">
        <v>-29343831709</v>
      </c>
      <c r="P30" s="381"/>
      <c r="Q30" s="381">
        <f t="shared" si="1"/>
        <v>-3929839431</v>
      </c>
    </row>
    <row r="31" spans="1:17" ht="18.75">
      <c r="A31" s="189" t="s">
        <v>33</v>
      </c>
      <c r="C31" s="381">
        <v>0</v>
      </c>
      <c r="D31" s="381"/>
      <c r="E31" s="381">
        <v>0</v>
      </c>
      <c r="F31" s="381"/>
      <c r="G31" s="381">
        <v>0</v>
      </c>
      <c r="H31" s="381"/>
      <c r="I31" s="381">
        <f t="shared" si="0"/>
        <v>0</v>
      </c>
      <c r="J31" s="381"/>
      <c r="K31" s="381">
        <v>177995</v>
      </c>
      <c r="L31" s="381"/>
      <c r="M31" s="381">
        <v>3514342437</v>
      </c>
      <c r="N31" s="381"/>
      <c r="O31" s="381">
        <v>-3379673138</v>
      </c>
      <c r="P31" s="381"/>
      <c r="Q31" s="381">
        <f t="shared" si="1"/>
        <v>134669299</v>
      </c>
    </row>
    <row r="32" spans="1:17" ht="30">
      <c r="A32" s="190" t="s">
        <v>35</v>
      </c>
      <c r="C32" s="381">
        <v>0</v>
      </c>
      <c r="D32" s="381"/>
      <c r="E32" s="381">
        <v>0</v>
      </c>
      <c r="F32" s="381"/>
      <c r="G32" s="381">
        <v>0</v>
      </c>
      <c r="H32" s="381"/>
      <c r="I32" s="381">
        <f t="shared" si="0"/>
        <v>0</v>
      </c>
      <c r="J32" s="381"/>
      <c r="K32" s="381">
        <v>607472</v>
      </c>
      <c r="L32" s="381"/>
      <c r="M32" s="381">
        <v>17626496470</v>
      </c>
      <c r="N32" s="381"/>
      <c r="O32" s="381">
        <v>-20518041493</v>
      </c>
      <c r="P32" s="381"/>
      <c r="Q32" s="381">
        <f t="shared" si="1"/>
        <v>-2891545023</v>
      </c>
    </row>
    <row r="33" spans="1:22" ht="30">
      <c r="A33" s="191" t="s">
        <v>36</v>
      </c>
      <c r="C33" s="381">
        <v>0</v>
      </c>
      <c r="D33" s="381"/>
      <c r="E33" s="381">
        <v>0</v>
      </c>
      <c r="F33" s="381"/>
      <c r="G33" s="381">
        <v>0</v>
      </c>
      <c r="H33" s="381"/>
      <c r="I33" s="381">
        <f t="shared" si="0"/>
        <v>0</v>
      </c>
      <c r="J33" s="381"/>
      <c r="K33" s="381">
        <v>953356</v>
      </c>
      <c r="L33" s="381"/>
      <c r="M33" s="381">
        <v>9508514280</v>
      </c>
      <c r="N33" s="381"/>
      <c r="O33" s="381">
        <v>-11413239109</v>
      </c>
      <c r="P33" s="381"/>
      <c r="Q33" s="381">
        <f t="shared" si="1"/>
        <v>-1904724829</v>
      </c>
    </row>
    <row r="34" spans="1:22" ht="18.75">
      <c r="A34" s="192" t="s">
        <v>160</v>
      </c>
      <c r="C34" s="381">
        <v>0</v>
      </c>
      <c r="D34" s="381"/>
      <c r="E34" s="381">
        <v>0</v>
      </c>
      <c r="F34" s="381"/>
      <c r="G34" s="381">
        <v>0</v>
      </c>
      <c r="H34" s="381"/>
      <c r="I34" s="381">
        <f t="shared" si="0"/>
        <v>0</v>
      </c>
      <c r="J34" s="381"/>
      <c r="K34" s="381">
        <v>930000</v>
      </c>
      <c r="L34" s="381"/>
      <c r="M34" s="381">
        <v>43212089712</v>
      </c>
      <c r="N34" s="381"/>
      <c r="O34" s="381">
        <v>-32952585239</v>
      </c>
      <c r="P34" s="381"/>
      <c r="Q34" s="381">
        <f t="shared" si="1"/>
        <v>10259504473</v>
      </c>
    </row>
    <row r="35" spans="1:22" ht="18.75">
      <c r="A35" s="193" t="s">
        <v>161</v>
      </c>
      <c r="C35" s="381">
        <v>0</v>
      </c>
      <c r="D35" s="381"/>
      <c r="E35" s="381">
        <v>0</v>
      </c>
      <c r="F35" s="381"/>
      <c r="G35" s="381">
        <v>0</v>
      </c>
      <c r="H35" s="381"/>
      <c r="I35" s="381">
        <f t="shared" si="0"/>
        <v>0</v>
      </c>
      <c r="J35" s="381"/>
      <c r="K35" s="381">
        <v>31786164</v>
      </c>
      <c r="L35" s="381"/>
      <c r="M35" s="381">
        <v>183394927285</v>
      </c>
      <c r="N35" s="381"/>
      <c r="O35" s="381">
        <v>-230754493835</v>
      </c>
      <c r="P35" s="381"/>
      <c r="Q35" s="381">
        <f t="shared" si="1"/>
        <v>-47359566550</v>
      </c>
    </row>
    <row r="36" spans="1:22" ht="18.75">
      <c r="A36" s="194" t="s">
        <v>39</v>
      </c>
      <c r="C36" s="381">
        <v>0</v>
      </c>
      <c r="D36" s="381"/>
      <c r="E36" s="381">
        <v>0</v>
      </c>
      <c r="F36" s="381"/>
      <c r="G36" s="381">
        <v>0</v>
      </c>
      <c r="H36" s="381"/>
      <c r="I36" s="381">
        <f t="shared" si="0"/>
        <v>0</v>
      </c>
      <c r="J36" s="381"/>
      <c r="K36" s="381">
        <v>3718544</v>
      </c>
      <c r="L36" s="381"/>
      <c r="M36" s="381">
        <v>37985456377</v>
      </c>
      <c r="N36" s="381"/>
      <c r="O36" s="381">
        <v>-38769851274</v>
      </c>
      <c r="P36" s="381"/>
      <c r="Q36" s="381">
        <f t="shared" si="1"/>
        <v>-784394897</v>
      </c>
    </row>
    <row r="37" spans="1:22" ht="18.75">
      <c r="A37" s="195" t="s">
        <v>162</v>
      </c>
      <c r="C37" s="381">
        <v>0</v>
      </c>
      <c r="D37" s="381"/>
      <c r="E37" s="381">
        <v>0</v>
      </c>
      <c r="F37" s="381"/>
      <c r="G37" s="381">
        <v>0</v>
      </c>
      <c r="H37" s="381"/>
      <c r="I37" s="381">
        <f t="shared" si="0"/>
        <v>0</v>
      </c>
      <c r="J37" s="381"/>
      <c r="K37" s="381">
        <v>1045492</v>
      </c>
      <c r="L37" s="381"/>
      <c r="M37" s="381">
        <v>17278346487</v>
      </c>
      <c r="N37" s="381"/>
      <c r="O37" s="381">
        <v>-19533610520</v>
      </c>
      <c r="P37" s="381"/>
      <c r="Q37" s="381">
        <f t="shared" si="1"/>
        <v>-2255264033</v>
      </c>
    </row>
    <row r="38" spans="1:22" ht="18.75">
      <c r="A38" s="196" t="s">
        <v>125</v>
      </c>
      <c r="C38" s="381">
        <v>0</v>
      </c>
      <c r="D38" s="381"/>
      <c r="E38" s="381">
        <v>0</v>
      </c>
      <c r="F38" s="381"/>
      <c r="G38" s="381">
        <v>0</v>
      </c>
      <c r="H38" s="381"/>
      <c r="I38" s="381">
        <f t="shared" si="0"/>
        <v>0</v>
      </c>
      <c r="J38" s="381"/>
      <c r="K38" s="381">
        <v>1685086</v>
      </c>
      <c r="L38" s="381"/>
      <c r="M38" s="381">
        <v>35862972712</v>
      </c>
      <c r="N38" s="381"/>
      <c r="O38" s="381">
        <v>-33956557063</v>
      </c>
      <c r="P38" s="381"/>
      <c r="Q38" s="381">
        <f t="shared" si="1"/>
        <v>1906415649</v>
      </c>
    </row>
    <row r="39" spans="1:22" ht="18.75">
      <c r="A39" s="197" t="s">
        <v>42</v>
      </c>
      <c r="C39" s="381">
        <v>0</v>
      </c>
      <c r="D39" s="381"/>
      <c r="E39" s="381">
        <v>0</v>
      </c>
      <c r="F39" s="381"/>
      <c r="G39" s="381">
        <v>0</v>
      </c>
      <c r="H39" s="381"/>
      <c r="I39" s="381">
        <f t="shared" si="0"/>
        <v>0</v>
      </c>
      <c r="J39" s="381"/>
      <c r="K39" s="381">
        <v>2300000</v>
      </c>
      <c r="L39" s="381"/>
      <c r="M39" s="381">
        <v>15704926714</v>
      </c>
      <c r="N39" s="381"/>
      <c r="O39" s="381">
        <v>-18539463885</v>
      </c>
      <c r="P39" s="381"/>
      <c r="Q39" s="381">
        <f t="shared" si="1"/>
        <v>-2834537171</v>
      </c>
    </row>
    <row r="40" spans="1:22" ht="18.75">
      <c r="A40" s="198" t="s">
        <v>128</v>
      </c>
      <c r="C40" s="381">
        <v>0</v>
      </c>
      <c r="D40" s="381"/>
      <c r="E40" s="381">
        <v>0</v>
      </c>
      <c r="F40" s="381"/>
      <c r="G40" s="381">
        <v>0</v>
      </c>
      <c r="H40" s="381"/>
      <c r="I40" s="381">
        <f t="shared" si="0"/>
        <v>0</v>
      </c>
      <c r="J40" s="381"/>
      <c r="K40" s="381">
        <v>2000000</v>
      </c>
      <c r="L40" s="381"/>
      <c r="M40" s="381">
        <v>55781389411</v>
      </c>
      <c r="N40" s="381"/>
      <c r="O40" s="381">
        <v>-40702306893</v>
      </c>
      <c r="P40" s="381"/>
      <c r="Q40" s="381">
        <f t="shared" si="1"/>
        <v>15079082518</v>
      </c>
      <c r="R40" s="398"/>
      <c r="S40" s="398"/>
      <c r="T40" s="398"/>
    </row>
    <row r="41" spans="1:22" ht="18.75">
      <c r="A41" s="199" t="s">
        <v>43</v>
      </c>
      <c r="C41" s="381">
        <v>0</v>
      </c>
      <c r="D41" s="381"/>
      <c r="E41" s="381">
        <v>0</v>
      </c>
      <c r="F41" s="381"/>
      <c r="G41" s="381">
        <v>0</v>
      </c>
      <c r="H41" s="381"/>
      <c r="I41" s="381">
        <f t="shared" si="0"/>
        <v>0</v>
      </c>
      <c r="J41" s="381"/>
      <c r="K41" s="381">
        <v>8800000</v>
      </c>
      <c r="L41" s="381"/>
      <c r="M41" s="381">
        <v>56304818811</v>
      </c>
      <c r="N41" s="381"/>
      <c r="O41" s="381">
        <v>-58840766202</v>
      </c>
      <c r="P41" s="381"/>
      <c r="Q41" s="381">
        <f t="shared" si="1"/>
        <v>-2535947391</v>
      </c>
    </row>
    <row r="42" spans="1:22" ht="18.75">
      <c r="A42" s="200" t="s">
        <v>45</v>
      </c>
      <c r="C42" s="381">
        <v>0</v>
      </c>
      <c r="D42" s="381"/>
      <c r="E42" s="381">
        <v>0</v>
      </c>
      <c r="F42" s="381"/>
      <c r="G42" s="381">
        <v>0</v>
      </c>
      <c r="H42" s="381"/>
      <c r="I42" s="381">
        <f t="shared" si="0"/>
        <v>0</v>
      </c>
      <c r="J42" s="381"/>
      <c r="K42" s="381">
        <v>4709000</v>
      </c>
      <c r="L42" s="381"/>
      <c r="M42" s="381">
        <v>42609217734</v>
      </c>
      <c r="N42" s="381"/>
      <c r="O42" s="381">
        <v>-45841208255</v>
      </c>
      <c r="P42" s="381"/>
      <c r="Q42" s="381">
        <f t="shared" si="1"/>
        <v>-3231990521</v>
      </c>
    </row>
    <row r="43" spans="1:22" ht="18.75">
      <c r="A43" s="201" t="s">
        <v>46</v>
      </c>
      <c r="C43" s="381">
        <v>0</v>
      </c>
      <c r="D43" s="381"/>
      <c r="E43" s="381">
        <v>0</v>
      </c>
      <c r="F43" s="381"/>
      <c r="G43" s="381">
        <v>0</v>
      </c>
      <c r="H43" s="381"/>
      <c r="I43" s="381">
        <f t="shared" si="0"/>
        <v>0</v>
      </c>
      <c r="J43" s="381"/>
      <c r="K43" s="381">
        <v>1553717</v>
      </c>
      <c r="L43" s="381"/>
      <c r="M43" s="381">
        <v>17937942194</v>
      </c>
      <c r="N43" s="381"/>
      <c r="O43" s="381">
        <v>-18827862330</v>
      </c>
      <c r="P43" s="381"/>
      <c r="Q43" s="381">
        <f t="shared" si="1"/>
        <v>-889920136</v>
      </c>
    </row>
    <row r="44" spans="1:22" ht="18.75">
      <c r="A44" s="202" t="s">
        <v>47</v>
      </c>
      <c r="C44" s="381">
        <v>0</v>
      </c>
      <c r="D44" s="381"/>
      <c r="E44" s="381">
        <v>0</v>
      </c>
      <c r="F44" s="381"/>
      <c r="G44" s="381">
        <v>0</v>
      </c>
      <c r="H44" s="381"/>
      <c r="I44" s="381">
        <f t="shared" si="0"/>
        <v>0</v>
      </c>
      <c r="J44" s="381"/>
      <c r="K44" s="381">
        <v>500000</v>
      </c>
      <c r="L44" s="381"/>
      <c r="M44" s="381">
        <v>7768689489</v>
      </c>
      <c r="N44" s="381"/>
      <c r="O44" s="381">
        <v>2011696456</v>
      </c>
      <c r="P44" s="381"/>
      <c r="Q44" s="381">
        <f t="shared" si="1"/>
        <v>9780385945</v>
      </c>
      <c r="R44" s="389"/>
      <c r="S44" s="389"/>
      <c r="T44" s="389"/>
      <c r="V44" s="389"/>
    </row>
    <row r="45" spans="1:22" ht="18.75">
      <c r="A45" s="203" t="s">
        <v>48</v>
      </c>
      <c r="C45" s="381">
        <v>0</v>
      </c>
      <c r="D45" s="381"/>
      <c r="E45" s="381">
        <v>0</v>
      </c>
      <c r="F45" s="381"/>
      <c r="G45" s="381">
        <v>0</v>
      </c>
      <c r="H45" s="381"/>
      <c r="I45" s="381">
        <f t="shared" si="0"/>
        <v>0</v>
      </c>
      <c r="J45" s="381"/>
      <c r="K45" s="381">
        <v>1425429</v>
      </c>
      <c r="L45" s="381"/>
      <c r="M45" s="381">
        <v>8083361736</v>
      </c>
      <c r="N45" s="381"/>
      <c r="O45" s="381">
        <v>-6639609438</v>
      </c>
      <c r="P45" s="381"/>
      <c r="Q45" s="381">
        <f t="shared" si="1"/>
        <v>1443752298</v>
      </c>
    </row>
    <row r="46" spans="1:22" ht="18.75">
      <c r="A46" s="204" t="s">
        <v>49</v>
      </c>
      <c r="C46" s="381">
        <v>0</v>
      </c>
      <c r="D46" s="381"/>
      <c r="E46" s="381">
        <v>0</v>
      </c>
      <c r="F46" s="381"/>
      <c r="G46" s="381">
        <v>0</v>
      </c>
      <c r="H46" s="381"/>
      <c r="I46" s="381">
        <f t="shared" si="0"/>
        <v>0</v>
      </c>
      <c r="J46" s="381"/>
      <c r="K46" s="381">
        <v>7265623</v>
      </c>
      <c r="L46" s="381"/>
      <c r="M46" s="381">
        <v>216034804843</v>
      </c>
      <c r="N46" s="381"/>
      <c r="O46" s="381">
        <v>-253151789399</v>
      </c>
      <c r="P46" s="381"/>
      <c r="Q46" s="381">
        <f t="shared" si="1"/>
        <v>-37116984556</v>
      </c>
      <c r="S46" s="389"/>
    </row>
    <row r="47" spans="1:22" ht="18.75">
      <c r="A47" s="205" t="s">
        <v>132</v>
      </c>
      <c r="C47" s="381">
        <v>0</v>
      </c>
      <c r="D47" s="381"/>
      <c r="E47" s="381">
        <v>0</v>
      </c>
      <c r="F47" s="381"/>
      <c r="G47" s="381">
        <v>0</v>
      </c>
      <c r="H47" s="381"/>
      <c r="I47" s="381">
        <f t="shared" si="0"/>
        <v>0</v>
      </c>
      <c r="J47" s="381"/>
      <c r="K47" s="381">
        <v>1606280</v>
      </c>
      <c r="L47" s="381"/>
      <c r="M47" s="381">
        <v>135892116537</v>
      </c>
      <c r="N47" s="381"/>
      <c r="O47" s="381">
        <v>-165140516652</v>
      </c>
      <c r="P47" s="381"/>
      <c r="Q47" s="381">
        <f t="shared" si="1"/>
        <v>-29248400115</v>
      </c>
    </row>
    <row r="48" spans="1:22" ht="18.75">
      <c r="A48" s="206" t="s">
        <v>50</v>
      </c>
      <c r="C48" s="381">
        <v>0</v>
      </c>
      <c r="D48" s="381"/>
      <c r="E48" s="381">
        <v>0</v>
      </c>
      <c r="F48" s="381"/>
      <c r="G48" s="381">
        <v>0</v>
      </c>
      <c r="H48" s="381"/>
      <c r="I48" s="381">
        <f t="shared" si="0"/>
        <v>0</v>
      </c>
      <c r="J48" s="381"/>
      <c r="K48" s="381">
        <v>72696</v>
      </c>
      <c r="L48" s="381"/>
      <c r="M48" s="381">
        <v>1221768105</v>
      </c>
      <c r="N48" s="381"/>
      <c r="O48" s="381">
        <v>-1027230379</v>
      </c>
      <c r="P48" s="381"/>
      <c r="Q48" s="381">
        <f t="shared" si="1"/>
        <v>194537726</v>
      </c>
    </row>
    <row r="49" spans="1:17" ht="18.75">
      <c r="A49" s="207" t="s">
        <v>163</v>
      </c>
      <c r="C49" s="381">
        <v>0</v>
      </c>
      <c r="D49" s="381"/>
      <c r="E49" s="381">
        <v>0</v>
      </c>
      <c r="F49" s="381"/>
      <c r="G49" s="381">
        <v>0</v>
      </c>
      <c r="H49" s="381"/>
      <c r="I49" s="381">
        <f t="shared" si="0"/>
        <v>0</v>
      </c>
      <c r="J49" s="381"/>
      <c r="K49" s="381">
        <v>694175</v>
      </c>
      <c r="L49" s="381"/>
      <c r="M49" s="381">
        <v>130190638430</v>
      </c>
      <c r="N49" s="381"/>
      <c r="O49" s="381">
        <v>-126878300890</v>
      </c>
      <c r="P49" s="381"/>
      <c r="Q49" s="381">
        <f t="shared" si="1"/>
        <v>3312337540</v>
      </c>
    </row>
    <row r="50" spans="1:17" ht="18.75">
      <c r="A50" s="208" t="s">
        <v>164</v>
      </c>
      <c r="C50" s="381">
        <v>0</v>
      </c>
      <c r="D50" s="381"/>
      <c r="E50" s="381">
        <v>0</v>
      </c>
      <c r="F50" s="381"/>
      <c r="G50" s="381">
        <v>0</v>
      </c>
      <c r="H50" s="381"/>
      <c r="I50" s="381">
        <f t="shared" si="0"/>
        <v>0</v>
      </c>
      <c r="J50" s="381"/>
      <c r="K50" s="381">
        <v>1444055</v>
      </c>
      <c r="L50" s="381"/>
      <c r="M50" s="381">
        <v>37066050390</v>
      </c>
      <c r="N50" s="381"/>
      <c r="O50" s="381">
        <v>-36856143703</v>
      </c>
      <c r="P50" s="381"/>
      <c r="Q50" s="381">
        <f t="shared" si="1"/>
        <v>209906687</v>
      </c>
    </row>
    <row r="51" spans="1:17" ht="30">
      <c r="A51" s="209" t="s">
        <v>52</v>
      </c>
      <c r="C51" s="381">
        <v>0</v>
      </c>
      <c r="D51" s="381"/>
      <c r="E51" s="381">
        <v>0</v>
      </c>
      <c r="F51" s="381"/>
      <c r="G51" s="381">
        <v>0</v>
      </c>
      <c r="H51" s="381"/>
      <c r="I51" s="381">
        <f t="shared" si="0"/>
        <v>0</v>
      </c>
      <c r="J51" s="381"/>
      <c r="K51" s="381">
        <v>1000001</v>
      </c>
      <c r="L51" s="381"/>
      <c r="M51" s="381">
        <v>21632443789</v>
      </c>
      <c r="N51" s="381"/>
      <c r="O51" s="381">
        <v>-21548180414</v>
      </c>
      <c r="P51" s="381"/>
      <c r="Q51" s="381">
        <f t="shared" si="1"/>
        <v>84263375</v>
      </c>
    </row>
    <row r="52" spans="1:17" ht="18.75">
      <c r="A52" s="210" t="s">
        <v>165</v>
      </c>
      <c r="C52" s="381">
        <v>0</v>
      </c>
      <c r="D52" s="381"/>
      <c r="E52" s="381">
        <v>0</v>
      </c>
      <c r="F52" s="381"/>
      <c r="G52" s="381">
        <v>0</v>
      </c>
      <c r="H52" s="381"/>
      <c r="I52" s="381">
        <f t="shared" si="0"/>
        <v>0</v>
      </c>
      <c r="J52" s="381"/>
      <c r="K52" s="381">
        <v>19193261</v>
      </c>
      <c r="L52" s="381"/>
      <c r="M52" s="381">
        <v>305423367608</v>
      </c>
      <c r="N52" s="381"/>
      <c r="O52" s="381">
        <v>-247748233738</v>
      </c>
      <c r="P52" s="381"/>
      <c r="Q52" s="381">
        <f t="shared" si="1"/>
        <v>57675133870</v>
      </c>
    </row>
    <row r="53" spans="1:17" ht="19.5" thickBot="1">
      <c r="A53" s="211" t="s">
        <v>57</v>
      </c>
      <c r="C53" s="386">
        <f>SUM(C9:$C$52)</f>
        <v>9570504</v>
      </c>
      <c r="D53" s="381"/>
      <c r="E53" s="386">
        <f>SUM(E9:$E$52)</f>
        <v>101504227086</v>
      </c>
      <c r="F53" s="381"/>
      <c r="G53" s="386">
        <f>SUM(G9:$G$52)</f>
        <v>-80048760869</v>
      </c>
      <c r="H53" s="381"/>
      <c r="I53" s="386">
        <f>SUM(I9:I52)</f>
        <v>21455466217</v>
      </c>
      <c r="J53" s="381"/>
      <c r="K53" s="386">
        <f>SUM(K9:$K$52)</f>
        <v>322319570</v>
      </c>
      <c r="L53" s="381"/>
      <c r="M53" s="487">
        <f>SUM(M9:$M$52)</f>
        <v>2486040399377</v>
      </c>
      <c r="N53" s="381"/>
      <c r="O53" s="386">
        <f>SUM(O9:$O$52)</f>
        <v>-2459844917927</v>
      </c>
      <c r="P53" s="381"/>
      <c r="Q53" s="386">
        <f>SUM(Q9:Q52)</f>
        <v>26195481450</v>
      </c>
    </row>
    <row r="54" spans="1:17" ht="15.75" thickTop="1">
      <c r="C54" s="212"/>
      <c r="E54" s="213"/>
      <c r="G54" s="214"/>
      <c r="I54" s="215"/>
      <c r="K54" s="216"/>
      <c r="M54" s="217"/>
      <c r="O54" s="218"/>
      <c r="Q54" s="219"/>
    </row>
    <row r="55" spans="1:17">
      <c r="A55" s="448" t="s">
        <v>166</v>
      </c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  <c r="M55" s="449"/>
      <c r="N55" s="449"/>
      <c r="O55" s="449"/>
      <c r="P55" s="449"/>
      <c r="Q55" s="450"/>
    </row>
  </sheetData>
  <mergeCells count="7">
    <mergeCell ref="A55:Q5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2"/>
  <sheetViews>
    <sheetView rightToLeft="1" view="pageBreakPreview" topLeftCell="A26" zoomScaleNormal="100" zoomScaleSheetLayoutView="100" workbookViewId="0">
      <selection activeCell="Q45" sqref="Q45"/>
    </sheetView>
  </sheetViews>
  <sheetFormatPr defaultRowHeight="15"/>
  <cols>
    <col min="1" max="1" width="20.710937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8.140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458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</row>
    <row r="2" spans="1:17" ht="20.100000000000001" customHeight="1">
      <c r="A2" s="459" t="s">
        <v>83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</row>
    <row r="3" spans="1:17" ht="20.100000000000001" customHeight="1">
      <c r="A3" s="460" t="s">
        <v>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</row>
    <row r="4" spans="1:17" ht="18.75">
      <c r="O4" s="381"/>
    </row>
    <row r="5" spans="1:17" ht="15.75">
      <c r="A5" s="461" t="s">
        <v>167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</row>
    <row r="7" spans="1:17" ht="15.75">
      <c r="C7" s="462" t="s">
        <v>99</v>
      </c>
      <c r="D7" s="409"/>
      <c r="E7" s="409"/>
      <c r="F7" s="409"/>
      <c r="G7" s="409"/>
      <c r="H7" s="409"/>
      <c r="I7" s="409"/>
      <c r="K7" s="463" t="s">
        <v>7</v>
      </c>
      <c r="L7" s="409"/>
      <c r="M7" s="409"/>
      <c r="N7" s="409"/>
      <c r="O7" s="409"/>
      <c r="P7" s="409"/>
      <c r="Q7" s="409"/>
    </row>
    <row r="8" spans="1:17" ht="31.5">
      <c r="A8" s="220" t="s">
        <v>85</v>
      </c>
      <c r="C8" s="221" t="s">
        <v>9</v>
      </c>
      <c r="E8" s="222" t="s">
        <v>11</v>
      </c>
      <c r="G8" s="223" t="s">
        <v>147</v>
      </c>
      <c r="I8" s="224" t="s">
        <v>168</v>
      </c>
      <c r="K8" s="225" t="s">
        <v>9</v>
      </c>
      <c r="M8" s="226" t="s">
        <v>11</v>
      </c>
      <c r="O8" s="227" t="s">
        <v>147</v>
      </c>
      <c r="Q8" s="228" t="s">
        <v>168</v>
      </c>
    </row>
    <row r="9" spans="1:17" ht="18.75">
      <c r="A9" s="229" t="s">
        <v>17</v>
      </c>
      <c r="C9" s="381">
        <v>2500000</v>
      </c>
      <c r="D9" s="381"/>
      <c r="E9" s="381">
        <v>41377331250</v>
      </c>
      <c r="F9" s="381"/>
      <c r="G9" s="381">
        <v>-46770052500</v>
      </c>
      <c r="H9" s="381"/>
      <c r="I9" s="381">
        <v>-5392721250</v>
      </c>
      <c r="J9" s="381"/>
      <c r="K9" s="381">
        <v>2500000</v>
      </c>
      <c r="L9" s="381"/>
      <c r="M9" s="381">
        <v>41377331250</v>
      </c>
      <c r="N9" s="381"/>
      <c r="O9" s="381">
        <v>-50045400000</v>
      </c>
      <c r="P9" s="381"/>
      <c r="Q9" s="381">
        <f>M9+O9</f>
        <v>-8668068750</v>
      </c>
    </row>
    <row r="10" spans="1:17" ht="18.75">
      <c r="A10" s="230" t="s">
        <v>18</v>
      </c>
      <c r="C10" s="381">
        <v>0</v>
      </c>
      <c r="D10" s="381"/>
      <c r="E10" s="381">
        <v>-1</v>
      </c>
      <c r="F10" s="381"/>
      <c r="G10" s="381">
        <v>1</v>
      </c>
      <c r="H10" s="381"/>
      <c r="I10" s="381">
        <v>0</v>
      </c>
      <c r="J10" s="381"/>
      <c r="K10" s="381">
        <v>0</v>
      </c>
      <c r="L10" s="381"/>
      <c r="M10" s="381">
        <v>-1</v>
      </c>
      <c r="N10" s="381"/>
      <c r="O10" s="381">
        <v>1</v>
      </c>
      <c r="P10" s="381"/>
      <c r="Q10" s="381">
        <f t="shared" ref="Q10:Q23" si="0">M10+O10</f>
        <v>0</v>
      </c>
    </row>
    <row r="11" spans="1:17" ht="18.75">
      <c r="A11" s="231" t="s">
        <v>19</v>
      </c>
      <c r="C11" s="381">
        <v>144860000</v>
      </c>
      <c r="D11" s="381"/>
      <c r="E11" s="381">
        <v>530920932021</v>
      </c>
      <c r="F11" s="381"/>
      <c r="G11" s="381">
        <v>-443082101391</v>
      </c>
      <c r="H11" s="381"/>
      <c r="I11" s="381">
        <v>87838830630</v>
      </c>
      <c r="J11" s="381"/>
      <c r="K11" s="381">
        <v>144860000</v>
      </c>
      <c r="L11" s="381"/>
      <c r="M11" s="381">
        <v>530920932021</v>
      </c>
      <c r="N11" s="381"/>
      <c r="O11" s="381">
        <v>-347479937870</v>
      </c>
      <c r="P11" s="381"/>
      <c r="Q11" s="381">
        <f t="shared" si="0"/>
        <v>183440994151</v>
      </c>
    </row>
    <row r="12" spans="1:17" ht="30">
      <c r="A12" s="232" t="s">
        <v>20</v>
      </c>
      <c r="C12" s="381">
        <v>38137</v>
      </c>
      <c r="D12" s="381"/>
      <c r="E12" s="381">
        <v>26537059</v>
      </c>
      <c r="F12" s="381"/>
      <c r="G12" s="381">
        <v>-26537059</v>
      </c>
      <c r="H12" s="381"/>
      <c r="I12" s="381">
        <v>0</v>
      </c>
      <c r="J12" s="381"/>
      <c r="K12" s="381">
        <v>38137</v>
      </c>
      <c r="L12" s="381"/>
      <c r="M12" s="381">
        <v>26537059</v>
      </c>
      <c r="N12" s="381"/>
      <c r="O12" s="381">
        <v>-26720136</v>
      </c>
      <c r="P12" s="381"/>
      <c r="Q12" s="381">
        <f t="shared" si="0"/>
        <v>-183077</v>
      </c>
    </row>
    <row r="13" spans="1:17" ht="30">
      <c r="A13" s="233" t="s">
        <v>21</v>
      </c>
      <c r="C13" s="381">
        <v>108053</v>
      </c>
      <c r="D13" s="381"/>
      <c r="E13" s="381">
        <v>53705042</v>
      </c>
      <c r="F13" s="381"/>
      <c r="G13" s="381">
        <v>-53705042</v>
      </c>
      <c r="H13" s="381"/>
      <c r="I13" s="381">
        <v>0</v>
      </c>
      <c r="J13" s="381"/>
      <c r="K13" s="381">
        <v>108053</v>
      </c>
      <c r="L13" s="381"/>
      <c r="M13" s="381">
        <v>53705042</v>
      </c>
      <c r="N13" s="381"/>
      <c r="O13" s="381">
        <v>-54075554</v>
      </c>
      <c r="P13" s="381"/>
      <c r="Q13" s="381">
        <f t="shared" si="0"/>
        <v>-370512</v>
      </c>
    </row>
    <row r="14" spans="1:17" ht="18.75">
      <c r="A14" s="234" t="s">
        <v>22</v>
      </c>
      <c r="C14" s="381">
        <v>30220930</v>
      </c>
      <c r="D14" s="381"/>
      <c r="E14" s="381">
        <v>62094985669</v>
      </c>
      <c r="F14" s="381"/>
      <c r="G14" s="381">
        <v>-57498695003</v>
      </c>
      <c r="H14" s="381"/>
      <c r="I14" s="381">
        <v>4596290666</v>
      </c>
      <c r="J14" s="381"/>
      <c r="K14" s="381">
        <v>30220930</v>
      </c>
      <c r="L14" s="381"/>
      <c r="M14" s="381">
        <v>62094985669</v>
      </c>
      <c r="N14" s="381"/>
      <c r="O14" s="381">
        <v>-69604642869</v>
      </c>
      <c r="P14" s="381"/>
      <c r="Q14" s="381">
        <f t="shared" si="0"/>
        <v>-7509657200</v>
      </c>
    </row>
    <row r="15" spans="1:17" ht="18.75">
      <c r="A15" s="235" t="s">
        <v>23</v>
      </c>
      <c r="C15" s="381">
        <v>2000000</v>
      </c>
      <c r="D15" s="381"/>
      <c r="E15" s="381">
        <v>9817237800</v>
      </c>
      <c r="F15" s="381"/>
      <c r="G15" s="381">
        <v>-9604511100</v>
      </c>
      <c r="H15" s="381"/>
      <c r="I15" s="381">
        <v>212726700</v>
      </c>
      <c r="J15" s="381"/>
      <c r="K15" s="381">
        <v>2000000</v>
      </c>
      <c r="L15" s="381"/>
      <c r="M15" s="381">
        <v>9817237800</v>
      </c>
      <c r="N15" s="381"/>
      <c r="O15" s="381">
        <v>-9648092144</v>
      </c>
      <c r="P15" s="381"/>
      <c r="Q15" s="381">
        <f t="shared" si="0"/>
        <v>169145656</v>
      </c>
    </row>
    <row r="16" spans="1:17" ht="18.75">
      <c r="A16" s="236" t="s">
        <v>24</v>
      </c>
      <c r="C16" s="381">
        <v>1316253</v>
      </c>
      <c r="D16" s="381"/>
      <c r="E16" s="381">
        <v>48934956420</v>
      </c>
      <c r="F16" s="381"/>
      <c r="G16" s="381">
        <v>-48607851096</v>
      </c>
      <c r="H16" s="381"/>
      <c r="I16" s="381">
        <v>327105324</v>
      </c>
      <c r="J16" s="381"/>
      <c r="K16" s="381">
        <v>1316253</v>
      </c>
      <c r="L16" s="381"/>
      <c r="M16" s="381">
        <v>48934956420</v>
      </c>
      <c r="N16" s="381"/>
      <c r="O16" s="381">
        <v>-49305246910</v>
      </c>
      <c r="P16" s="381"/>
      <c r="Q16" s="381">
        <f t="shared" si="0"/>
        <v>-370290490</v>
      </c>
    </row>
    <row r="17" spans="1:17" ht="30">
      <c r="A17" s="237" t="s">
        <v>25</v>
      </c>
      <c r="C17" s="381">
        <v>4550685</v>
      </c>
      <c r="D17" s="381"/>
      <c r="E17" s="381">
        <v>13806052911</v>
      </c>
      <c r="F17" s="381"/>
      <c r="G17" s="381">
        <v>-11576692035</v>
      </c>
      <c r="H17" s="381"/>
      <c r="I17" s="381">
        <v>2229360876</v>
      </c>
      <c r="J17" s="381"/>
      <c r="K17" s="381">
        <v>4550685</v>
      </c>
      <c r="L17" s="381"/>
      <c r="M17" s="381">
        <v>13806052911</v>
      </c>
      <c r="N17" s="381"/>
      <c r="O17" s="381">
        <v>-11818835615</v>
      </c>
      <c r="P17" s="381"/>
      <c r="Q17" s="381">
        <f t="shared" si="0"/>
        <v>1987217296</v>
      </c>
    </row>
    <row r="18" spans="1:17" ht="18.75">
      <c r="A18" s="238" t="s">
        <v>26</v>
      </c>
      <c r="C18" s="381">
        <v>1000000</v>
      </c>
      <c r="D18" s="381"/>
      <c r="E18" s="381">
        <v>21829338000</v>
      </c>
      <c r="F18" s="381"/>
      <c r="G18" s="381">
        <v>-21888981000</v>
      </c>
      <c r="H18" s="381"/>
      <c r="I18" s="381">
        <v>-59643000</v>
      </c>
      <c r="J18" s="381"/>
      <c r="K18" s="381">
        <v>1000000</v>
      </c>
      <c r="L18" s="381"/>
      <c r="M18" s="381">
        <v>21829338000</v>
      </c>
      <c r="N18" s="381"/>
      <c r="O18" s="381">
        <v>-22041428485</v>
      </c>
      <c r="P18" s="381"/>
      <c r="Q18" s="381">
        <f t="shared" si="0"/>
        <v>-212090485</v>
      </c>
    </row>
    <row r="19" spans="1:17" ht="18.75">
      <c r="A19" s="239" t="s">
        <v>27</v>
      </c>
      <c r="C19" s="381">
        <v>19300000</v>
      </c>
      <c r="D19" s="381"/>
      <c r="E19" s="381">
        <v>173050188300</v>
      </c>
      <c r="F19" s="381"/>
      <c r="G19" s="381">
        <v>-192043501650</v>
      </c>
      <c r="H19" s="381"/>
      <c r="I19" s="381">
        <v>-18993313350</v>
      </c>
      <c r="J19" s="381"/>
      <c r="K19" s="381">
        <v>19300000</v>
      </c>
      <c r="L19" s="381"/>
      <c r="M19" s="381">
        <v>173050188300</v>
      </c>
      <c r="N19" s="381"/>
      <c r="O19" s="381">
        <v>-198973020105</v>
      </c>
      <c r="P19" s="381"/>
      <c r="Q19" s="381">
        <f t="shared" si="0"/>
        <v>-25922831805</v>
      </c>
    </row>
    <row r="20" spans="1:17" ht="18.75">
      <c r="A20" s="240" t="s">
        <v>28</v>
      </c>
      <c r="C20" s="381">
        <v>16500000</v>
      </c>
      <c r="D20" s="381"/>
      <c r="E20" s="381">
        <v>229297513500</v>
      </c>
      <c r="F20" s="381"/>
      <c r="G20" s="381">
        <v>-229133495250</v>
      </c>
      <c r="H20" s="381"/>
      <c r="I20" s="381">
        <v>164018250</v>
      </c>
      <c r="J20" s="381"/>
      <c r="K20" s="381">
        <v>16500000</v>
      </c>
      <c r="L20" s="381"/>
      <c r="M20" s="381">
        <v>229297513500</v>
      </c>
      <c r="N20" s="381"/>
      <c r="O20" s="381">
        <v>-259869785657</v>
      </c>
      <c r="P20" s="381"/>
      <c r="Q20" s="381">
        <f t="shared" si="0"/>
        <v>-30572272157</v>
      </c>
    </row>
    <row r="21" spans="1:17" ht="30">
      <c r="A21" s="241" t="s">
        <v>29</v>
      </c>
      <c r="C21" s="381">
        <v>26512314</v>
      </c>
      <c r="D21" s="381"/>
      <c r="E21" s="381">
        <v>131772828658</v>
      </c>
      <c r="F21" s="381"/>
      <c r="G21" s="381">
        <v>-142841746266</v>
      </c>
      <c r="H21" s="381"/>
      <c r="I21" s="381">
        <v>-11068917608</v>
      </c>
      <c r="J21" s="381"/>
      <c r="K21" s="381">
        <v>26512314</v>
      </c>
      <c r="L21" s="381"/>
      <c r="M21" s="381">
        <v>131772828658</v>
      </c>
      <c r="N21" s="381"/>
      <c r="O21" s="381">
        <v>-151204336137</v>
      </c>
      <c r="P21" s="381"/>
      <c r="Q21" s="381">
        <f t="shared" si="0"/>
        <v>-19431507479</v>
      </c>
    </row>
    <row r="22" spans="1:17" ht="18.75">
      <c r="A22" s="242" t="s">
        <v>30</v>
      </c>
      <c r="C22" s="381">
        <v>4000000</v>
      </c>
      <c r="D22" s="381"/>
      <c r="E22" s="381">
        <v>34751988000</v>
      </c>
      <c r="F22" s="381"/>
      <c r="G22" s="381">
        <v>-34115796000</v>
      </c>
      <c r="H22" s="381"/>
      <c r="I22" s="381">
        <v>636192000</v>
      </c>
      <c r="J22" s="381"/>
      <c r="K22" s="381">
        <v>4000000</v>
      </c>
      <c r="L22" s="381"/>
      <c r="M22" s="381">
        <v>34751988000</v>
      </c>
      <c r="N22" s="381"/>
      <c r="O22" s="381">
        <v>-44612811545</v>
      </c>
      <c r="P22" s="381"/>
      <c r="Q22" s="381">
        <f t="shared" si="0"/>
        <v>-9860823545</v>
      </c>
    </row>
    <row r="23" spans="1:17" ht="18.75">
      <c r="A23" s="243" t="s">
        <v>31</v>
      </c>
      <c r="C23" s="381">
        <v>3389591</v>
      </c>
      <c r="D23" s="381"/>
      <c r="E23" s="381">
        <v>80124877360</v>
      </c>
      <c r="F23" s="381"/>
      <c r="G23" s="381">
        <v>-81568974531</v>
      </c>
      <c r="H23" s="381"/>
      <c r="I23" s="381">
        <v>-1444097171</v>
      </c>
      <c r="J23" s="381"/>
      <c r="K23" s="381">
        <v>3389591</v>
      </c>
      <c r="L23" s="381"/>
      <c r="M23" s="381">
        <v>80124877360</v>
      </c>
      <c r="N23" s="381"/>
      <c r="O23" s="381">
        <v>-81265035744</v>
      </c>
      <c r="P23" s="381"/>
      <c r="Q23" s="381">
        <f t="shared" si="0"/>
        <v>-1140158384</v>
      </c>
    </row>
    <row r="24" spans="1:17" ht="18.75">
      <c r="A24" s="244" t="s">
        <v>32</v>
      </c>
      <c r="C24" s="381">
        <v>0</v>
      </c>
      <c r="D24" s="381"/>
      <c r="E24" s="381">
        <v>0</v>
      </c>
      <c r="F24" s="381"/>
      <c r="G24" s="381">
        <v>-16862650410</v>
      </c>
      <c r="H24" s="381"/>
      <c r="I24" s="381">
        <v>-16862650410</v>
      </c>
      <c r="J24" s="381"/>
      <c r="K24" s="381"/>
      <c r="L24" s="381"/>
      <c r="M24" s="381"/>
      <c r="N24" s="381"/>
      <c r="O24" s="381">
        <v>0</v>
      </c>
      <c r="P24" s="381"/>
      <c r="Q24" s="381">
        <f>M24+O24</f>
        <v>0</v>
      </c>
    </row>
    <row r="25" spans="1:17" ht="18.75">
      <c r="A25" s="245" t="s">
        <v>33</v>
      </c>
      <c r="C25" s="381">
        <v>900000</v>
      </c>
      <c r="D25" s="381"/>
      <c r="E25" s="381">
        <v>20657353050</v>
      </c>
      <c r="F25" s="381"/>
      <c r="G25" s="381">
        <v>-19190135250</v>
      </c>
      <c r="H25" s="381"/>
      <c r="I25" s="381">
        <v>1467217800</v>
      </c>
      <c r="J25" s="381"/>
      <c r="K25" s="381">
        <v>900000</v>
      </c>
      <c r="L25" s="381"/>
      <c r="M25" s="381">
        <v>20657353050</v>
      </c>
      <c r="N25" s="381"/>
      <c r="O25" s="381">
        <v>-17195076899</v>
      </c>
      <c r="P25" s="381"/>
      <c r="Q25" s="381">
        <f t="shared" ref="Q25:Q48" si="1">M25+O25</f>
        <v>3462276151</v>
      </c>
    </row>
    <row r="26" spans="1:17" ht="18.75">
      <c r="A26" s="246" t="s">
        <v>34</v>
      </c>
      <c r="C26" s="381">
        <v>418421</v>
      </c>
      <c r="D26" s="381"/>
      <c r="E26" s="381">
        <v>34168764103</v>
      </c>
      <c r="F26" s="381"/>
      <c r="G26" s="381">
        <v>-33836018987</v>
      </c>
      <c r="H26" s="381"/>
      <c r="I26" s="381">
        <v>332745116</v>
      </c>
      <c r="J26" s="381"/>
      <c r="K26" s="381">
        <v>418421</v>
      </c>
      <c r="L26" s="381"/>
      <c r="M26" s="381">
        <v>34168764103</v>
      </c>
      <c r="N26" s="381"/>
      <c r="O26" s="381">
        <v>-31889312364</v>
      </c>
      <c r="P26" s="381"/>
      <c r="Q26" s="381">
        <f t="shared" si="1"/>
        <v>2279451739</v>
      </c>
    </row>
    <row r="27" spans="1:17" ht="30">
      <c r="A27" s="247" t="s">
        <v>35</v>
      </c>
      <c r="C27" s="381">
        <v>3000000</v>
      </c>
      <c r="D27" s="381"/>
      <c r="E27" s="381">
        <v>79325190000</v>
      </c>
      <c r="F27" s="381"/>
      <c r="G27" s="381">
        <v>-95130585000</v>
      </c>
      <c r="H27" s="381"/>
      <c r="I27" s="381">
        <v>-15805395000</v>
      </c>
      <c r="J27" s="381"/>
      <c r="K27" s="381">
        <v>3000000</v>
      </c>
      <c r="L27" s="381"/>
      <c r="M27" s="381">
        <v>79325190000</v>
      </c>
      <c r="N27" s="381"/>
      <c r="O27" s="381">
        <v>-100980139650</v>
      </c>
      <c r="P27" s="381"/>
      <c r="Q27" s="381">
        <f t="shared" si="1"/>
        <v>-21654949650</v>
      </c>
    </row>
    <row r="28" spans="1:17" ht="30">
      <c r="A28" s="248" t="s">
        <v>36</v>
      </c>
      <c r="C28" s="381">
        <v>18233449</v>
      </c>
      <c r="D28" s="381"/>
      <c r="E28" s="381">
        <v>142462185431</v>
      </c>
      <c r="F28" s="381"/>
      <c r="G28" s="381">
        <v>-148080923024</v>
      </c>
      <c r="H28" s="381"/>
      <c r="I28" s="381">
        <v>-5618737593</v>
      </c>
      <c r="J28" s="381"/>
      <c r="K28" s="381">
        <v>18233449</v>
      </c>
      <c r="L28" s="381"/>
      <c r="M28" s="381">
        <v>142462185431</v>
      </c>
      <c r="N28" s="381"/>
      <c r="O28" s="381">
        <v>-137852850330</v>
      </c>
      <c r="P28" s="381"/>
      <c r="Q28" s="381">
        <f t="shared" si="1"/>
        <v>4609335101</v>
      </c>
    </row>
    <row r="29" spans="1:17" ht="18.75">
      <c r="A29" s="249" t="s">
        <v>37</v>
      </c>
      <c r="C29" s="381">
        <v>10000000</v>
      </c>
      <c r="D29" s="381"/>
      <c r="E29" s="381">
        <v>111930030000</v>
      </c>
      <c r="F29" s="381"/>
      <c r="G29" s="381">
        <v>-135886635000</v>
      </c>
      <c r="H29" s="381"/>
      <c r="I29" s="381">
        <v>-23956605000</v>
      </c>
      <c r="J29" s="381"/>
      <c r="K29" s="381">
        <v>10000000</v>
      </c>
      <c r="L29" s="381"/>
      <c r="M29" s="381">
        <v>111930030000</v>
      </c>
      <c r="N29" s="381"/>
      <c r="O29" s="381">
        <v>-135253690172</v>
      </c>
      <c r="P29" s="381"/>
      <c r="Q29" s="381">
        <f t="shared" si="1"/>
        <v>-23323660172</v>
      </c>
    </row>
    <row r="30" spans="1:17" ht="18.75">
      <c r="A30" s="250" t="s">
        <v>38</v>
      </c>
      <c r="C30" s="381">
        <v>427912</v>
      </c>
      <c r="D30" s="381"/>
      <c r="E30" s="381">
        <v>2594732134</v>
      </c>
      <c r="F30" s="381"/>
      <c r="G30" s="381">
        <v>-2309736965</v>
      </c>
      <c r="H30" s="381"/>
      <c r="I30" s="381">
        <v>284995169</v>
      </c>
      <c r="J30" s="381"/>
      <c r="K30" s="381">
        <v>427912</v>
      </c>
      <c r="L30" s="381"/>
      <c r="M30" s="381">
        <v>2594732134</v>
      </c>
      <c r="N30" s="381"/>
      <c r="O30" s="381">
        <v>-2183840308</v>
      </c>
      <c r="P30" s="381"/>
      <c r="Q30" s="381">
        <f t="shared" si="1"/>
        <v>410891826</v>
      </c>
    </row>
    <row r="31" spans="1:17" ht="18.75">
      <c r="A31" s="251" t="s">
        <v>39</v>
      </c>
      <c r="C31" s="381">
        <v>45352355</v>
      </c>
      <c r="D31" s="381"/>
      <c r="E31" s="381">
        <v>239388120070</v>
      </c>
      <c r="F31" s="381"/>
      <c r="G31" s="381">
        <v>-273903459000</v>
      </c>
      <c r="H31" s="381"/>
      <c r="I31" s="381">
        <v>-34515338930</v>
      </c>
      <c r="J31" s="381"/>
      <c r="K31" s="381">
        <v>45352355</v>
      </c>
      <c r="L31" s="381"/>
      <c r="M31" s="381">
        <v>239388120070</v>
      </c>
      <c r="N31" s="381"/>
      <c r="O31" s="381">
        <v>-273636463323</v>
      </c>
      <c r="P31" s="381"/>
      <c r="Q31" s="381">
        <f t="shared" si="1"/>
        <v>-34248343253</v>
      </c>
    </row>
    <row r="32" spans="1:17" ht="18.75">
      <c r="A32" s="252" t="s">
        <v>40</v>
      </c>
      <c r="C32" s="381">
        <v>21421840</v>
      </c>
      <c r="D32" s="381"/>
      <c r="E32" s="381">
        <v>65522807420</v>
      </c>
      <c r="F32" s="381"/>
      <c r="G32" s="381">
        <v>-65820928741</v>
      </c>
      <c r="H32" s="381"/>
      <c r="I32" s="381">
        <v>-298121321</v>
      </c>
      <c r="J32" s="381"/>
      <c r="K32" s="381">
        <v>21421840</v>
      </c>
      <c r="L32" s="381"/>
      <c r="M32" s="381">
        <v>65522807420</v>
      </c>
      <c r="N32" s="381"/>
      <c r="O32" s="381">
        <v>-69097830967</v>
      </c>
      <c r="P32" s="381"/>
      <c r="Q32" s="381">
        <f t="shared" si="1"/>
        <v>-3575023547</v>
      </c>
    </row>
    <row r="33" spans="1:17" ht="18.75">
      <c r="A33" s="253" t="s">
        <v>41</v>
      </c>
      <c r="C33" s="381">
        <v>4800000</v>
      </c>
      <c r="D33" s="381"/>
      <c r="E33" s="381">
        <v>19109617200</v>
      </c>
      <c r="F33" s="381"/>
      <c r="G33" s="381">
        <v>-20894135760</v>
      </c>
      <c r="H33" s="381"/>
      <c r="I33" s="381">
        <v>-1784518560</v>
      </c>
      <c r="J33" s="381"/>
      <c r="K33" s="381">
        <v>4800000</v>
      </c>
      <c r="L33" s="381"/>
      <c r="M33" s="381">
        <v>19109617200</v>
      </c>
      <c r="N33" s="381"/>
      <c r="O33" s="381">
        <v>-30336781200</v>
      </c>
      <c r="P33" s="381"/>
      <c r="Q33" s="381">
        <f t="shared" si="1"/>
        <v>-11227164000</v>
      </c>
    </row>
    <row r="34" spans="1:17" ht="18.75">
      <c r="A34" s="254" t="s">
        <v>42</v>
      </c>
      <c r="C34" s="381">
        <v>4500000</v>
      </c>
      <c r="D34" s="381"/>
      <c r="E34" s="381">
        <v>30909984750</v>
      </c>
      <c r="F34" s="381"/>
      <c r="G34" s="381">
        <v>-29254891500</v>
      </c>
      <c r="H34" s="381"/>
      <c r="I34" s="381">
        <v>1655093250</v>
      </c>
      <c r="J34" s="381"/>
      <c r="K34" s="381">
        <v>4500000</v>
      </c>
      <c r="L34" s="381"/>
      <c r="M34" s="381">
        <v>30909984750</v>
      </c>
      <c r="N34" s="381"/>
      <c r="O34" s="381">
        <v>-36456783749</v>
      </c>
      <c r="P34" s="381"/>
      <c r="Q34" s="381">
        <f t="shared" si="1"/>
        <v>-5546798999</v>
      </c>
    </row>
    <row r="35" spans="1:17" ht="18.75">
      <c r="A35" s="255" t="s">
        <v>43</v>
      </c>
      <c r="C35" s="381">
        <v>13400000</v>
      </c>
      <c r="D35" s="381"/>
      <c r="E35" s="381">
        <v>70863836400</v>
      </c>
      <c r="F35" s="381"/>
      <c r="G35" s="381">
        <v>-80587633500</v>
      </c>
      <c r="H35" s="381"/>
      <c r="I35" s="381">
        <v>-9723797100</v>
      </c>
      <c r="J35" s="381"/>
      <c r="K35" s="381">
        <v>13400000</v>
      </c>
      <c r="L35" s="381"/>
      <c r="M35" s="381">
        <v>70863836400</v>
      </c>
      <c r="N35" s="381"/>
      <c r="O35" s="381">
        <v>-90111626549</v>
      </c>
      <c r="P35" s="381"/>
      <c r="Q35" s="381">
        <f t="shared" si="1"/>
        <v>-19247790149</v>
      </c>
    </row>
    <row r="36" spans="1:17" ht="18.75">
      <c r="A36" s="256" t="s">
        <v>44</v>
      </c>
      <c r="C36" s="381">
        <v>1500000</v>
      </c>
      <c r="D36" s="381"/>
      <c r="E36" s="381">
        <v>22709072250</v>
      </c>
      <c r="F36" s="381"/>
      <c r="G36" s="381">
        <v>-22738893750</v>
      </c>
      <c r="H36" s="381"/>
      <c r="I36" s="381">
        <v>-29821500</v>
      </c>
      <c r="J36" s="381"/>
      <c r="K36" s="381">
        <v>1500000</v>
      </c>
      <c r="L36" s="381"/>
      <c r="M36" s="381">
        <v>22709072250</v>
      </c>
      <c r="N36" s="381"/>
      <c r="O36" s="381">
        <v>-26851315357</v>
      </c>
      <c r="P36" s="381"/>
      <c r="Q36" s="381">
        <f t="shared" si="1"/>
        <v>-4142243107</v>
      </c>
    </row>
    <row r="37" spans="1:17" ht="18.75">
      <c r="A37" s="257" t="s">
        <v>45</v>
      </c>
      <c r="C37" s="381">
        <v>8994431</v>
      </c>
      <c r="D37" s="381"/>
      <c r="E37" s="381">
        <v>52393756834</v>
      </c>
      <c r="F37" s="381"/>
      <c r="G37" s="381">
        <v>-62944035514</v>
      </c>
      <c r="H37" s="381"/>
      <c r="I37" s="381">
        <v>-10550278680</v>
      </c>
      <c r="J37" s="381"/>
      <c r="K37" s="381">
        <v>8994431</v>
      </c>
      <c r="L37" s="381"/>
      <c r="M37" s="381">
        <v>52393756834</v>
      </c>
      <c r="N37" s="381"/>
      <c r="O37" s="381">
        <v>-49170522886</v>
      </c>
      <c r="P37" s="381"/>
      <c r="Q37" s="381">
        <f t="shared" si="1"/>
        <v>3223233948</v>
      </c>
    </row>
    <row r="38" spans="1:17" ht="18.75">
      <c r="A38" s="258" t="s">
        <v>46</v>
      </c>
      <c r="C38" s="381">
        <v>1445552</v>
      </c>
      <c r="D38" s="381"/>
      <c r="E38" s="381">
        <v>18881535688</v>
      </c>
      <c r="F38" s="381"/>
      <c r="G38" s="381">
        <v>-17157194529</v>
      </c>
      <c r="H38" s="381"/>
      <c r="I38" s="381">
        <v>1724341159</v>
      </c>
      <c r="J38" s="381"/>
      <c r="K38" s="381">
        <v>1445552</v>
      </c>
      <c r="L38" s="381"/>
      <c r="M38" s="381">
        <v>18881535688</v>
      </c>
      <c r="N38" s="381"/>
      <c r="O38" s="381">
        <v>-17617018838</v>
      </c>
      <c r="P38" s="381"/>
      <c r="Q38" s="381">
        <f t="shared" si="1"/>
        <v>1264516850</v>
      </c>
    </row>
    <row r="39" spans="1:17" ht="18.75">
      <c r="A39" s="259" t="s">
        <v>47</v>
      </c>
      <c r="C39" s="381">
        <v>1500000</v>
      </c>
      <c r="D39" s="381"/>
      <c r="E39" s="381">
        <v>22649429250</v>
      </c>
      <c r="F39" s="381"/>
      <c r="G39" s="381">
        <v>-34130706750</v>
      </c>
      <c r="H39" s="381"/>
      <c r="I39" s="381">
        <v>-11481277500</v>
      </c>
      <c r="J39" s="381"/>
      <c r="K39" s="381">
        <v>1500000</v>
      </c>
      <c r="L39" s="381"/>
      <c r="M39" s="381">
        <v>22649429250</v>
      </c>
      <c r="N39" s="381"/>
      <c r="O39" s="381">
        <v>-19290215935</v>
      </c>
      <c r="P39" s="381"/>
      <c r="Q39" s="381">
        <f t="shared" si="1"/>
        <v>3359213315</v>
      </c>
    </row>
    <row r="40" spans="1:17" ht="18.75">
      <c r="A40" s="260" t="s">
        <v>48</v>
      </c>
      <c r="C40" s="381">
        <v>29900003</v>
      </c>
      <c r="D40" s="381"/>
      <c r="E40" s="381">
        <v>144835783467</v>
      </c>
      <c r="F40" s="381"/>
      <c r="G40" s="381">
        <v>-159607666164</v>
      </c>
      <c r="H40" s="381"/>
      <c r="I40" s="381">
        <v>-14771882697</v>
      </c>
      <c r="J40" s="381"/>
      <c r="K40" s="381">
        <v>29900003</v>
      </c>
      <c r="L40" s="381"/>
      <c r="M40" s="381">
        <v>144835783467</v>
      </c>
      <c r="N40" s="381"/>
      <c r="O40" s="381">
        <v>-151573738810</v>
      </c>
      <c r="P40" s="381"/>
      <c r="Q40" s="381">
        <f t="shared" si="1"/>
        <v>-6737955343</v>
      </c>
    </row>
    <row r="41" spans="1:17" ht="18.75">
      <c r="A41" s="261" t="s">
        <v>49</v>
      </c>
      <c r="C41" s="381">
        <v>4800000</v>
      </c>
      <c r="D41" s="381"/>
      <c r="E41" s="381">
        <v>145528920000</v>
      </c>
      <c r="F41" s="381"/>
      <c r="G41" s="381">
        <v>-141998054400</v>
      </c>
      <c r="H41" s="381"/>
      <c r="I41" s="381">
        <v>3530865600</v>
      </c>
      <c r="J41" s="381"/>
      <c r="K41" s="381">
        <v>4800000</v>
      </c>
      <c r="L41" s="381"/>
      <c r="M41" s="381">
        <v>145528920000</v>
      </c>
      <c r="N41" s="381"/>
      <c r="O41" s="381">
        <v>-168097831199</v>
      </c>
      <c r="P41" s="381"/>
      <c r="Q41" s="381">
        <f t="shared" si="1"/>
        <v>-22568911199</v>
      </c>
    </row>
    <row r="42" spans="1:17" ht="18.75">
      <c r="A42" s="262" t="s">
        <v>50</v>
      </c>
      <c r="C42" s="381">
        <v>10000000</v>
      </c>
      <c r="D42" s="381"/>
      <c r="E42" s="381">
        <v>109951870500</v>
      </c>
      <c r="F42" s="381"/>
      <c r="G42" s="381">
        <v>-128412752568</v>
      </c>
      <c r="H42" s="381"/>
      <c r="I42" s="381">
        <v>-18460882068</v>
      </c>
      <c r="J42" s="381"/>
      <c r="K42" s="381">
        <v>10000000</v>
      </c>
      <c r="L42" s="381"/>
      <c r="M42" s="381">
        <v>109951870500</v>
      </c>
      <c r="N42" s="381"/>
      <c r="O42" s="381">
        <v>-114558406545</v>
      </c>
      <c r="P42" s="381"/>
      <c r="Q42" s="381">
        <f t="shared" si="1"/>
        <v>-4606536045</v>
      </c>
    </row>
    <row r="43" spans="1:17" ht="18.75">
      <c r="A43" s="263" t="s">
        <v>51</v>
      </c>
      <c r="C43" s="381">
        <v>2453987</v>
      </c>
      <c r="D43" s="381"/>
      <c r="E43" s="381">
        <v>24542660306</v>
      </c>
      <c r="F43" s="381"/>
      <c r="G43" s="381">
        <v>-27752502432</v>
      </c>
      <c r="H43" s="381"/>
      <c r="I43" s="381">
        <v>-3209842126</v>
      </c>
      <c r="J43" s="381"/>
      <c r="K43" s="381">
        <v>2453987</v>
      </c>
      <c r="L43" s="381"/>
      <c r="M43" s="381">
        <v>24542660306</v>
      </c>
      <c r="N43" s="381"/>
      <c r="O43" s="381">
        <v>-27752502432</v>
      </c>
      <c r="P43" s="381"/>
      <c r="Q43" s="381">
        <f t="shared" si="1"/>
        <v>-3209842126</v>
      </c>
    </row>
    <row r="44" spans="1:17" ht="30">
      <c r="A44" s="264" t="s">
        <v>52</v>
      </c>
      <c r="C44" s="381">
        <v>1400000</v>
      </c>
      <c r="D44" s="381"/>
      <c r="E44" s="381">
        <v>35752002300</v>
      </c>
      <c r="F44" s="381"/>
      <c r="G44" s="381">
        <v>-33205246200</v>
      </c>
      <c r="H44" s="381"/>
      <c r="I44" s="381">
        <v>2546756100</v>
      </c>
      <c r="J44" s="381"/>
      <c r="K44" s="381">
        <v>1400000</v>
      </c>
      <c r="L44" s="381"/>
      <c r="M44" s="381">
        <v>35752002300</v>
      </c>
      <c r="N44" s="381"/>
      <c r="O44" s="381">
        <v>-26429802236</v>
      </c>
      <c r="P44" s="381"/>
      <c r="Q44" s="381">
        <f>M44+O44</f>
        <v>9322200064</v>
      </c>
    </row>
    <row r="45" spans="1:17" ht="30">
      <c r="A45" s="265" t="s">
        <v>53</v>
      </c>
      <c r="C45" s="381">
        <v>1400000</v>
      </c>
      <c r="D45" s="381"/>
      <c r="E45" s="381">
        <v>13067781300</v>
      </c>
      <c r="F45" s="381"/>
      <c r="G45" s="381">
        <v>-13067781300</v>
      </c>
      <c r="H45" s="381"/>
      <c r="I45" s="381">
        <v>0</v>
      </c>
      <c r="J45" s="381"/>
      <c r="K45" s="381">
        <v>1400000</v>
      </c>
      <c r="L45" s="381"/>
      <c r="M45" s="381">
        <v>13067781300</v>
      </c>
      <c r="N45" s="381"/>
      <c r="O45" s="381">
        <v>-13157936568</v>
      </c>
      <c r="P45" s="381"/>
      <c r="Q45" s="381">
        <f t="shared" si="1"/>
        <v>-90155268</v>
      </c>
    </row>
    <row r="46" spans="1:17" ht="30">
      <c r="A46" s="266" t="s">
        <v>54</v>
      </c>
      <c r="C46" s="381">
        <v>0</v>
      </c>
      <c r="D46" s="381"/>
      <c r="E46" s="381">
        <v>1</v>
      </c>
      <c r="F46" s="381"/>
      <c r="G46" s="381">
        <v>-1</v>
      </c>
      <c r="H46" s="381"/>
      <c r="I46" s="381">
        <v>0</v>
      </c>
      <c r="J46" s="381"/>
      <c r="K46" s="381">
        <v>0</v>
      </c>
      <c r="L46" s="381"/>
      <c r="M46" s="381">
        <v>1</v>
      </c>
      <c r="N46" s="381"/>
      <c r="O46" s="381">
        <v>-1</v>
      </c>
      <c r="P46" s="381"/>
      <c r="Q46" s="381">
        <f t="shared" si="1"/>
        <v>0</v>
      </c>
    </row>
    <row r="47" spans="1:17" ht="18.75">
      <c r="A47" s="267" t="s">
        <v>55</v>
      </c>
      <c r="C47" s="381">
        <v>23692722</v>
      </c>
      <c r="D47" s="381"/>
      <c r="E47" s="381">
        <v>41851460290</v>
      </c>
      <c r="F47" s="381"/>
      <c r="G47" s="381">
        <v>-38365801245</v>
      </c>
      <c r="H47" s="381"/>
      <c r="I47" s="381">
        <v>3485659045</v>
      </c>
      <c r="J47" s="381"/>
      <c r="K47" s="381">
        <v>23692722</v>
      </c>
      <c r="L47" s="381"/>
      <c r="M47" s="381">
        <v>41851460290</v>
      </c>
      <c r="N47" s="381"/>
      <c r="O47" s="381">
        <v>-42989353906</v>
      </c>
      <c r="P47" s="381"/>
      <c r="Q47" s="381">
        <f t="shared" si="1"/>
        <v>-1137893616</v>
      </c>
    </row>
    <row r="48" spans="1:17" ht="18.75">
      <c r="A48" s="268" t="s">
        <v>56</v>
      </c>
      <c r="C48" s="381">
        <v>13188464</v>
      </c>
      <c r="D48" s="381"/>
      <c r="E48" s="381">
        <v>126773628821</v>
      </c>
      <c r="F48" s="381"/>
      <c r="G48" s="381">
        <v>-115951694918</v>
      </c>
      <c r="H48" s="381"/>
      <c r="I48" s="381">
        <v>10821933903</v>
      </c>
      <c r="J48" s="381"/>
      <c r="K48" s="381">
        <v>13188464</v>
      </c>
      <c r="L48" s="381"/>
      <c r="M48" s="381">
        <v>126773628821</v>
      </c>
      <c r="N48" s="381"/>
      <c r="O48" s="381">
        <v>-121923698941</v>
      </c>
      <c r="P48" s="381"/>
      <c r="Q48" s="381">
        <f t="shared" si="1"/>
        <v>4849929880</v>
      </c>
    </row>
    <row r="49" spans="1:17" ht="19.5" thickBot="1">
      <c r="A49" s="269" t="s">
        <v>57</v>
      </c>
      <c r="C49" s="386">
        <f>SUM(C9:$C$48)</f>
        <v>479025099</v>
      </c>
      <c r="D49" s="381"/>
      <c r="E49" s="386">
        <f>SUM(E9:$E$48)</f>
        <v>2953728993554</v>
      </c>
      <c r="F49" s="381"/>
      <c r="G49" s="386">
        <f>SUM(G9:$G$48)</f>
        <v>-3035902702830</v>
      </c>
      <c r="H49" s="381"/>
      <c r="I49" s="386">
        <f>SUM(I9:$I$48)</f>
        <v>-82173709276</v>
      </c>
      <c r="J49" s="381"/>
      <c r="K49" s="386">
        <f>SUM(K9:$K$48)</f>
        <v>479025099</v>
      </c>
      <c r="L49" s="381"/>
      <c r="M49" s="386">
        <f>SUM(M9:$M$48)</f>
        <v>2953728993554</v>
      </c>
      <c r="N49" s="381"/>
      <c r="O49" s="386">
        <f>SUM(O9:$O$48)</f>
        <v>-3000356107935</v>
      </c>
      <c r="P49" s="381"/>
      <c r="Q49" s="386">
        <f>SUM(Q9:$Q$48)</f>
        <v>-46627114381</v>
      </c>
    </row>
    <row r="50" spans="1:17" ht="15.75" thickTop="1">
      <c r="C50" s="270"/>
      <c r="E50" s="271"/>
      <c r="G50" s="272"/>
      <c r="I50" s="273"/>
      <c r="K50" s="274"/>
      <c r="M50" s="275"/>
      <c r="O50" s="276"/>
      <c r="Q50" s="277"/>
    </row>
    <row r="51" spans="1:17">
      <c r="M51" s="390"/>
    </row>
    <row r="52" spans="1:17">
      <c r="A52" s="457" t="s">
        <v>166</v>
      </c>
      <c r="B52" s="449"/>
      <c r="C52" s="449"/>
      <c r="D52" s="449"/>
      <c r="E52" s="449"/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49"/>
      <c r="Q52" s="450"/>
    </row>
  </sheetData>
  <mergeCells count="7">
    <mergeCell ref="A52:Q5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74"/>
  <sheetViews>
    <sheetView rightToLeft="1" view="pageBreakPreview" zoomScale="90" zoomScaleNormal="100" zoomScaleSheetLayoutView="90" workbookViewId="0">
      <selection activeCell="S12" sqref="S12"/>
    </sheetView>
  </sheetViews>
  <sheetFormatPr defaultRowHeight="15"/>
  <cols>
    <col min="1" max="1" width="21.140625" bestFit="1" customWidth="1"/>
    <col min="2" max="2" width="1.42578125" customWidth="1"/>
    <col min="3" max="3" width="19.42578125" bestFit="1" customWidth="1"/>
    <col min="4" max="4" width="1.42578125" customWidth="1"/>
    <col min="5" max="5" width="18.140625" bestFit="1" customWidth="1"/>
    <col min="6" max="6" width="1.42578125" customWidth="1"/>
    <col min="7" max="7" width="18.140625" bestFit="1" customWidth="1"/>
    <col min="8" max="8" width="1.42578125" customWidth="1"/>
    <col min="9" max="9" width="18.140625" bestFit="1" customWidth="1"/>
    <col min="10" max="10" width="1.42578125" customWidth="1"/>
    <col min="11" max="11" width="10.5703125" bestFit="1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18.140625" bestFit="1" customWidth="1"/>
    <col min="18" max="18" width="1.42578125" customWidth="1"/>
    <col min="19" max="19" width="19.42578125" bestFit="1" customWidth="1"/>
    <col min="20" max="20" width="1.42578125" customWidth="1"/>
    <col min="21" max="21" width="10.5703125" bestFit="1" customWidth="1"/>
    <col min="22" max="22" width="20" bestFit="1" customWidth="1"/>
    <col min="23" max="24" width="16" bestFit="1" customWidth="1"/>
  </cols>
  <sheetData>
    <row r="1" spans="1:25" ht="20.100000000000001" customHeight="1">
      <c r="A1" s="464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</row>
    <row r="2" spans="1:25" ht="20.100000000000001" customHeight="1">
      <c r="A2" s="465" t="s">
        <v>83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</row>
    <row r="3" spans="1:25" ht="20.100000000000001" customHeight="1">
      <c r="A3" s="466" t="s">
        <v>2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</row>
    <row r="5" spans="1:25" ht="15.75">
      <c r="A5" s="467" t="s">
        <v>169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</row>
    <row r="7" spans="1:25" ht="15.75">
      <c r="C7" s="468" t="s">
        <v>99</v>
      </c>
      <c r="D7" s="409"/>
      <c r="E7" s="409"/>
      <c r="F7" s="409"/>
      <c r="G7" s="409"/>
      <c r="H7" s="409"/>
      <c r="I7" s="409"/>
      <c r="J7" s="409"/>
      <c r="K7" s="409"/>
      <c r="M7" s="469" t="s">
        <v>7</v>
      </c>
      <c r="N7" s="409"/>
      <c r="O7" s="409"/>
      <c r="P7" s="409"/>
      <c r="Q7" s="409"/>
      <c r="R7" s="409"/>
      <c r="S7" s="409"/>
      <c r="T7" s="409"/>
      <c r="U7" s="409"/>
    </row>
    <row r="8" spans="1:25" ht="31.5">
      <c r="A8" s="278" t="s">
        <v>170</v>
      </c>
      <c r="C8" s="279" t="s">
        <v>97</v>
      </c>
      <c r="E8" s="280" t="s">
        <v>171</v>
      </c>
      <c r="G8" s="281" t="s">
        <v>172</v>
      </c>
      <c r="I8" s="282" t="s">
        <v>173</v>
      </c>
      <c r="K8" s="283" t="s">
        <v>174</v>
      </c>
      <c r="M8" s="284" t="s">
        <v>97</v>
      </c>
      <c r="O8" s="285" t="s">
        <v>171</v>
      </c>
      <c r="Q8" s="286" t="s">
        <v>172</v>
      </c>
      <c r="S8" s="287" t="s">
        <v>173</v>
      </c>
      <c r="U8" s="288" t="s">
        <v>174</v>
      </c>
      <c r="V8" s="389"/>
      <c r="W8" s="389"/>
      <c r="X8" s="389"/>
    </row>
    <row r="9" spans="1:25" ht="18.75">
      <c r="A9" s="289" t="s">
        <v>17</v>
      </c>
      <c r="C9" s="381">
        <v>0</v>
      </c>
      <c r="D9" s="381"/>
      <c r="E9" s="381">
        <v>-5392721250</v>
      </c>
      <c r="F9" s="381"/>
      <c r="G9" s="381">
        <v>0</v>
      </c>
      <c r="H9" s="381"/>
      <c r="I9" s="381">
        <f>C9+E9+G9</f>
        <v>-5392721250</v>
      </c>
      <c r="K9" s="395">
        <v>-6.3654926527243208E-2</v>
      </c>
      <c r="M9" s="381">
        <v>4250000000</v>
      </c>
      <c r="N9" s="381"/>
      <c r="O9" s="381">
        <v>-8668068750</v>
      </c>
      <c r="P9" s="381"/>
      <c r="Q9" s="381">
        <v>7654600000</v>
      </c>
      <c r="R9" s="381"/>
      <c r="S9" s="381">
        <f>M9+O9+Q9</f>
        <v>3236531250</v>
      </c>
      <c r="U9" s="395">
        <v>1.0626187205300518E-2</v>
      </c>
      <c r="V9" s="394"/>
      <c r="W9" s="394"/>
      <c r="X9" s="394"/>
      <c r="Y9" s="394"/>
    </row>
    <row r="10" spans="1:25" ht="18.75">
      <c r="A10" s="290" t="s">
        <v>175</v>
      </c>
      <c r="C10" s="381">
        <v>9271040000</v>
      </c>
      <c r="D10" s="381"/>
      <c r="E10" s="381">
        <v>87838830630</v>
      </c>
      <c r="F10" s="381"/>
      <c r="G10" s="381">
        <v>0</v>
      </c>
      <c r="H10" s="381"/>
      <c r="I10" s="381">
        <f>C10+E10+G10</f>
        <v>97109870630</v>
      </c>
      <c r="K10" s="395">
        <v>1.1462713152515984</v>
      </c>
      <c r="M10" s="381">
        <v>9271040000</v>
      </c>
      <c r="N10" s="381"/>
      <c r="O10" s="381">
        <v>183440994151</v>
      </c>
      <c r="P10" s="381"/>
      <c r="Q10" s="381">
        <v>5539416695</v>
      </c>
      <c r="R10" s="381"/>
      <c r="S10" s="381">
        <f>M10+O10+Q10</f>
        <v>198251450846</v>
      </c>
      <c r="U10" s="395">
        <v>0.65089964152579405</v>
      </c>
      <c r="V10" s="394"/>
      <c r="W10" s="394"/>
      <c r="X10" s="394"/>
      <c r="Y10" s="394"/>
    </row>
    <row r="11" spans="1:25" ht="18.75">
      <c r="A11" s="291" t="s">
        <v>22</v>
      </c>
      <c r="C11" s="381">
        <v>0</v>
      </c>
      <c r="D11" s="381"/>
      <c r="E11" s="381">
        <v>4596290666</v>
      </c>
      <c r="F11" s="381"/>
      <c r="G11" s="381">
        <v>0</v>
      </c>
      <c r="H11" s="381"/>
      <c r="I11" s="381">
        <f t="shared" ref="I10:I42" si="0">C11+E11+G11</f>
        <v>4596290666</v>
      </c>
      <c r="K11" s="395">
        <v>5.4253971432712898E-2</v>
      </c>
      <c r="M11" s="381">
        <v>3928720900</v>
      </c>
      <c r="N11" s="381"/>
      <c r="O11" s="381">
        <v>-7509657200</v>
      </c>
      <c r="P11" s="381"/>
      <c r="Q11" s="381">
        <v>0</v>
      </c>
      <c r="R11" s="381"/>
      <c r="S11" s="381">
        <f>M11+O11+Q11</f>
        <v>-3580936300</v>
      </c>
      <c r="U11" s="395">
        <v>-1.1756938696036438E-2</v>
      </c>
      <c r="V11" s="394"/>
      <c r="W11" s="394"/>
      <c r="X11" s="394"/>
      <c r="Y11" s="394"/>
    </row>
    <row r="12" spans="1:25" ht="18.75">
      <c r="A12" s="292" t="s">
        <v>23</v>
      </c>
      <c r="C12" s="381">
        <v>0</v>
      </c>
      <c r="D12" s="381"/>
      <c r="E12" s="381">
        <v>212726700</v>
      </c>
      <c r="F12" s="381"/>
      <c r="G12" s="381">
        <v>0</v>
      </c>
      <c r="H12" s="381"/>
      <c r="I12" s="381">
        <f t="shared" si="0"/>
        <v>212726700</v>
      </c>
      <c r="K12" s="395">
        <v>2.5109961800608383E-3</v>
      </c>
      <c r="M12" s="381">
        <v>0</v>
      </c>
      <c r="N12" s="381"/>
      <c r="O12" s="381">
        <v>169145656</v>
      </c>
      <c r="P12" s="381"/>
      <c r="Q12" s="381">
        <v>0</v>
      </c>
      <c r="R12" s="381"/>
      <c r="S12" s="381">
        <f t="shared" ref="S10:S71" si="1">M12+O12+Q12</f>
        <v>169145656</v>
      </c>
      <c r="U12" s="395">
        <v>5.5533942569513676E-4</v>
      </c>
      <c r="V12" s="394"/>
      <c r="W12" s="394"/>
      <c r="X12" s="394"/>
      <c r="Y12" s="394"/>
    </row>
    <row r="13" spans="1:25" ht="18.75">
      <c r="A13" s="293" t="s">
        <v>24</v>
      </c>
      <c r="C13" s="381">
        <v>0</v>
      </c>
      <c r="D13" s="381"/>
      <c r="E13" s="381">
        <v>327105324</v>
      </c>
      <c r="F13" s="381"/>
      <c r="G13" s="381">
        <v>0</v>
      </c>
      <c r="H13" s="381"/>
      <c r="I13" s="381">
        <f t="shared" si="0"/>
        <v>327105324</v>
      </c>
      <c r="K13" s="395">
        <v>3.8611054420604599E-3</v>
      </c>
      <c r="M13" s="381">
        <v>4541072850</v>
      </c>
      <c r="N13" s="381"/>
      <c r="O13" s="381">
        <v>-370290490</v>
      </c>
      <c r="P13" s="381"/>
      <c r="Q13" s="381">
        <v>-81819470</v>
      </c>
      <c r="R13" s="381"/>
      <c r="S13" s="381">
        <f t="shared" si="1"/>
        <v>4088962890</v>
      </c>
      <c r="U13" s="395">
        <v>1.3424892821494195E-2</v>
      </c>
      <c r="V13" s="394"/>
      <c r="W13" s="394"/>
      <c r="X13" s="394"/>
      <c r="Y13" s="394"/>
    </row>
    <row r="14" spans="1:25" ht="30">
      <c r="A14" s="294" t="s">
        <v>25</v>
      </c>
      <c r="C14" s="381">
        <v>0</v>
      </c>
      <c r="D14" s="381"/>
      <c r="E14" s="381">
        <v>2229360876</v>
      </c>
      <c r="F14" s="381"/>
      <c r="G14" s="381">
        <v>886437255</v>
      </c>
      <c r="H14" s="381"/>
      <c r="I14" s="381">
        <f t="shared" si="0"/>
        <v>3115798131</v>
      </c>
      <c r="K14" s="395">
        <v>3.6778444853333876E-2</v>
      </c>
      <c r="M14" s="381">
        <v>424000000</v>
      </c>
      <c r="N14" s="381"/>
      <c r="O14" s="381">
        <v>1987217296</v>
      </c>
      <c r="P14" s="381"/>
      <c r="Q14" s="381">
        <v>886437255</v>
      </c>
      <c r="R14" s="381"/>
      <c r="S14" s="381">
        <f t="shared" si="1"/>
        <v>3297654551</v>
      </c>
      <c r="U14" s="395">
        <v>1.0826867374550216E-2</v>
      </c>
      <c r="V14" s="394"/>
      <c r="W14" s="394"/>
      <c r="X14" s="394"/>
      <c r="Y14" s="394"/>
    </row>
    <row r="15" spans="1:25" ht="18.75">
      <c r="A15" s="295" t="s">
        <v>26</v>
      </c>
      <c r="C15" s="381">
        <v>0</v>
      </c>
      <c r="D15" s="381"/>
      <c r="E15" s="381">
        <v>-59643000</v>
      </c>
      <c r="F15" s="381"/>
      <c r="G15" s="381">
        <v>0</v>
      </c>
      <c r="H15" s="381"/>
      <c r="I15" s="381">
        <f t="shared" si="0"/>
        <v>-59643000</v>
      </c>
      <c r="K15" s="395">
        <v>-7.0401762057780511E-4</v>
      </c>
      <c r="M15" s="381">
        <v>0</v>
      </c>
      <c r="N15" s="381"/>
      <c r="O15" s="381">
        <v>-212090485</v>
      </c>
      <c r="P15" s="381"/>
      <c r="Q15" s="381">
        <v>0</v>
      </c>
      <c r="R15" s="381"/>
      <c r="S15" s="381">
        <f t="shared" si="1"/>
        <v>-212090485</v>
      </c>
      <c r="U15" s="395">
        <v>-6.9633599183477118E-4</v>
      </c>
      <c r="V15" s="394"/>
      <c r="W15" s="394"/>
      <c r="X15" s="394"/>
      <c r="Y15" s="394"/>
    </row>
    <row r="16" spans="1:25" ht="18.75">
      <c r="A16" s="296" t="s">
        <v>27</v>
      </c>
      <c r="C16" s="381">
        <v>25090000000</v>
      </c>
      <c r="D16" s="381"/>
      <c r="E16" s="381">
        <v>-18993313350</v>
      </c>
      <c r="F16" s="381"/>
      <c r="G16" s="381">
        <v>0</v>
      </c>
      <c r="H16" s="381"/>
      <c r="I16" s="381">
        <f t="shared" si="0"/>
        <v>6096686650</v>
      </c>
      <c r="K16" s="395">
        <v>7.1964435537137134E-2</v>
      </c>
      <c r="M16" s="381">
        <v>25090000000</v>
      </c>
      <c r="N16" s="381"/>
      <c r="O16" s="381">
        <v>-25922831805</v>
      </c>
      <c r="P16" s="381"/>
      <c r="Q16" s="381">
        <v>0</v>
      </c>
      <c r="R16" s="381"/>
      <c r="S16" s="381">
        <f t="shared" si="1"/>
        <v>-832831805</v>
      </c>
      <c r="U16" s="395">
        <v>-2.7343553906542186E-3</v>
      </c>
      <c r="V16" s="394"/>
      <c r="W16" s="394"/>
      <c r="X16" s="394"/>
      <c r="Y16" s="394"/>
    </row>
    <row r="17" spans="1:25" ht="18.75">
      <c r="A17" s="297" t="s">
        <v>28</v>
      </c>
      <c r="C17" s="381">
        <v>0</v>
      </c>
      <c r="D17" s="381"/>
      <c r="E17" s="381">
        <v>164018250</v>
      </c>
      <c r="F17" s="381"/>
      <c r="G17" s="381">
        <v>0</v>
      </c>
      <c r="H17" s="381"/>
      <c r="I17" s="381">
        <f t="shared" si="0"/>
        <v>164018250</v>
      </c>
      <c r="K17" s="395">
        <v>1.936048456588964E-3</v>
      </c>
      <c r="M17" s="381">
        <v>36091000000</v>
      </c>
      <c r="N17" s="381"/>
      <c r="O17" s="381">
        <v>-30572272157</v>
      </c>
      <c r="P17" s="381"/>
      <c r="Q17" s="381">
        <v>-4648618432</v>
      </c>
      <c r="R17" s="381"/>
      <c r="S17" s="381">
        <f t="shared" si="1"/>
        <v>870109411</v>
      </c>
      <c r="U17" s="395">
        <v>2.8567453165730351E-3</v>
      </c>
      <c r="V17" s="394"/>
      <c r="W17" s="394"/>
      <c r="X17" s="394"/>
      <c r="Y17" s="394"/>
    </row>
    <row r="18" spans="1:25" ht="30">
      <c r="A18" s="298" t="s">
        <v>29</v>
      </c>
      <c r="C18" s="381">
        <v>0</v>
      </c>
      <c r="D18" s="381"/>
      <c r="E18" s="381">
        <v>-11068917608</v>
      </c>
      <c r="F18" s="381"/>
      <c r="G18" s="381">
        <v>0</v>
      </c>
      <c r="H18" s="381"/>
      <c r="I18" s="381">
        <f t="shared" si="0"/>
        <v>-11068917608</v>
      </c>
      <c r="K18" s="395">
        <v>-0.13065595353613887</v>
      </c>
      <c r="M18" s="381">
        <v>10604925600</v>
      </c>
      <c r="N18" s="381"/>
      <c r="O18" s="381">
        <v>-19431507479</v>
      </c>
      <c r="P18" s="381"/>
      <c r="Q18" s="381">
        <v>-9752104118</v>
      </c>
      <c r="R18" s="381"/>
      <c r="S18" s="381">
        <f t="shared" si="1"/>
        <v>-18578685997</v>
      </c>
      <c r="U18" s="395">
        <v>-6.0997586670178856E-2</v>
      </c>
      <c r="V18" s="394"/>
      <c r="W18" s="394"/>
      <c r="X18" s="394"/>
      <c r="Y18" s="394"/>
    </row>
    <row r="19" spans="1:25" ht="18.75">
      <c r="A19" s="299" t="s">
        <v>30</v>
      </c>
      <c r="C19" s="381">
        <v>0</v>
      </c>
      <c r="D19" s="381"/>
      <c r="E19" s="381">
        <v>636192000</v>
      </c>
      <c r="F19" s="381"/>
      <c r="G19" s="381">
        <v>0</v>
      </c>
      <c r="H19" s="381"/>
      <c r="I19" s="381">
        <f t="shared" si="0"/>
        <v>636192000</v>
      </c>
      <c r="K19" s="395">
        <v>7.5095212861632545E-3</v>
      </c>
      <c r="M19" s="381">
        <v>8177883120</v>
      </c>
      <c r="N19" s="381"/>
      <c r="O19" s="381">
        <v>-9860823545</v>
      </c>
      <c r="P19" s="381"/>
      <c r="Q19" s="381">
        <v>-8943790589</v>
      </c>
      <c r="R19" s="381"/>
      <c r="S19" s="381">
        <f t="shared" si="1"/>
        <v>-10626731014</v>
      </c>
      <c r="U19" s="395">
        <v>-3.4889708892857751E-2</v>
      </c>
      <c r="V19" s="394"/>
      <c r="W19" s="394"/>
      <c r="X19" s="394"/>
      <c r="Y19" s="394"/>
    </row>
    <row r="20" spans="1:25" ht="18.75">
      <c r="A20" s="300" t="s">
        <v>31</v>
      </c>
      <c r="C20" s="381">
        <v>0</v>
      </c>
      <c r="D20" s="381"/>
      <c r="E20" s="381">
        <v>-1444097171</v>
      </c>
      <c r="F20" s="381"/>
      <c r="G20" s="381">
        <v>0</v>
      </c>
      <c r="H20" s="381"/>
      <c r="I20" s="381">
        <f t="shared" si="0"/>
        <v>-1444097171</v>
      </c>
      <c r="K20" s="395">
        <v>-1.7045920798929626E-2</v>
      </c>
      <c r="M20" s="381">
        <v>0</v>
      </c>
      <c r="N20" s="381"/>
      <c r="O20" s="381">
        <v>-1140158384</v>
      </c>
      <c r="P20" s="381"/>
      <c r="Q20" s="381">
        <v>0</v>
      </c>
      <c r="R20" s="381"/>
      <c r="S20" s="381">
        <f t="shared" si="1"/>
        <v>-1140158384</v>
      </c>
      <c r="U20" s="395">
        <v>-3.7433707559835598E-3</v>
      </c>
      <c r="V20" s="394"/>
      <c r="W20" s="394"/>
      <c r="X20" s="394"/>
      <c r="Y20" s="394"/>
    </row>
    <row r="21" spans="1:25" ht="18.75">
      <c r="A21" s="301" t="s">
        <v>32</v>
      </c>
      <c r="C21" s="381">
        <v>0</v>
      </c>
      <c r="D21" s="381"/>
      <c r="E21" s="381">
        <v>-16862650410</v>
      </c>
      <c r="F21" s="381"/>
      <c r="G21" s="381">
        <v>20569028962</v>
      </c>
      <c r="H21" s="381"/>
      <c r="I21" s="381">
        <f t="shared" si="0"/>
        <v>3706378552</v>
      </c>
      <c r="K21" s="395">
        <v>4.3749573447674509E-2</v>
      </c>
      <c r="M21" s="381">
        <v>15311912000</v>
      </c>
      <c r="N21" s="381"/>
      <c r="O21" s="381">
        <v>0</v>
      </c>
      <c r="P21" s="381"/>
      <c r="Q21" s="381">
        <v>22136577182</v>
      </c>
      <c r="R21" s="381"/>
      <c r="S21" s="381">
        <f t="shared" si="1"/>
        <v>37448489182</v>
      </c>
      <c r="U21" s="395">
        <v>0.12295096999406488</v>
      </c>
      <c r="V21" s="394"/>
      <c r="W21" s="394"/>
      <c r="X21" s="394"/>
      <c r="Y21" s="394"/>
    </row>
    <row r="22" spans="1:25" ht="18.75">
      <c r="A22" s="302" t="s">
        <v>33</v>
      </c>
      <c r="C22" s="381">
        <v>0</v>
      </c>
      <c r="D22" s="381"/>
      <c r="E22" s="381">
        <v>1467217800</v>
      </c>
      <c r="F22" s="381"/>
      <c r="G22" s="381">
        <v>0</v>
      </c>
      <c r="H22" s="381"/>
      <c r="I22" s="381">
        <f t="shared" si="0"/>
        <v>1467217800</v>
      </c>
      <c r="K22" s="395">
        <v>1.7318833466214007E-2</v>
      </c>
      <c r="M22" s="381">
        <v>2250000000</v>
      </c>
      <c r="N22" s="381"/>
      <c r="O22" s="381">
        <v>3462276151</v>
      </c>
      <c r="P22" s="381"/>
      <c r="Q22" s="381">
        <v>134669299</v>
      </c>
      <c r="R22" s="381"/>
      <c r="S22" s="381">
        <f t="shared" si="1"/>
        <v>5846945450</v>
      </c>
      <c r="U22" s="395">
        <v>1.9196705402081345E-2</v>
      </c>
      <c r="V22" s="394"/>
      <c r="W22" s="394"/>
      <c r="X22" s="394"/>
      <c r="Y22" s="394"/>
    </row>
    <row r="23" spans="1:25" ht="18.75">
      <c r="A23" s="303" t="s">
        <v>34</v>
      </c>
      <c r="C23" s="381">
        <v>125526300</v>
      </c>
      <c r="D23" s="381"/>
      <c r="E23" s="381">
        <v>332745116</v>
      </c>
      <c r="F23" s="381"/>
      <c r="G23" s="381">
        <v>0</v>
      </c>
      <c r="H23" s="381"/>
      <c r="I23" s="381">
        <f t="shared" si="0"/>
        <v>458271416</v>
      </c>
      <c r="K23" s="395">
        <v>5.409371625691892E-3</v>
      </c>
      <c r="M23" s="381">
        <v>125526300</v>
      </c>
      <c r="N23" s="381"/>
      <c r="O23" s="381">
        <v>2279451739</v>
      </c>
      <c r="P23" s="381"/>
      <c r="Q23" s="381">
        <v>0</v>
      </c>
      <c r="R23" s="381"/>
      <c r="S23" s="381">
        <f>M23+O23+Q23</f>
        <v>2404978039</v>
      </c>
      <c r="U23" s="395">
        <v>7.8960296975505908E-3</v>
      </c>
      <c r="V23" s="394"/>
      <c r="W23" s="394"/>
      <c r="X23" s="394"/>
      <c r="Y23" s="394"/>
    </row>
    <row r="24" spans="1:25" ht="30">
      <c r="A24" s="304" t="s">
        <v>35</v>
      </c>
      <c r="C24" s="381">
        <v>0</v>
      </c>
      <c r="D24" s="381"/>
      <c r="E24" s="381">
        <v>-15805395000</v>
      </c>
      <c r="F24" s="381"/>
      <c r="G24" s="381">
        <v>0</v>
      </c>
      <c r="H24" s="381"/>
      <c r="I24" s="381">
        <f t="shared" si="0"/>
        <v>-15805395000</v>
      </c>
      <c r="K24" s="395">
        <v>-0.18656466945311836</v>
      </c>
      <c r="M24" s="381">
        <v>1350000000</v>
      </c>
      <c r="N24" s="381"/>
      <c r="O24" s="381">
        <v>-21654949650</v>
      </c>
      <c r="P24" s="381"/>
      <c r="Q24" s="381">
        <v>-2891545023</v>
      </c>
      <c r="R24" s="381"/>
      <c r="S24" s="381">
        <f t="shared" si="1"/>
        <v>-23196494673</v>
      </c>
      <c r="U24" s="395">
        <v>-7.6158787251646112E-2</v>
      </c>
      <c r="V24" s="394"/>
      <c r="W24" s="394"/>
      <c r="X24" s="394"/>
      <c r="Y24" s="394"/>
    </row>
    <row r="25" spans="1:25" ht="18.75">
      <c r="A25" s="305" t="s">
        <v>37</v>
      </c>
      <c r="C25" s="381">
        <v>24000000000</v>
      </c>
      <c r="D25" s="381"/>
      <c r="E25" s="381">
        <v>-23956605000</v>
      </c>
      <c r="F25" s="381"/>
      <c r="G25" s="381">
        <v>0</v>
      </c>
      <c r="H25" s="381"/>
      <c r="I25" s="381">
        <f t="shared" si="0"/>
        <v>43395000</v>
      </c>
      <c r="K25" s="395">
        <v>5.1222850367979231E-4</v>
      </c>
      <c r="M25" s="381">
        <v>24000000000</v>
      </c>
      <c r="N25" s="381"/>
      <c r="O25" s="381">
        <v>-23323660172</v>
      </c>
      <c r="P25" s="381"/>
      <c r="Q25" s="381">
        <v>0</v>
      </c>
      <c r="R25" s="381"/>
      <c r="S25" s="381">
        <f t="shared" si="1"/>
        <v>676339828</v>
      </c>
      <c r="U25" s="395">
        <v>2.2205605543678141E-3</v>
      </c>
      <c r="V25" s="394"/>
      <c r="W25" s="394"/>
      <c r="X25" s="394"/>
      <c r="Y25" s="394"/>
    </row>
    <row r="26" spans="1:25" ht="18.75">
      <c r="A26" s="306" t="s">
        <v>38</v>
      </c>
      <c r="C26" s="381">
        <v>0</v>
      </c>
      <c r="D26" s="381"/>
      <c r="E26" s="381">
        <v>284995169</v>
      </c>
      <c r="F26" s="381"/>
      <c r="G26" s="381">
        <v>0</v>
      </c>
      <c r="H26" s="381"/>
      <c r="I26" s="381">
        <f t="shared" si="0"/>
        <v>284995169</v>
      </c>
      <c r="K26" s="395">
        <v>3.3640430688521611E-3</v>
      </c>
      <c r="M26" s="381">
        <v>0</v>
      </c>
      <c r="N26" s="381"/>
      <c r="O26" s="381">
        <v>410891826</v>
      </c>
      <c r="P26" s="381"/>
      <c r="Q26" s="381">
        <v>0</v>
      </c>
      <c r="R26" s="381"/>
      <c r="S26" s="381">
        <f t="shared" si="1"/>
        <v>410891826</v>
      </c>
      <c r="U26" s="395">
        <v>1.3490410340403069E-3</v>
      </c>
      <c r="V26" s="394"/>
      <c r="W26" s="394"/>
      <c r="X26" s="394"/>
      <c r="Y26" s="394"/>
    </row>
    <row r="27" spans="1:25" ht="18.75">
      <c r="A27" s="307" t="s">
        <v>39</v>
      </c>
      <c r="C27" s="381">
        <v>42622656700</v>
      </c>
      <c r="D27" s="381"/>
      <c r="E27" s="381">
        <v>-34515338930</v>
      </c>
      <c r="F27" s="381"/>
      <c r="G27" s="381">
        <v>0</v>
      </c>
      <c r="H27" s="381"/>
      <c r="I27" s="381">
        <f t="shared" si="0"/>
        <v>8107317770</v>
      </c>
      <c r="K27" s="395">
        <v>9.5697643741990801E-2</v>
      </c>
      <c r="M27" s="381">
        <v>42622656700</v>
      </c>
      <c r="N27" s="381"/>
      <c r="O27" s="381">
        <v>-34248343253</v>
      </c>
      <c r="P27" s="381"/>
      <c r="Q27" s="381">
        <v>-784394897</v>
      </c>
      <c r="R27" s="381"/>
      <c r="S27" s="381">
        <f t="shared" si="1"/>
        <v>7589918550</v>
      </c>
      <c r="U27" s="395">
        <v>2.49192388873993E-2</v>
      </c>
      <c r="V27" s="394"/>
      <c r="W27" s="394"/>
      <c r="X27" s="394"/>
      <c r="Y27" s="394"/>
    </row>
    <row r="28" spans="1:25" ht="18.75">
      <c r="A28" s="308" t="s">
        <v>40</v>
      </c>
      <c r="C28" s="381">
        <v>0</v>
      </c>
      <c r="D28" s="381"/>
      <c r="E28" s="381">
        <v>-298121321</v>
      </c>
      <c r="F28" s="381"/>
      <c r="G28" s="381">
        <v>0</v>
      </c>
      <c r="H28" s="381"/>
      <c r="I28" s="381">
        <f t="shared" si="0"/>
        <v>-298121321</v>
      </c>
      <c r="K28" s="395">
        <v>-3.5189823290902879E-3</v>
      </c>
      <c r="M28" s="381">
        <v>0</v>
      </c>
      <c r="N28" s="381"/>
      <c r="O28" s="381">
        <v>-3575023547</v>
      </c>
      <c r="P28" s="381"/>
      <c r="Q28" s="381">
        <v>0</v>
      </c>
      <c r="R28" s="381"/>
      <c r="S28" s="381">
        <f t="shared" si="1"/>
        <v>-3575023547</v>
      </c>
      <c r="U28" s="395">
        <v>-1.1737525931127493E-2</v>
      </c>
      <c r="V28" s="394"/>
      <c r="W28" s="394"/>
      <c r="X28" s="394"/>
      <c r="Y28" s="394"/>
    </row>
    <row r="29" spans="1:25" ht="18.75">
      <c r="A29" s="309" t="s">
        <v>41</v>
      </c>
      <c r="C29" s="381">
        <v>0</v>
      </c>
      <c r="D29" s="381"/>
      <c r="E29" s="381">
        <v>-1784518560</v>
      </c>
      <c r="F29" s="381"/>
      <c r="G29" s="381">
        <v>0</v>
      </c>
      <c r="H29" s="381"/>
      <c r="I29" s="381">
        <f t="shared" si="0"/>
        <v>-1784518560</v>
      </c>
      <c r="K29" s="395">
        <v>-2.1064207207687931E-2</v>
      </c>
      <c r="M29" s="381">
        <v>1680000000</v>
      </c>
      <c r="N29" s="381"/>
      <c r="O29" s="381">
        <v>-11227164000</v>
      </c>
      <c r="P29" s="381"/>
      <c r="Q29" s="381">
        <v>0</v>
      </c>
      <c r="R29" s="381"/>
      <c r="S29" s="381">
        <f t="shared" si="1"/>
        <v>-9547164000</v>
      </c>
      <c r="U29" s="395">
        <v>-3.1345271868981867E-2</v>
      </c>
      <c r="V29" s="394"/>
      <c r="W29" s="394"/>
      <c r="X29" s="394"/>
      <c r="Y29" s="394"/>
    </row>
    <row r="30" spans="1:25" ht="18.75">
      <c r="A30" s="310" t="s">
        <v>42</v>
      </c>
      <c r="C30" s="381">
        <v>355500000</v>
      </c>
      <c r="D30" s="381"/>
      <c r="E30" s="381">
        <v>1655093250</v>
      </c>
      <c r="F30" s="381"/>
      <c r="G30" s="381">
        <v>0</v>
      </c>
      <c r="H30" s="381"/>
      <c r="I30" s="381">
        <f t="shared" si="0"/>
        <v>2010593250</v>
      </c>
      <c r="K30" s="395">
        <v>2.3732761192676359E-2</v>
      </c>
      <c r="M30" s="381">
        <v>355500000</v>
      </c>
      <c r="N30" s="381"/>
      <c r="O30" s="381">
        <v>-5546798999</v>
      </c>
      <c r="P30" s="381"/>
      <c r="Q30" s="381">
        <v>-2834537171</v>
      </c>
      <c r="R30" s="381"/>
      <c r="S30" s="381">
        <f t="shared" si="1"/>
        <v>-8025836170</v>
      </c>
      <c r="U30" s="395">
        <v>-2.6350444668653245E-2</v>
      </c>
      <c r="V30" s="394"/>
      <c r="W30" s="394"/>
      <c r="X30" s="394"/>
      <c r="Y30" s="394"/>
    </row>
    <row r="31" spans="1:25" ht="18.75">
      <c r="A31" s="311" t="s">
        <v>43</v>
      </c>
      <c r="C31" s="381">
        <v>9380000000</v>
      </c>
      <c r="D31" s="381"/>
      <c r="E31" s="381">
        <v>-9723797100</v>
      </c>
      <c r="F31" s="381"/>
      <c r="G31" s="381">
        <v>0</v>
      </c>
      <c r="H31" s="381"/>
      <c r="I31" s="381">
        <f t="shared" si="0"/>
        <v>-343797100</v>
      </c>
      <c r="K31" s="395">
        <v>-4.0581328287233997E-3</v>
      </c>
      <c r="M31" s="381">
        <v>9380000000</v>
      </c>
      <c r="N31" s="381"/>
      <c r="O31" s="381">
        <v>-19247790149</v>
      </c>
      <c r="P31" s="381"/>
      <c r="Q31" s="381">
        <v>-2535947391</v>
      </c>
      <c r="R31" s="381"/>
      <c r="S31" s="381">
        <f t="shared" si="1"/>
        <v>-12403737540</v>
      </c>
      <c r="U31" s="395">
        <v>-4.0723981004494779E-2</v>
      </c>
      <c r="V31" s="394"/>
      <c r="W31" s="394"/>
      <c r="X31" s="394"/>
      <c r="Y31" s="394"/>
    </row>
    <row r="32" spans="1:25" ht="18.75">
      <c r="A32" s="312" t="s">
        <v>44</v>
      </c>
      <c r="C32" s="381">
        <v>0</v>
      </c>
      <c r="D32" s="381"/>
      <c r="E32" s="381">
        <v>-29821500</v>
      </c>
      <c r="F32" s="381"/>
      <c r="G32" s="381">
        <v>0</v>
      </c>
      <c r="H32" s="381"/>
      <c r="I32" s="381">
        <f t="shared" si="0"/>
        <v>-29821500</v>
      </c>
      <c r="K32" s="395">
        <v>-3.5200881028890255E-4</v>
      </c>
      <c r="M32" s="381">
        <v>0</v>
      </c>
      <c r="N32" s="381"/>
      <c r="O32" s="381">
        <v>-4142243107</v>
      </c>
      <c r="P32" s="381"/>
      <c r="Q32" s="381">
        <v>0</v>
      </c>
      <c r="R32" s="381"/>
      <c r="S32" s="381">
        <f t="shared" si="1"/>
        <v>-4142243107</v>
      </c>
      <c r="U32" s="395">
        <v>-1.3599822558440512E-2</v>
      </c>
      <c r="V32" s="394"/>
      <c r="W32" s="394"/>
      <c r="X32" s="394"/>
      <c r="Y32" s="394"/>
    </row>
    <row r="33" spans="1:25" ht="18.75">
      <c r="A33" s="313" t="s">
        <v>45</v>
      </c>
      <c r="C33" s="381">
        <v>5846380150</v>
      </c>
      <c r="D33" s="381"/>
      <c r="E33" s="381">
        <v>-10550278680</v>
      </c>
      <c r="F33" s="381"/>
      <c r="G33" s="381">
        <v>0</v>
      </c>
      <c r="H33" s="381"/>
      <c r="I33" s="381">
        <f>C33+E33+G33</f>
        <v>-4703898530</v>
      </c>
      <c r="K33" s="395">
        <v>-5.5524174936756064E-2</v>
      </c>
      <c r="M33" s="381">
        <v>5846385512</v>
      </c>
      <c r="N33" s="381"/>
      <c r="O33" s="381">
        <v>3223233948</v>
      </c>
      <c r="P33" s="381"/>
      <c r="Q33" s="381">
        <v>-3231990521</v>
      </c>
      <c r="R33" s="381"/>
      <c r="S33" s="381">
        <f t="shared" si="1"/>
        <v>5837628939</v>
      </c>
      <c r="U33" s="395">
        <v>1.9166117410698211E-2</v>
      </c>
      <c r="V33" s="394"/>
      <c r="W33" s="394"/>
      <c r="X33" s="394"/>
      <c r="Y33" s="394"/>
    </row>
    <row r="34" spans="1:25" ht="18.75">
      <c r="A34" s="314" t="s">
        <v>46</v>
      </c>
      <c r="C34" s="381">
        <v>0</v>
      </c>
      <c r="D34" s="381"/>
      <c r="E34" s="381">
        <v>1724341159</v>
      </c>
      <c r="F34" s="381"/>
      <c r="G34" s="381">
        <v>0</v>
      </c>
      <c r="H34" s="381"/>
      <c r="I34" s="381">
        <f t="shared" si="0"/>
        <v>1724341159</v>
      </c>
      <c r="K34" s="395">
        <v>2.0353881592534828E-2</v>
      </c>
      <c r="M34" s="381">
        <v>4949001660</v>
      </c>
      <c r="N34" s="381"/>
      <c r="O34" s="381">
        <v>1264516850</v>
      </c>
      <c r="P34" s="381"/>
      <c r="Q34" s="381">
        <v>-889920136</v>
      </c>
      <c r="R34" s="381"/>
      <c r="S34" s="381">
        <f t="shared" si="1"/>
        <v>5323598374</v>
      </c>
      <c r="U34" s="395">
        <v>1.7478451020041117E-2</v>
      </c>
      <c r="V34" s="394"/>
      <c r="W34" s="394"/>
      <c r="X34" s="394"/>
      <c r="Y34" s="394"/>
    </row>
    <row r="35" spans="1:25" ht="18.75">
      <c r="A35" s="315" t="s">
        <v>47</v>
      </c>
      <c r="C35" s="381">
        <v>0</v>
      </c>
      <c r="D35" s="381"/>
      <c r="E35" s="381">
        <v>-11481277500</v>
      </c>
      <c r="F35" s="381"/>
      <c r="G35" s="381">
        <v>0</v>
      </c>
      <c r="H35" s="381"/>
      <c r="I35" s="381">
        <f t="shared" si="0"/>
        <v>-11481277500</v>
      </c>
      <c r="K35" s="395">
        <v>-0.13552339196122748</v>
      </c>
      <c r="M35" s="381">
        <v>0</v>
      </c>
      <c r="N35" s="381"/>
      <c r="O35" s="381">
        <v>3359213315</v>
      </c>
      <c r="P35" s="381"/>
      <c r="Q35" s="381">
        <v>9780385945</v>
      </c>
      <c r="R35" s="381"/>
      <c r="S35" s="381">
        <f t="shared" si="1"/>
        <v>13139599260</v>
      </c>
      <c r="U35" s="395">
        <v>4.3139963978221486E-2</v>
      </c>
      <c r="V35" s="394"/>
      <c r="W35" s="394"/>
      <c r="X35" s="394"/>
      <c r="Y35" s="394"/>
    </row>
    <row r="36" spans="1:25" ht="18.75">
      <c r="A36" s="316" t="s">
        <v>48</v>
      </c>
      <c r="C36" s="381">
        <v>6877000690</v>
      </c>
      <c r="D36" s="381"/>
      <c r="E36" s="381">
        <v>-14771882697</v>
      </c>
      <c r="F36" s="381"/>
      <c r="G36" s="381">
        <v>0</v>
      </c>
      <c r="H36" s="381"/>
      <c r="I36" s="381">
        <f t="shared" si="0"/>
        <v>-7894882007</v>
      </c>
      <c r="K36" s="395">
        <v>-9.3190081741539935E-2</v>
      </c>
      <c r="M36" s="381">
        <v>6877000690</v>
      </c>
      <c r="N36" s="381"/>
      <c r="O36" s="381">
        <v>-6737955343</v>
      </c>
      <c r="P36" s="381"/>
      <c r="Q36" s="381">
        <v>1443752298</v>
      </c>
      <c r="R36" s="381"/>
      <c r="S36" s="381">
        <f t="shared" si="1"/>
        <v>1582797645</v>
      </c>
      <c r="U36" s="395">
        <v>5.1966450451787832E-3</v>
      </c>
      <c r="V36" s="394"/>
      <c r="W36" s="394"/>
      <c r="X36" s="394"/>
      <c r="Y36" s="394"/>
    </row>
    <row r="37" spans="1:25" ht="18.75">
      <c r="A37" s="317" t="s">
        <v>176</v>
      </c>
      <c r="C37" s="381">
        <v>0</v>
      </c>
      <c r="D37" s="381"/>
      <c r="E37" s="381">
        <v>3530865600</v>
      </c>
      <c r="F37" s="381"/>
      <c r="G37" s="381">
        <v>0</v>
      </c>
      <c r="H37" s="381"/>
      <c r="I37" s="381">
        <f t="shared" si="0"/>
        <v>3530865600</v>
      </c>
      <c r="K37" s="395">
        <v>4.1677843138206064E-2</v>
      </c>
      <c r="M37" s="381">
        <v>25544950900</v>
      </c>
      <c r="N37" s="381"/>
      <c r="O37" s="381">
        <v>-22568911199</v>
      </c>
      <c r="P37" s="381"/>
      <c r="Q37" s="381">
        <v>-37116984556</v>
      </c>
      <c r="R37" s="381"/>
      <c r="S37" s="381">
        <f t="shared" si="1"/>
        <v>-34140944855</v>
      </c>
      <c r="U37" s="395">
        <v>-0.11209163248310103</v>
      </c>
      <c r="V37" s="394"/>
      <c r="W37" s="394"/>
      <c r="X37" s="394"/>
      <c r="Y37" s="394"/>
    </row>
    <row r="38" spans="1:25" ht="18.75">
      <c r="A38" s="318" t="s">
        <v>177</v>
      </c>
      <c r="C38" s="381">
        <v>21500000000</v>
      </c>
      <c r="D38" s="381"/>
      <c r="E38" s="381">
        <v>-21670724194</v>
      </c>
      <c r="F38" s="381"/>
      <c r="G38" s="381">
        <v>0</v>
      </c>
      <c r="H38" s="381"/>
      <c r="I38" s="381">
        <f t="shared" si="0"/>
        <v>-170724194</v>
      </c>
      <c r="K38" s="395">
        <v>-2.0152044805751487E-3</v>
      </c>
      <c r="M38" s="381">
        <v>21500000000</v>
      </c>
      <c r="N38" s="381"/>
      <c r="O38" s="381">
        <v>-7816378171</v>
      </c>
      <c r="P38" s="381"/>
      <c r="Q38" s="381">
        <v>194537726</v>
      </c>
      <c r="R38" s="381"/>
      <c r="S38" s="381">
        <f t="shared" si="1"/>
        <v>13878159555</v>
      </c>
      <c r="U38" s="395">
        <v>4.5564806919896152E-2</v>
      </c>
      <c r="V38" s="394"/>
      <c r="W38" s="394"/>
      <c r="X38" s="394"/>
      <c r="Y38" s="394"/>
    </row>
    <row r="39" spans="1:25" ht="18.75">
      <c r="A39" s="319" t="s">
        <v>178</v>
      </c>
      <c r="C39" s="381">
        <v>0</v>
      </c>
      <c r="D39" s="381"/>
      <c r="E39" s="381">
        <v>-5618737593</v>
      </c>
      <c r="F39" s="381"/>
      <c r="G39" s="381">
        <v>0</v>
      </c>
      <c r="H39" s="381"/>
      <c r="I39" s="381">
        <f t="shared" si="0"/>
        <v>-5618737593</v>
      </c>
      <c r="K39" s="395">
        <v>-6.6322791792413599E-2</v>
      </c>
      <c r="M39" s="381">
        <v>0</v>
      </c>
      <c r="N39" s="381"/>
      <c r="O39" s="381">
        <v>4609335101</v>
      </c>
      <c r="P39" s="381"/>
      <c r="Q39" s="381">
        <v>-1904724829</v>
      </c>
      <c r="R39" s="381"/>
      <c r="S39" s="381">
        <f t="shared" si="1"/>
        <v>2704610272</v>
      </c>
      <c r="U39" s="395">
        <v>8.879782967536852E-3</v>
      </c>
      <c r="V39" s="394"/>
      <c r="W39" s="394"/>
      <c r="X39" s="394"/>
      <c r="Y39" s="394"/>
    </row>
    <row r="40" spans="1:25" ht="30">
      <c r="A40" s="320" t="s">
        <v>52</v>
      </c>
      <c r="C40" s="381">
        <v>0</v>
      </c>
      <c r="D40" s="381"/>
      <c r="E40" s="381">
        <v>2546756100</v>
      </c>
      <c r="F40" s="381"/>
      <c r="G40" s="381">
        <v>0</v>
      </c>
      <c r="H40" s="381"/>
      <c r="I40" s="381">
        <f t="shared" si="0"/>
        <v>2546756100</v>
      </c>
      <c r="K40" s="395">
        <v>3.0061552398672278E-2</v>
      </c>
      <c r="M40" s="381">
        <v>150000000</v>
      </c>
      <c r="N40" s="381"/>
      <c r="O40" s="381">
        <v>9322200064</v>
      </c>
      <c r="P40" s="381"/>
      <c r="Q40" s="381">
        <v>84263375</v>
      </c>
      <c r="R40" s="381"/>
      <c r="S40" s="381">
        <f t="shared" si="1"/>
        <v>9556463439</v>
      </c>
      <c r="U40" s="395">
        <v>3.1375803809533434E-2</v>
      </c>
      <c r="V40" s="394"/>
      <c r="W40" s="394"/>
      <c r="X40" s="394"/>
      <c r="Y40" s="394"/>
    </row>
    <row r="41" spans="1:25" ht="18.75">
      <c r="A41" s="321" t="s">
        <v>55</v>
      </c>
      <c r="C41" s="381">
        <v>0</v>
      </c>
      <c r="D41" s="381"/>
      <c r="E41" s="381">
        <v>3485659045</v>
      </c>
      <c r="F41" s="381"/>
      <c r="G41" s="381">
        <v>0</v>
      </c>
      <c r="H41" s="381"/>
      <c r="I41" s="381">
        <f>C41+E41+G41</f>
        <v>3485659045</v>
      </c>
      <c r="K41" s="395">
        <v>4.1144231292966564E-2</v>
      </c>
      <c r="M41" s="381">
        <v>165849054</v>
      </c>
      <c r="N41" s="381"/>
      <c r="O41" s="381">
        <v>-1137893616</v>
      </c>
      <c r="P41" s="381"/>
      <c r="Q41" s="381">
        <v>0</v>
      </c>
      <c r="R41" s="381"/>
      <c r="S41" s="381">
        <f t="shared" si="1"/>
        <v>-972044562</v>
      </c>
      <c r="U41" s="395">
        <v>-3.1914190501656199E-3</v>
      </c>
      <c r="V41" s="394"/>
      <c r="W41" s="394"/>
      <c r="X41" s="394"/>
      <c r="Y41" s="394"/>
    </row>
    <row r="42" spans="1:25" ht="18.75">
      <c r="A42" s="322" t="s">
        <v>56</v>
      </c>
      <c r="C42" s="381">
        <v>0</v>
      </c>
      <c r="D42" s="381"/>
      <c r="E42" s="381">
        <v>10821933903</v>
      </c>
      <c r="F42" s="381"/>
      <c r="G42" s="381">
        <v>0</v>
      </c>
      <c r="H42" s="381"/>
      <c r="I42" s="381">
        <f>C42+E42+G42</f>
        <v>10821933903</v>
      </c>
      <c r="K42" s="395">
        <v>0.1277405924658441</v>
      </c>
      <c r="M42" s="381">
        <f>15046673152-38617</f>
        <v>15046634535</v>
      </c>
      <c r="N42" s="381"/>
      <c r="O42" s="381">
        <v>4849929880</v>
      </c>
      <c r="P42" s="381"/>
      <c r="Q42" s="381">
        <v>0</v>
      </c>
      <c r="R42" s="381"/>
      <c r="S42" s="381">
        <f t="shared" si="1"/>
        <v>19896564415</v>
      </c>
      <c r="U42" s="395">
        <v>6.5324575057812875E-2</v>
      </c>
      <c r="V42" s="394"/>
      <c r="W42" s="394"/>
      <c r="X42" s="394"/>
      <c r="Y42" s="394"/>
    </row>
    <row r="43" spans="1:25" ht="18.75">
      <c r="A43" s="323" t="s">
        <v>149</v>
      </c>
      <c r="C43" s="381">
        <v>0</v>
      </c>
      <c r="D43" s="381"/>
      <c r="E43" s="381">
        <v>0</v>
      </c>
      <c r="F43" s="381"/>
      <c r="G43" s="381">
        <v>0</v>
      </c>
      <c r="H43" s="381"/>
      <c r="I43" s="381">
        <v>0</v>
      </c>
      <c r="K43" s="395">
        <v>0</v>
      </c>
      <c r="L43" s="1"/>
      <c r="M43" s="381">
        <v>0</v>
      </c>
      <c r="N43" s="381"/>
      <c r="O43" s="381">
        <v>0</v>
      </c>
      <c r="P43" s="381"/>
      <c r="Q43" s="381">
        <v>-2282414233</v>
      </c>
      <c r="R43" s="381"/>
      <c r="S43" s="381">
        <f t="shared" si="1"/>
        <v>-2282414233</v>
      </c>
      <c r="U43" s="395">
        <v>-7.4936279141134196E-3</v>
      </c>
      <c r="V43" s="394"/>
      <c r="W43" s="394"/>
      <c r="X43" s="394"/>
      <c r="Y43" s="394"/>
    </row>
    <row r="44" spans="1:25" ht="18.75">
      <c r="A44" s="324" t="s">
        <v>150</v>
      </c>
      <c r="C44" s="381">
        <v>0</v>
      </c>
      <c r="D44" s="381"/>
      <c r="E44" s="381">
        <v>0</v>
      </c>
      <c r="F44" s="381"/>
      <c r="G44" s="381">
        <v>0</v>
      </c>
      <c r="H44" s="381"/>
      <c r="I44" s="381">
        <v>0</v>
      </c>
      <c r="K44" s="395">
        <v>0</v>
      </c>
      <c r="L44" s="1"/>
      <c r="M44" s="381">
        <v>0</v>
      </c>
      <c r="N44" s="381"/>
      <c r="O44" s="381">
        <v>0</v>
      </c>
      <c r="P44" s="381"/>
      <c r="Q44" s="381">
        <v>12188325509</v>
      </c>
      <c r="R44" s="381"/>
      <c r="S44" s="381">
        <f t="shared" si="1"/>
        <v>12188325509</v>
      </c>
      <c r="U44" s="395">
        <v>4.0016739704822481E-2</v>
      </c>
      <c r="V44" s="394"/>
      <c r="W44" s="394"/>
      <c r="X44" s="394"/>
      <c r="Y44" s="394"/>
    </row>
    <row r="45" spans="1:25" ht="30">
      <c r="A45" s="325" t="s">
        <v>20</v>
      </c>
      <c r="C45" s="381">
        <v>0</v>
      </c>
      <c r="D45" s="381"/>
      <c r="E45" s="381">
        <v>0</v>
      </c>
      <c r="F45" s="381"/>
      <c r="G45" s="381">
        <v>0</v>
      </c>
      <c r="H45" s="381"/>
      <c r="I45" s="381">
        <v>0</v>
      </c>
      <c r="K45" s="395">
        <v>0</v>
      </c>
      <c r="L45" s="1"/>
      <c r="M45" s="381">
        <v>0</v>
      </c>
      <c r="N45" s="381"/>
      <c r="O45" s="381">
        <v>-183077</v>
      </c>
      <c r="P45" s="381"/>
      <c r="Q45" s="381">
        <v>0</v>
      </c>
      <c r="R45" s="381"/>
      <c r="S45" s="381">
        <f t="shared" si="1"/>
        <v>-183077</v>
      </c>
      <c r="U45" s="395">
        <v>-6.010788479131178E-7</v>
      </c>
      <c r="V45" s="394"/>
      <c r="W45" s="394"/>
      <c r="X45" s="394"/>
      <c r="Y45" s="394"/>
    </row>
    <row r="46" spans="1:25" ht="18.75">
      <c r="A46" s="326" t="s">
        <v>179</v>
      </c>
      <c r="C46" s="381">
        <v>0</v>
      </c>
      <c r="D46" s="381"/>
      <c r="E46" s="381">
        <v>0</v>
      </c>
      <c r="F46" s="381"/>
      <c r="G46" s="381">
        <v>0</v>
      </c>
      <c r="H46" s="381"/>
      <c r="I46" s="381">
        <v>0</v>
      </c>
      <c r="K46" s="395">
        <v>0</v>
      </c>
      <c r="L46" s="1"/>
      <c r="M46" s="381">
        <v>0</v>
      </c>
      <c r="N46" s="381"/>
      <c r="O46" s="381">
        <v>0</v>
      </c>
      <c r="P46" s="381"/>
      <c r="Q46" s="381">
        <v>-4882085198</v>
      </c>
      <c r="R46" s="381"/>
      <c r="S46" s="381">
        <f t="shared" si="1"/>
        <v>-4882085198</v>
      </c>
      <c r="U46" s="395">
        <v>-1.6028873895833587E-2</v>
      </c>
      <c r="V46" s="394"/>
      <c r="W46" s="394"/>
      <c r="X46" s="394"/>
      <c r="Y46" s="394"/>
    </row>
    <row r="47" spans="1:25" ht="30">
      <c r="A47" s="327" t="s">
        <v>21</v>
      </c>
      <c r="C47" s="381">
        <v>0</v>
      </c>
      <c r="D47" s="381"/>
      <c r="E47" s="381">
        <v>0</v>
      </c>
      <c r="F47" s="381"/>
      <c r="G47" s="381">
        <v>0</v>
      </c>
      <c r="H47" s="381"/>
      <c r="I47" s="381">
        <v>0</v>
      </c>
      <c r="K47" s="395">
        <v>0</v>
      </c>
      <c r="L47" s="1"/>
      <c r="M47" s="381">
        <v>0</v>
      </c>
      <c r="N47" s="381"/>
      <c r="O47" s="381">
        <v>-370512</v>
      </c>
      <c r="P47" s="381"/>
      <c r="Q47" s="381">
        <v>0</v>
      </c>
      <c r="R47" s="381"/>
      <c r="S47" s="381">
        <f t="shared" si="1"/>
        <v>-370512</v>
      </c>
      <c r="U47" s="395">
        <v>-1.2164658919360986E-6</v>
      </c>
      <c r="V47" s="394"/>
      <c r="W47" s="394"/>
      <c r="X47" s="394"/>
      <c r="Y47" s="394"/>
    </row>
    <row r="48" spans="1:25" ht="18.75">
      <c r="A48" s="328" t="s">
        <v>152</v>
      </c>
      <c r="C48" s="381">
        <v>0</v>
      </c>
      <c r="D48" s="381"/>
      <c r="E48" s="381">
        <v>0</v>
      </c>
      <c r="F48" s="381"/>
      <c r="G48" s="381">
        <v>0</v>
      </c>
      <c r="H48" s="381"/>
      <c r="I48" s="381">
        <v>0</v>
      </c>
      <c r="K48" s="395">
        <v>0</v>
      </c>
      <c r="L48" s="1"/>
      <c r="M48" s="381">
        <v>0</v>
      </c>
      <c r="N48" s="381"/>
      <c r="O48" s="381">
        <v>0</v>
      </c>
      <c r="P48" s="381"/>
      <c r="Q48" s="381">
        <v>2879205764</v>
      </c>
      <c r="R48" s="381"/>
      <c r="S48" s="381">
        <f t="shared" si="1"/>
        <v>2879205764</v>
      </c>
      <c r="U48" s="395">
        <v>9.4530153079301505E-3</v>
      </c>
      <c r="V48" s="394"/>
      <c r="W48" s="394"/>
      <c r="X48" s="394"/>
      <c r="Y48" s="394"/>
    </row>
    <row r="49" spans="1:25" ht="18.75">
      <c r="A49" s="329" t="s">
        <v>109</v>
      </c>
      <c r="C49" s="381">
        <v>0</v>
      </c>
      <c r="D49" s="381"/>
      <c r="E49" s="381">
        <v>0</v>
      </c>
      <c r="F49" s="381"/>
      <c r="G49" s="381">
        <v>0</v>
      </c>
      <c r="H49" s="381"/>
      <c r="I49" s="381">
        <v>0</v>
      </c>
      <c r="K49" s="395">
        <v>0</v>
      </c>
      <c r="L49" s="1"/>
      <c r="M49" s="381">
        <v>0</v>
      </c>
      <c r="N49" s="381"/>
      <c r="O49" s="381">
        <v>0</v>
      </c>
      <c r="P49" s="381"/>
      <c r="Q49" s="381">
        <v>-23109</v>
      </c>
      <c r="R49" s="381"/>
      <c r="S49" s="381">
        <f t="shared" si="1"/>
        <v>-23109</v>
      </c>
      <c r="U49" s="395">
        <v>-7.5871524530248144E-8</v>
      </c>
      <c r="V49" s="394"/>
      <c r="W49" s="394"/>
      <c r="X49" s="394"/>
      <c r="Y49" s="394"/>
    </row>
    <row r="50" spans="1:25" ht="18.75">
      <c r="A50" s="330" t="s">
        <v>109</v>
      </c>
      <c r="C50" s="381">
        <v>0</v>
      </c>
      <c r="D50" s="381"/>
      <c r="E50" s="381">
        <v>0</v>
      </c>
      <c r="F50" s="381"/>
      <c r="G50" s="381">
        <v>0</v>
      </c>
      <c r="H50" s="381"/>
      <c r="I50" s="381">
        <v>0</v>
      </c>
      <c r="K50" s="395">
        <v>0</v>
      </c>
      <c r="L50" s="1"/>
      <c r="M50" s="381">
        <v>1018120</v>
      </c>
      <c r="N50" s="381"/>
      <c r="O50" s="381">
        <v>0</v>
      </c>
      <c r="P50" s="381"/>
      <c r="Q50" s="381">
        <v>105757215</v>
      </c>
      <c r="R50" s="381"/>
      <c r="S50" s="381">
        <f t="shared" si="1"/>
        <v>106775335</v>
      </c>
      <c r="U50" s="395">
        <v>3.5056503737409509E-4</v>
      </c>
      <c r="V50" s="394"/>
      <c r="W50" s="394"/>
      <c r="X50" s="394"/>
      <c r="Y50" s="394"/>
    </row>
    <row r="51" spans="1:25" ht="18.75">
      <c r="A51" s="331" t="s">
        <v>154</v>
      </c>
      <c r="C51" s="381">
        <v>0</v>
      </c>
      <c r="D51" s="381"/>
      <c r="E51" s="381">
        <v>0</v>
      </c>
      <c r="F51" s="381"/>
      <c r="G51" s="381">
        <v>0</v>
      </c>
      <c r="H51" s="381"/>
      <c r="I51" s="381">
        <v>0</v>
      </c>
      <c r="K51" s="395">
        <v>0</v>
      </c>
      <c r="L51" s="1"/>
      <c r="M51" s="381">
        <v>0</v>
      </c>
      <c r="N51" s="381"/>
      <c r="O51" s="381">
        <v>0</v>
      </c>
      <c r="P51" s="381"/>
      <c r="Q51" s="381">
        <v>3167704000</v>
      </c>
      <c r="R51" s="381"/>
      <c r="S51" s="381">
        <f t="shared" si="1"/>
        <v>3167704000</v>
      </c>
      <c r="U51" s="395">
        <v>1.0400213412114985E-2</v>
      </c>
      <c r="V51" s="394"/>
      <c r="W51" s="394"/>
      <c r="X51" s="394"/>
      <c r="Y51" s="394"/>
    </row>
    <row r="52" spans="1:25" ht="30">
      <c r="A52" s="332" t="s">
        <v>111</v>
      </c>
      <c r="C52" s="381">
        <v>0</v>
      </c>
      <c r="D52" s="381"/>
      <c r="E52" s="381">
        <v>0</v>
      </c>
      <c r="F52" s="381"/>
      <c r="G52" s="381">
        <v>0</v>
      </c>
      <c r="H52" s="381"/>
      <c r="I52" s="381">
        <v>0</v>
      </c>
      <c r="K52" s="395">
        <v>0</v>
      </c>
      <c r="L52" s="1"/>
      <c r="M52" s="381">
        <v>139922860</v>
      </c>
      <c r="N52" s="381"/>
      <c r="O52" s="381">
        <v>0</v>
      </c>
      <c r="P52" s="381"/>
      <c r="Q52" s="381">
        <v>2175918246</v>
      </c>
      <c r="R52" s="381"/>
      <c r="S52" s="381">
        <f t="shared" si="1"/>
        <v>2315841106</v>
      </c>
      <c r="U52" s="395">
        <v>7.603375104160111E-3</v>
      </c>
      <c r="V52" s="394"/>
      <c r="W52" s="394"/>
      <c r="X52" s="394"/>
      <c r="Y52" s="394"/>
    </row>
    <row r="53" spans="1:25" ht="30">
      <c r="A53" s="333" t="s">
        <v>155</v>
      </c>
      <c r="C53" s="381">
        <v>0</v>
      </c>
      <c r="D53" s="381"/>
      <c r="E53" s="381">
        <v>0</v>
      </c>
      <c r="F53" s="381"/>
      <c r="G53" s="381">
        <v>0</v>
      </c>
      <c r="H53" s="381"/>
      <c r="I53" s="381">
        <v>0</v>
      </c>
      <c r="K53" s="395">
        <v>0</v>
      </c>
      <c r="L53" s="1"/>
      <c r="M53" s="381">
        <v>0</v>
      </c>
      <c r="N53" s="381"/>
      <c r="O53" s="381">
        <v>0</v>
      </c>
      <c r="P53" s="381"/>
      <c r="Q53" s="381">
        <v>1909073730</v>
      </c>
      <c r="R53" s="381"/>
      <c r="S53" s="381">
        <f t="shared" si="1"/>
        <v>1909073730</v>
      </c>
      <c r="U53" s="395">
        <v>6.2678754743064318E-3</v>
      </c>
      <c r="V53" s="394"/>
      <c r="W53" s="394"/>
      <c r="X53" s="394"/>
      <c r="Y53" s="394"/>
    </row>
    <row r="54" spans="1:25" ht="30">
      <c r="A54" s="334" t="s">
        <v>113</v>
      </c>
      <c r="C54" s="381">
        <v>0</v>
      </c>
      <c r="D54" s="381"/>
      <c r="E54" s="381">
        <v>0</v>
      </c>
      <c r="F54" s="381"/>
      <c r="G54" s="381">
        <v>0</v>
      </c>
      <c r="H54" s="381"/>
      <c r="I54" s="381">
        <v>0</v>
      </c>
      <c r="K54" s="395">
        <v>0</v>
      </c>
      <c r="L54" s="1"/>
      <c r="M54" s="381">
        <v>10075855000</v>
      </c>
      <c r="N54" s="381"/>
      <c r="O54" s="381">
        <v>0</v>
      </c>
      <c r="P54" s="381"/>
      <c r="Q54" s="381">
        <v>9486781705</v>
      </c>
      <c r="R54" s="381"/>
      <c r="S54" s="381">
        <f t="shared" si="1"/>
        <v>19562636705</v>
      </c>
      <c r="U54" s="395">
        <v>6.4228096007604846E-2</v>
      </c>
      <c r="V54" s="394"/>
      <c r="W54" s="394"/>
      <c r="X54" s="394"/>
      <c r="Y54" s="394"/>
    </row>
    <row r="55" spans="1:25" ht="18.75">
      <c r="A55" s="335" t="s">
        <v>156</v>
      </c>
      <c r="C55" s="381">
        <v>0</v>
      </c>
      <c r="D55" s="381"/>
      <c r="E55" s="381">
        <v>0</v>
      </c>
      <c r="F55" s="381"/>
      <c r="G55" s="381">
        <v>0</v>
      </c>
      <c r="H55" s="381"/>
      <c r="I55" s="381">
        <v>0</v>
      </c>
      <c r="K55" s="395">
        <v>0</v>
      </c>
      <c r="L55" s="1"/>
      <c r="M55" s="381">
        <v>0</v>
      </c>
      <c r="N55" s="381"/>
      <c r="O55" s="381">
        <v>0</v>
      </c>
      <c r="P55" s="381"/>
      <c r="Q55" s="381">
        <v>-857381267</v>
      </c>
      <c r="R55" s="381"/>
      <c r="S55" s="381">
        <f t="shared" si="1"/>
        <v>-857381267</v>
      </c>
      <c r="U55" s="395">
        <v>-2.8149562434967215E-3</v>
      </c>
      <c r="V55" s="394"/>
      <c r="W55" s="394"/>
      <c r="X55" s="394"/>
      <c r="Y55" s="394"/>
    </row>
    <row r="56" spans="1:25" ht="18.75">
      <c r="A56" s="336" t="s">
        <v>157</v>
      </c>
      <c r="C56" s="381">
        <v>0</v>
      </c>
      <c r="D56" s="381"/>
      <c r="E56" s="381">
        <v>0</v>
      </c>
      <c r="F56" s="381"/>
      <c r="G56" s="381">
        <v>0</v>
      </c>
      <c r="H56" s="381"/>
      <c r="I56" s="381">
        <v>0</v>
      </c>
      <c r="K56" s="395">
        <v>0</v>
      </c>
      <c r="L56" s="1"/>
      <c r="M56" s="381">
        <v>0</v>
      </c>
      <c r="N56" s="381"/>
      <c r="O56" s="381">
        <v>0</v>
      </c>
      <c r="P56" s="381"/>
      <c r="Q56" s="381">
        <v>33245080278</v>
      </c>
      <c r="R56" s="381"/>
      <c r="S56" s="381">
        <f t="shared" si="1"/>
        <v>33245080278</v>
      </c>
      <c r="U56" s="395">
        <v>0.109150327743405</v>
      </c>
      <c r="V56" s="394"/>
      <c r="W56" s="394"/>
      <c r="X56" s="394"/>
      <c r="Y56" s="394"/>
    </row>
    <row r="57" spans="1:25" ht="30">
      <c r="A57" s="337" t="s">
        <v>158</v>
      </c>
      <c r="C57" s="381">
        <v>0</v>
      </c>
      <c r="D57" s="381"/>
      <c r="E57" s="381">
        <v>0</v>
      </c>
      <c r="F57" s="381"/>
      <c r="G57" s="381">
        <v>0</v>
      </c>
      <c r="H57" s="381"/>
      <c r="I57" s="381">
        <v>0</v>
      </c>
      <c r="K57" s="395">
        <v>0</v>
      </c>
      <c r="L57" s="1"/>
      <c r="M57" s="381">
        <v>0</v>
      </c>
      <c r="N57" s="381"/>
      <c r="O57" s="381">
        <v>0</v>
      </c>
      <c r="P57" s="381"/>
      <c r="Q57" s="381">
        <v>-8828034440</v>
      </c>
      <c r="R57" s="381"/>
      <c r="S57" s="381">
        <f t="shared" si="1"/>
        <v>-8828034440</v>
      </c>
      <c r="U57" s="395">
        <v>-2.8984223963318855E-2</v>
      </c>
      <c r="V57" s="394"/>
      <c r="W57" s="394"/>
      <c r="X57" s="394"/>
      <c r="Y57" s="394"/>
    </row>
    <row r="58" spans="1:25" ht="18.75">
      <c r="A58" s="338" t="s">
        <v>159</v>
      </c>
      <c r="C58" s="381">
        <v>0</v>
      </c>
      <c r="D58" s="381"/>
      <c r="E58" s="381">
        <v>0</v>
      </c>
      <c r="F58" s="381"/>
      <c r="G58" s="381">
        <v>0</v>
      </c>
      <c r="H58" s="381"/>
      <c r="I58" s="381">
        <v>0</v>
      </c>
      <c r="K58" s="395">
        <v>0</v>
      </c>
      <c r="L58" s="1"/>
      <c r="M58" s="381">
        <v>0</v>
      </c>
      <c r="N58" s="381"/>
      <c r="O58" s="381">
        <v>0</v>
      </c>
      <c r="P58" s="381"/>
      <c r="Q58" s="381">
        <v>-3929839431</v>
      </c>
      <c r="R58" s="381"/>
      <c r="S58" s="381">
        <f t="shared" si="1"/>
        <v>-3929839431</v>
      </c>
      <c r="U58" s="395">
        <v>-1.2902458297159242E-2</v>
      </c>
      <c r="V58" s="394"/>
      <c r="W58" s="394"/>
      <c r="X58" s="394"/>
      <c r="Y58" s="394"/>
    </row>
    <row r="59" spans="1:25" ht="18.75">
      <c r="A59" s="339" t="s">
        <v>180</v>
      </c>
      <c r="C59" s="381">
        <v>0</v>
      </c>
      <c r="D59" s="381"/>
      <c r="E59" s="381">
        <v>0</v>
      </c>
      <c r="F59" s="381"/>
      <c r="G59" s="381">
        <v>0</v>
      </c>
      <c r="H59" s="381"/>
      <c r="I59" s="381">
        <v>0</v>
      </c>
      <c r="K59" s="395">
        <v>0</v>
      </c>
      <c r="L59" s="1"/>
      <c r="M59" s="381">
        <v>8320</v>
      </c>
      <c r="N59" s="381"/>
      <c r="O59" s="381">
        <v>0</v>
      </c>
      <c r="P59" s="381"/>
      <c r="Q59" s="381">
        <v>0</v>
      </c>
      <c r="R59" s="381"/>
      <c r="S59" s="381">
        <f t="shared" si="1"/>
        <v>8320</v>
      </c>
      <c r="U59" s="395">
        <v>2.7316244064722168E-8</v>
      </c>
      <c r="V59" s="394"/>
      <c r="W59" s="394"/>
      <c r="X59" s="394"/>
      <c r="Y59" s="394"/>
    </row>
    <row r="60" spans="1:25" ht="18.75">
      <c r="A60" s="340" t="s">
        <v>160</v>
      </c>
      <c r="C60" s="381">
        <v>0</v>
      </c>
      <c r="D60" s="381"/>
      <c r="E60" s="381">
        <v>0</v>
      </c>
      <c r="F60" s="381"/>
      <c r="G60" s="381">
        <v>0</v>
      </c>
      <c r="H60" s="381"/>
      <c r="I60" s="381">
        <v>0</v>
      </c>
      <c r="K60" s="395">
        <v>0</v>
      </c>
      <c r="L60" s="1"/>
      <c r="M60" s="381">
        <v>0</v>
      </c>
      <c r="N60" s="381"/>
      <c r="O60" s="381">
        <v>0</v>
      </c>
      <c r="P60" s="381"/>
      <c r="Q60" s="381">
        <v>10259504473</v>
      </c>
      <c r="R60" s="381"/>
      <c r="S60" s="381">
        <f t="shared" si="1"/>
        <v>10259504473</v>
      </c>
      <c r="U60" s="395">
        <v>3.368402982783375E-2</v>
      </c>
      <c r="V60" s="394"/>
      <c r="W60" s="394"/>
      <c r="X60" s="394"/>
      <c r="Y60" s="394"/>
    </row>
    <row r="61" spans="1:25" ht="18.75">
      <c r="A61" s="341" t="s">
        <v>161</v>
      </c>
      <c r="C61" s="381">
        <v>0</v>
      </c>
      <c r="D61" s="381"/>
      <c r="E61" s="381">
        <v>0</v>
      </c>
      <c r="F61" s="381"/>
      <c r="G61" s="381">
        <v>0</v>
      </c>
      <c r="H61" s="381"/>
      <c r="I61" s="381">
        <v>0</v>
      </c>
      <c r="K61" s="395">
        <v>0</v>
      </c>
      <c r="L61" s="1"/>
      <c r="M61" s="381">
        <v>0</v>
      </c>
      <c r="N61" s="381"/>
      <c r="O61" s="381">
        <v>0</v>
      </c>
      <c r="P61" s="381"/>
      <c r="Q61" s="381">
        <v>-47359566550</v>
      </c>
      <c r="R61" s="381"/>
      <c r="S61" s="381">
        <f t="shared" si="1"/>
        <v>-47359566550</v>
      </c>
      <c r="U61" s="395">
        <v>-0.15549104311048703</v>
      </c>
      <c r="V61" s="394"/>
      <c r="W61" s="394"/>
      <c r="X61" s="394"/>
      <c r="Y61" s="394"/>
    </row>
    <row r="62" spans="1:25" ht="18.75">
      <c r="A62" s="342" t="s">
        <v>162</v>
      </c>
      <c r="C62" s="381">
        <v>0</v>
      </c>
      <c r="D62" s="381"/>
      <c r="E62" s="381">
        <v>0</v>
      </c>
      <c r="F62" s="381"/>
      <c r="G62" s="381">
        <v>0</v>
      </c>
      <c r="H62" s="381"/>
      <c r="I62" s="381">
        <v>0</v>
      </c>
      <c r="K62" s="395">
        <v>0</v>
      </c>
      <c r="L62" s="1"/>
      <c r="M62" s="381">
        <v>0</v>
      </c>
      <c r="N62" s="381"/>
      <c r="O62" s="381">
        <v>0</v>
      </c>
      <c r="P62" s="381"/>
      <c r="Q62" s="381">
        <v>-2255264033</v>
      </c>
      <c r="R62" s="381"/>
      <c r="S62" s="381">
        <f t="shared" si="1"/>
        <v>-2255264033</v>
      </c>
      <c r="U62" s="395">
        <v>-7.4044883119973115E-3</v>
      </c>
      <c r="V62" s="394"/>
      <c r="W62" s="394"/>
      <c r="X62" s="394"/>
      <c r="Y62" s="394"/>
    </row>
    <row r="63" spans="1:25" ht="18.75">
      <c r="A63" s="343" t="s">
        <v>125</v>
      </c>
      <c r="C63" s="381">
        <v>0</v>
      </c>
      <c r="D63" s="381"/>
      <c r="E63" s="381">
        <v>0</v>
      </c>
      <c r="F63" s="381"/>
      <c r="G63" s="381">
        <v>0</v>
      </c>
      <c r="H63" s="381"/>
      <c r="I63" s="381">
        <v>0</v>
      </c>
      <c r="K63" s="395">
        <v>0</v>
      </c>
      <c r="L63" s="1"/>
      <c r="M63" s="381">
        <v>3100558240</v>
      </c>
      <c r="N63" s="381"/>
      <c r="O63" s="381">
        <v>0</v>
      </c>
      <c r="P63" s="381"/>
      <c r="Q63" s="381">
        <v>1906415649</v>
      </c>
      <c r="R63" s="381"/>
      <c r="S63" s="381">
        <f t="shared" si="1"/>
        <v>5006973889</v>
      </c>
      <c r="U63" s="395">
        <v>1.6438908747309511E-2</v>
      </c>
      <c r="V63" s="394"/>
      <c r="W63" s="394"/>
      <c r="X63" s="394"/>
      <c r="Y63" s="394"/>
    </row>
    <row r="64" spans="1:25" ht="18.75">
      <c r="A64" s="344" t="s">
        <v>128</v>
      </c>
      <c r="C64" s="381">
        <v>0</v>
      </c>
      <c r="D64" s="381"/>
      <c r="E64" s="381">
        <v>0</v>
      </c>
      <c r="F64" s="381"/>
      <c r="G64" s="381">
        <v>0</v>
      </c>
      <c r="H64" s="381"/>
      <c r="I64" s="381">
        <v>0</v>
      </c>
      <c r="K64" s="395">
        <v>0</v>
      </c>
      <c r="L64" s="1"/>
      <c r="M64" s="381">
        <v>9000000000</v>
      </c>
      <c r="N64" s="381"/>
      <c r="O64" s="381">
        <v>0</v>
      </c>
      <c r="P64" s="381"/>
      <c r="Q64" s="381">
        <v>15079082518</v>
      </c>
      <c r="R64" s="381"/>
      <c r="S64" s="381">
        <f t="shared" si="1"/>
        <v>24079082518</v>
      </c>
      <c r="U64" s="395">
        <v>7.9056501792821254E-2</v>
      </c>
      <c r="V64" s="394"/>
      <c r="W64" s="394"/>
      <c r="X64" s="394"/>
      <c r="Y64" s="394"/>
    </row>
    <row r="65" spans="1:25" ht="18.75">
      <c r="A65" s="345" t="s">
        <v>181</v>
      </c>
      <c r="C65" s="381">
        <v>0</v>
      </c>
      <c r="D65" s="381"/>
      <c r="E65" s="381">
        <v>0</v>
      </c>
      <c r="F65" s="381"/>
      <c r="G65" s="381">
        <v>0</v>
      </c>
      <c r="H65" s="381"/>
      <c r="I65" s="381">
        <v>0</v>
      </c>
      <c r="K65" s="395">
        <v>0</v>
      </c>
      <c r="L65" s="1"/>
      <c r="M65" s="381">
        <v>2959</v>
      </c>
      <c r="N65" s="381"/>
      <c r="O65" s="381">
        <v>0</v>
      </c>
      <c r="P65" s="381"/>
      <c r="Q65" s="381">
        <v>0</v>
      </c>
      <c r="R65" s="381"/>
      <c r="S65" s="381">
        <f t="shared" si="1"/>
        <v>2959</v>
      </c>
      <c r="U65" s="395">
        <v>9.7149959359991467E-9</v>
      </c>
      <c r="V65" s="394"/>
      <c r="W65" s="394"/>
      <c r="X65" s="394"/>
      <c r="Y65" s="394"/>
    </row>
    <row r="66" spans="1:25" ht="18.75">
      <c r="A66" s="346" t="s">
        <v>132</v>
      </c>
      <c r="C66" s="381">
        <v>0</v>
      </c>
      <c r="D66" s="381"/>
      <c r="E66" s="381">
        <v>0</v>
      </c>
      <c r="F66" s="381"/>
      <c r="G66" s="381">
        <v>0</v>
      </c>
      <c r="H66" s="381"/>
      <c r="I66" s="381">
        <v>0</v>
      </c>
      <c r="K66" s="395">
        <v>0</v>
      </c>
      <c r="L66" s="1"/>
      <c r="M66" s="381">
        <v>21284000000</v>
      </c>
      <c r="N66" s="381"/>
      <c r="O66" s="381">
        <v>0</v>
      </c>
      <c r="P66" s="381"/>
      <c r="Q66" s="381">
        <v>-29248400115</v>
      </c>
      <c r="R66" s="381"/>
      <c r="S66" s="381">
        <f t="shared" si="1"/>
        <v>-7964400115</v>
      </c>
      <c r="U66" s="395">
        <v>-2.6148737664716502E-2</v>
      </c>
      <c r="V66" s="394"/>
      <c r="W66" s="394"/>
      <c r="X66" s="394"/>
      <c r="Y66" s="394"/>
    </row>
    <row r="67" spans="1:25" ht="18.75">
      <c r="A67" s="347" t="s">
        <v>182</v>
      </c>
      <c r="C67" s="381">
        <v>0</v>
      </c>
      <c r="D67" s="381"/>
      <c r="E67" s="381">
        <v>0</v>
      </c>
      <c r="F67" s="381"/>
      <c r="G67" s="381">
        <v>0</v>
      </c>
      <c r="H67" s="381"/>
      <c r="I67" s="381">
        <v>0</v>
      </c>
      <c r="K67" s="395">
        <v>0</v>
      </c>
      <c r="L67" s="1"/>
      <c r="M67" s="381">
        <v>0</v>
      </c>
      <c r="N67" s="381"/>
      <c r="O67" s="381">
        <v>0</v>
      </c>
      <c r="P67" s="381"/>
      <c r="Q67" s="381">
        <v>3312337540</v>
      </c>
      <c r="R67" s="381"/>
      <c r="S67" s="381">
        <f t="shared" si="1"/>
        <v>3312337540</v>
      </c>
      <c r="U67" s="395">
        <v>1.0875074599444883E-2</v>
      </c>
      <c r="V67" s="394"/>
      <c r="W67" s="394"/>
      <c r="X67" s="394"/>
      <c r="Y67" s="394"/>
    </row>
    <row r="68" spans="1:25" ht="18.75">
      <c r="A68" s="348" t="s">
        <v>164</v>
      </c>
      <c r="C68" s="381">
        <v>0</v>
      </c>
      <c r="D68" s="381"/>
      <c r="E68" s="381">
        <v>0</v>
      </c>
      <c r="F68" s="381"/>
      <c r="G68" s="381">
        <v>0</v>
      </c>
      <c r="H68" s="381"/>
      <c r="I68" s="381">
        <v>0</v>
      </c>
      <c r="K68" s="395">
        <v>0</v>
      </c>
      <c r="L68" s="1"/>
      <c r="M68" s="381">
        <v>0</v>
      </c>
      <c r="N68" s="381"/>
      <c r="O68" s="381">
        <v>0</v>
      </c>
      <c r="P68" s="381"/>
      <c r="Q68" s="381">
        <v>209906687</v>
      </c>
      <c r="R68" s="381"/>
      <c r="S68" s="381">
        <f>M68+O68+Q68</f>
        <v>209906687</v>
      </c>
      <c r="U68" s="395">
        <v>6.8916614097466874E-4</v>
      </c>
      <c r="V68" s="394"/>
      <c r="W68" s="394"/>
      <c r="X68" s="394"/>
      <c r="Y68" s="394"/>
    </row>
    <row r="69" spans="1:25" ht="18.75">
      <c r="A69" s="349" t="s">
        <v>183</v>
      </c>
      <c r="C69" s="381">
        <v>0</v>
      </c>
      <c r="D69" s="381"/>
      <c r="E69" s="381">
        <v>0</v>
      </c>
      <c r="F69" s="381"/>
      <c r="G69" s="381">
        <v>0</v>
      </c>
      <c r="H69" s="381"/>
      <c r="I69" s="381">
        <v>0</v>
      </c>
      <c r="K69" s="395">
        <v>0</v>
      </c>
      <c r="L69" s="1"/>
      <c r="M69" s="381">
        <v>27338</v>
      </c>
      <c r="N69" s="381"/>
      <c r="O69" s="381">
        <v>0</v>
      </c>
      <c r="P69" s="381"/>
      <c r="Q69" s="381">
        <v>0</v>
      </c>
      <c r="R69" s="381"/>
      <c r="S69" s="381">
        <f t="shared" si="1"/>
        <v>27338</v>
      </c>
      <c r="U69" s="395">
        <v>8.9756187529011373E-8</v>
      </c>
      <c r="V69" s="394"/>
      <c r="W69" s="394"/>
      <c r="X69" s="394"/>
      <c r="Y69" s="394"/>
    </row>
    <row r="70" spans="1:25" ht="30">
      <c r="A70" s="350" t="s">
        <v>53</v>
      </c>
      <c r="C70" s="381">
        <v>0</v>
      </c>
      <c r="D70" s="381"/>
      <c r="E70" s="381">
        <v>0</v>
      </c>
      <c r="F70" s="381"/>
      <c r="G70" s="381">
        <v>0</v>
      </c>
      <c r="H70" s="381"/>
      <c r="I70" s="381">
        <v>0</v>
      </c>
      <c r="K70" s="395">
        <v>0</v>
      </c>
      <c r="L70" s="1"/>
      <c r="M70" s="381">
        <v>0</v>
      </c>
      <c r="N70" s="381"/>
      <c r="O70" s="381">
        <v>-90155268</v>
      </c>
      <c r="P70" s="381"/>
      <c r="Q70" s="381">
        <v>0</v>
      </c>
      <c r="R70" s="381"/>
      <c r="S70" s="381">
        <f t="shared" si="1"/>
        <v>-90155268</v>
      </c>
      <c r="U70" s="395">
        <v>-2.9599799331832169E-4</v>
      </c>
      <c r="V70" s="394"/>
      <c r="W70" s="394"/>
      <c r="X70" s="394"/>
      <c r="Y70" s="394"/>
    </row>
    <row r="71" spans="1:25" ht="18.75">
      <c r="A71" s="351" t="s">
        <v>165</v>
      </c>
      <c r="C71" s="381">
        <v>0</v>
      </c>
      <c r="D71" s="381"/>
      <c r="E71" s="381">
        <v>0</v>
      </c>
      <c r="F71" s="381"/>
      <c r="G71" s="381">
        <v>0</v>
      </c>
      <c r="H71" s="381"/>
      <c r="I71" s="381">
        <v>0</v>
      </c>
      <c r="K71" s="395">
        <v>0</v>
      </c>
      <c r="L71" s="1"/>
      <c r="M71" s="381">
        <v>0</v>
      </c>
      <c r="N71" s="381"/>
      <c r="O71" s="381">
        <v>0</v>
      </c>
      <c r="P71" s="381"/>
      <c r="Q71" s="381">
        <v>57675133870</v>
      </c>
      <c r="R71" s="381"/>
      <c r="S71" s="381">
        <f t="shared" si="1"/>
        <v>57675133870</v>
      </c>
      <c r="U71" s="395">
        <v>0.18935913861279374</v>
      </c>
      <c r="V71" s="394"/>
      <c r="W71" s="394"/>
      <c r="X71" s="394"/>
      <c r="Y71" s="394"/>
    </row>
    <row r="72" spans="1:25" ht="19.5" thickBot="1">
      <c r="A72" s="352" t="s">
        <v>57</v>
      </c>
      <c r="C72" s="396">
        <f>SUM(C9:$C$71)</f>
        <v>145068103840</v>
      </c>
      <c r="D72" s="383"/>
      <c r="E72" s="386">
        <f>SUM(E9:$E$71)</f>
        <v>-82173709276</v>
      </c>
      <c r="F72" s="381"/>
      <c r="G72" s="386">
        <f>SUM(G9:$G$71)</f>
        <v>21455466217</v>
      </c>
      <c r="H72" s="381"/>
      <c r="I72" s="386">
        <f>SUM(I9:$I$71)</f>
        <v>84349860781</v>
      </c>
      <c r="J72" s="381"/>
      <c r="K72" s="397">
        <f>SUM(K9:K71)</f>
        <v>0.99565393035034899</v>
      </c>
      <c r="L72" s="381"/>
      <c r="M72" s="386">
        <f>SUM(M9:$M$71)</f>
        <v>323135452658</v>
      </c>
      <c r="N72" s="381"/>
      <c r="O72" s="386">
        <f>SUM(O9:$O$71)</f>
        <v>-46627114381</v>
      </c>
      <c r="P72" s="381"/>
      <c r="Q72" s="386">
        <f>SUM(Q9:$Q$71)</f>
        <v>26195481450</v>
      </c>
      <c r="R72" s="381"/>
      <c r="S72" s="386">
        <f>SUM(S9:$S$71)</f>
        <v>302703819727</v>
      </c>
      <c r="T72" s="383"/>
      <c r="U72" s="384">
        <f>SUM(U9:U71)</f>
        <v>0.99383803772329182</v>
      </c>
      <c r="V72" s="394"/>
      <c r="W72" s="394"/>
      <c r="X72" s="394"/>
    </row>
    <row r="73" spans="1:25" ht="15.75" thickTop="1">
      <c r="C73" s="353"/>
      <c r="E73" s="482"/>
      <c r="G73" s="483"/>
      <c r="I73" s="484"/>
      <c r="K73" s="485"/>
      <c r="M73" s="392"/>
      <c r="O73" s="392"/>
      <c r="Q73" s="392"/>
      <c r="S73" s="486"/>
      <c r="U73" s="354"/>
    </row>
    <row r="74" spans="1:25">
      <c r="C74" s="390"/>
      <c r="D74" s="390"/>
      <c r="E74" s="390"/>
      <c r="F74" s="390"/>
      <c r="G74" s="390"/>
      <c r="H74" s="390"/>
      <c r="I74" s="390"/>
      <c r="J74" s="390"/>
      <c r="K74" s="390"/>
      <c r="L74" s="390"/>
      <c r="M74" s="390"/>
      <c r="N74" s="390"/>
      <c r="O74" s="390"/>
      <c r="P74" s="390"/>
      <c r="Q74" s="390"/>
      <c r="R74" s="390"/>
      <c r="S74" s="390"/>
      <c r="T74" s="390"/>
      <c r="U74" s="39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2022-08-24T05:43:06Z</dcterms:created>
  <dcterms:modified xsi:type="dcterms:W3CDTF">2022-08-27T06:12:00Z</dcterms:modified>
</cp:coreProperties>
</file>