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1401\"/>
    </mc:Choice>
  </mc:AlternateContent>
  <xr:revisionPtr revIDLastSave="0" documentId="13_ncr:1_{656D4AA1-F171-45FC-AEDA-D089F7F4ED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5" r:id="rId10"/>
    <sheet name="10" sheetId="16" r:id="rId11"/>
  </sheets>
  <definedNames>
    <definedName name="_xlnm.Print_Area" localSheetId="1">'1'!$A$1:$W$52</definedName>
    <definedName name="_xlnm.Print_Area" localSheetId="2">'2'!$A$1:$S$21</definedName>
    <definedName name="_xlnm.Print_Area" localSheetId="5">'5'!$A$1:$S$16</definedName>
    <definedName name="_xlnm.Print_Area" localSheetId="8">'8'!$A$1:$U$51</definedName>
    <definedName name="_xlnm.Print_Area" localSheetId="9">'9'!$A$1:$K$15</definedName>
  </definedNames>
  <calcPr calcId="191029"/>
</workbook>
</file>

<file path=xl/calcChain.xml><?xml version="1.0" encoding="utf-8"?>
<calcChain xmlns="http://schemas.openxmlformats.org/spreadsheetml/2006/main">
  <c r="E12" i="8" l="1"/>
  <c r="I8" i="8"/>
  <c r="G11" i="8"/>
  <c r="E14" i="16"/>
  <c r="C14" i="16"/>
  <c r="K11" i="15" l="1"/>
  <c r="K10" i="15"/>
  <c r="K9" i="15"/>
  <c r="G11" i="15"/>
  <c r="G10" i="15"/>
  <c r="G9" i="15"/>
  <c r="G15" i="15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9" i="13"/>
  <c r="T52" i="13"/>
  <c r="C50" i="13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9" i="12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9" i="11"/>
  <c r="C27" i="11"/>
  <c r="S10" i="10"/>
  <c r="S11" i="10"/>
  <c r="S12" i="10"/>
  <c r="S13" i="10"/>
  <c r="S14" i="10"/>
  <c r="S9" i="10"/>
  <c r="M10" i="10"/>
  <c r="M11" i="10"/>
  <c r="M12" i="10"/>
  <c r="M13" i="10"/>
  <c r="M14" i="10"/>
  <c r="M9" i="10"/>
  <c r="S11" i="9"/>
  <c r="S10" i="9"/>
  <c r="S9" i="9"/>
  <c r="O11" i="9"/>
  <c r="M11" i="9"/>
  <c r="K11" i="9"/>
  <c r="I11" i="9"/>
  <c r="S16" i="6"/>
  <c r="W51" i="2"/>
  <c r="E51" i="2" l="1"/>
  <c r="I15" i="15" l="1"/>
  <c r="K14" i="15" s="1"/>
  <c r="E15" i="15"/>
  <c r="G13" i="15"/>
  <c r="G12" i="15"/>
  <c r="U50" i="13"/>
  <c r="S50" i="13"/>
  <c r="Q50" i="13"/>
  <c r="O50" i="13"/>
  <c r="M50" i="13"/>
  <c r="K50" i="13"/>
  <c r="I50" i="13"/>
  <c r="G50" i="13"/>
  <c r="E50" i="13"/>
  <c r="Q49" i="12"/>
  <c r="O49" i="12"/>
  <c r="M49" i="12"/>
  <c r="K49" i="12"/>
  <c r="I49" i="12"/>
  <c r="G49" i="12"/>
  <c r="E49" i="12"/>
  <c r="C49" i="12"/>
  <c r="Q27" i="11"/>
  <c r="O27" i="11"/>
  <c r="M27" i="11"/>
  <c r="K27" i="11"/>
  <c r="I27" i="11"/>
  <c r="G27" i="11"/>
  <c r="E27" i="11"/>
  <c r="S15" i="10"/>
  <c r="Q15" i="10"/>
  <c r="O15" i="10"/>
  <c r="M15" i="10"/>
  <c r="K15" i="10"/>
  <c r="I15" i="10"/>
  <c r="Q11" i="9"/>
  <c r="I11" i="8"/>
  <c r="I10" i="8"/>
  <c r="G10" i="8"/>
  <c r="I9" i="8"/>
  <c r="G9" i="8"/>
  <c r="G8" i="8"/>
  <c r="Q16" i="6"/>
  <c r="O16" i="6"/>
  <c r="M16" i="6"/>
  <c r="K16" i="6"/>
  <c r="U51" i="2"/>
  <c r="S51" i="2"/>
  <c r="Q51" i="2"/>
  <c r="O51" i="2"/>
  <c r="M51" i="2"/>
  <c r="L51" i="2"/>
  <c r="J51" i="2"/>
  <c r="I51" i="2"/>
  <c r="G51" i="2"/>
  <c r="C51" i="2"/>
  <c r="G12" i="8" l="1"/>
  <c r="I12" i="8"/>
  <c r="K12" i="15"/>
  <c r="K13" i="15"/>
  <c r="K15" i="15" l="1"/>
</calcChain>
</file>

<file path=xl/sharedStrings.xml><?xml version="1.0" encoding="utf-8"?>
<sst xmlns="http://schemas.openxmlformats.org/spreadsheetml/2006/main" count="394" uniqueCount="165">
  <si>
    <t>‫صندوق سرمايه گذاري رشد سامان</t>
  </si>
  <si>
    <t>‫صورت وضعیت پورتفوی</t>
  </si>
  <si>
    <t>‫برای ماه منتهی به 1401/10/30</t>
  </si>
  <si>
    <t>‫1- سرمایه گذاری ها</t>
  </si>
  <si>
    <t>‫1-1- سرمایه گذاری در سهام و حق تقدم سهام</t>
  </si>
  <si>
    <t>‫1401/09/30</t>
  </si>
  <si>
    <t>‫تغییرات طی دوره</t>
  </si>
  <si>
    <t>‫1401/10/30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</si>
  <si>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</si>
  <si>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</si>
  <si>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</si>
  <si>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</si>
  <si>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</si>
  <si>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</si>
  <si>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</si>
  <si>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</si>
  <si>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</si>
  <si>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‫آتيه دماوند</t>
  </si>
  <si>
    <t>‫بانک سامان</t>
  </si>
  <si>
    <t>‫بانک سامان (تقدم)</t>
  </si>
  <si>
    <t>‫برق مپنا</t>
  </si>
  <si>
    <t>‫بيمه آواي پارس70%تاديه-پذيره</t>
  </si>
  <si>
    <t>‫بيمه اتكايي تهران رواك50%تا-پذ</t>
  </si>
  <si>
    <t>‫بيمه البرز</t>
  </si>
  <si>
    <t>‫تامين سرمايه كيميا</t>
  </si>
  <si>
    <t>‫تامين سرمايه نوين</t>
  </si>
  <si>
    <t>‫حمل و نقل ريلي پارسيان</t>
  </si>
  <si>
    <t>‫دارويي تامين</t>
  </si>
  <si>
    <t>‫سرمايه سبحان</t>
  </si>
  <si>
    <t>‫سرمايه گذاري صدرتامين</t>
  </si>
  <si>
    <t>‫سرمايه گذاري غدير</t>
  </si>
  <si>
    <t>‫سرمايه گذاري ملي ايران</t>
  </si>
  <si>
    <t>‫سيمان خزر</t>
  </si>
  <si>
    <t>‫سيمان صوفيان</t>
  </si>
  <si>
    <t>‫سينا دارو</t>
  </si>
  <si>
    <t>‫صنايع شيميايي كيمياگران امروز</t>
  </si>
  <si>
    <t>‫صنايع پتروشيمي خليج فارس</t>
  </si>
  <si>
    <t>‫صندوق بازنشستگي</t>
  </si>
  <si>
    <t>‫صنعتي زر ماكارون</t>
  </si>
  <si>
    <t>‫فولاد مباركه</t>
  </si>
  <si>
    <t>‫قطعات اتومبيل</t>
  </si>
  <si>
    <t>‫كوير تاير</t>
  </si>
  <si>
    <t>‫ملي مس</t>
  </si>
  <si>
    <t>‫نفت اصفهان</t>
  </si>
  <si>
    <t>‫نفت بهران</t>
  </si>
  <si>
    <t>‫نفت تبريز</t>
  </si>
  <si>
    <t>‫نفت تهران</t>
  </si>
  <si>
    <t>‫نفت و گاز پارسیان</t>
  </si>
  <si>
    <t>‫پارس خزر</t>
  </si>
  <si>
    <t>‫پارس مينو</t>
  </si>
  <si>
    <t>‫پتروشيمي تندگويان</t>
  </si>
  <si>
    <t>‫پتروشیمی تامین</t>
  </si>
  <si>
    <t>‫پتروشیمی تامین (تقدم)</t>
  </si>
  <si>
    <t>‫پلي پروپيلن جم - جم پيلن</t>
  </si>
  <si>
    <t>‫گروه اقتصادي كرمان خودرو</t>
  </si>
  <si>
    <t>‫گروه بهمن</t>
  </si>
  <si>
    <t>‫گروه توسعه ملي ايران</t>
  </si>
  <si>
    <t>‫جمع</t>
  </si>
  <si>
    <t>‫نام سهام</t>
  </si>
  <si>
    <t>‫تاریخ سررسید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</si>
  <si>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</si>
  <si>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</si>
  <si>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</si>
  <si>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</si>
  <si>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</si>
  <si>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</si>
  <si>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</si>
  <si>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</si>
  <si>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</si>
  <si>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</si>
  <si>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</si>
  <si>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</si>
  <si>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</si>
  <si>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</si>
  <si>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‫0</t>
  </si>
  <si>
    <t>‫سپرده بانکی نزد بانک سامان</t>
  </si>
  <si>
    <t>‫821-40-1792880-1</t>
  </si>
  <si>
    <t>‫جاري</t>
  </si>
  <si>
    <t>‫1392/12/25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</si>
  <si>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</si>
  <si>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</si>
  <si>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</si>
  <si>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</si>
  <si>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</si>
  <si>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</si>
  <si>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‫‪۸۴۹-۸۱۰-۱۷۹۲۸۸۰-1‬</t>
  </si>
  <si>
    <t>‫1401/09/16</t>
  </si>
  <si>
    <t>‫سپرده بانکی نزد بانک صادرات</t>
  </si>
  <si>
    <t>‫0217334540004</t>
  </si>
  <si>
    <t>‫1401/06/05</t>
  </si>
  <si>
    <t>‫10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</si>
  <si>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</si>
  <si>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</si>
  <si>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</si>
  <si>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</si>
  <si>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</si>
  <si>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</si>
  <si>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</si>
  <si>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</si>
  <si>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</si>
  <si>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</si>
  <si>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</si>
  <si>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</si>
  <si>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</si>
  <si>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</si>
  <si>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</si>
  <si>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</si>
  <si>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</si>
  <si>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</si>
  <si>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</si>
  <si>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</si>
  <si>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</si>
  <si>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</si>
  <si>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</si>
  <si>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‫1401/09/28</t>
  </si>
  <si>
    <t>‫مپنا</t>
  </si>
  <si>
    <t>‫1401/07/30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</si>
  <si>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</si>
  <si>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</si>
  <si>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</si>
  <si>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</si>
  <si>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مدت-0217334540004-صادرات</t>
  </si>
  <si>
    <t>‫1401/10/05</t>
  </si>
  <si>
    <t>‫-</t>
  </si>
  <si>
    <t>‫كوتاه مدت-1-1792880-810-821-سامان</t>
  </si>
  <si>
    <t>‫1401/10/01</t>
  </si>
  <si>
    <t>‫كوتاه مدت-1-1792880-810-829-سامان</t>
  </si>
  <si>
    <t>‫كوتاه مدت-1-1792880-819-821-سامان</t>
  </si>
  <si>
    <t>‫1401/10/11</t>
  </si>
  <si>
    <t>‫كوتاه مدت-1‬-1792880-810-‪849-سامان</t>
  </si>
  <si>
    <t>‫كوتاه مدت-279928792-تجارت</t>
  </si>
  <si>
    <t>‫سود(زیان) حاصل از فروش اوراق بهادار</t>
  </si>
  <si>
    <t>‫ارزش دفتری</t>
  </si>
  <si>
    <t>‫سود و زیان ناشی از فروش</t>
  </si>
  <si>
    <t>‫اقتصاد نوين</t>
  </si>
  <si>
    <t>‫سرمايه گذاري معادن و فلزات</t>
  </si>
  <si>
    <t>‫مخابرات</t>
  </si>
  <si>
    <t>‫پرداخت الكترونيك سامان كيش</t>
  </si>
  <si>
    <t>‫پيشگامان فن آوري و دانش آراميس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</si>
  <si>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</si>
  <si>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</si>
  <si>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</si>
  <si>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</si>
  <si>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</si>
  <si>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</si>
  <si>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</si>
  <si>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</si>
  <si>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</si>
  <si>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</si>
  <si>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‫نفت و گاز پارسيان</t>
  </si>
  <si>
    <t>‫پتروشيمي تامين</t>
  </si>
  <si>
    <t>‫پتروشيمي خليج فارس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</si>
  <si>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</si>
  <si>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</si>
  <si>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</si>
  <si>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</si>
  <si>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</si>
  <si>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سامان</t>
  </si>
  <si>
    <t>‫سپرده بانکی کوتاه مدت - صادرات</t>
  </si>
  <si>
    <t>‫سپرده بانکی کوتاه مدت - تجارت</t>
  </si>
  <si>
    <t>‫4-2- سایر درآمدها:</t>
  </si>
  <si>
    <t>‫واحدهاي سرمايه گذاري</t>
  </si>
  <si>
    <t>‫بانك تجارت</t>
  </si>
  <si>
    <t>سایر درآمدهای تنزیل سود دریافتنی سهام</t>
  </si>
  <si>
    <t>سایر درآمدهای تنزیل سود دریافتنی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</si>
</sst>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378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3"/>
      <color rgb="FF000000"/>
      <name val="B Nazanin"/>
      <charset val="178"/>
    </font>
    <font>
      <sz val="12"/>
      <name val="B Nazanin"/>
      <charset val="178"/>
    </font>
    <font>
      <sz val="11"/>
      <color indexed="8"/>
      <name val="B Nazanin"/>
      <charset val="178"/>
    </font>
    <font>
      <sz val="9"/>
      <color rgb="FF000000"/>
      <name val="Tahoma"/>
      <family val="2"/>
    </font>
    <font>
      <sz val="11"/>
      <name val="B Nazanin"/>
      <charset val="178"/>
    </font>
    <font>
      <sz val="9"/>
      <color rgb="FF005EBB"/>
      <name val="Tahoma"/>
      <family val="2"/>
    </font>
    <font>
      <b/>
      <sz val="9"/>
      <color rgb="FF005EBB"/>
      <name val="Tahoma"/>
      <family val="2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</borders>
  <cellStyleXfs count="1">
    <xf numFmtId="0" fontId="0" fillId="0" borderId="0"/>
  </cellStyleXfs>
  <cellXfs count="398">
    <xf numFmtId="0" fontId="0" fillId="0" borderId="0" xfId="0"/>
    <xf numFmtId="0" fontId="1" fillId="0" borderId="0" xfId="0" applyFont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6" fillId="0" borderId="0" xfId="0" applyNumberFormat="1" applyFont="1" applyAlignment="1">
      <alignment horizontal="right" vertical="center" wrapText="1"/>
    </xf>
    <xf numFmtId="37" fontId="27" fillId="0" borderId="0" xfId="0" applyNumberFormat="1" applyFont="1" applyAlignment="1">
      <alignment horizontal="right" vertical="center" wrapText="1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right" vertical="center" wrapText="1"/>
    </xf>
    <xf numFmtId="37" fontId="30" fillId="0" borderId="0" xfId="0" applyNumberFormat="1" applyFont="1" applyAlignment="1">
      <alignment horizontal="right" vertical="center" wrapText="1"/>
    </xf>
    <xf numFmtId="37" fontId="31" fillId="0" borderId="0" xfId="0" applyNumberFormat="1" applyFont="1" applyAlignment="1">
      <alignment horizontal="right" vertical="center" wrapText="1"/>
    </xf>
    <xf numFmtId="37" fontId="32" fillId="0" borderId="0" xfId="0" applyNumberFormat="1" applyFont="1" applyAlignment="1">
      <alignment horizontal="right" vertical="center" wrapText="1"/>
    </xf>
    <xf numFmtId="37" fontId="33" fillId="0" borderId="0" xfId="0" applyNumberFormat="1" applyFont="1" applyAlignment="1">
      <alignment horizontal="right" vertical="center" wrapText="1"/>
    </xf>
    <xf numFmtId="37" fontId="34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right" vertical="center" wrapText="1"/>
    </xf>
    <xf numFmtId="37" fontId="36" fillId="0" borderId="0" xfId="0" applyNumberFormat="1" applyFont="1" applyAlignment="1">
      <alignment horizontal="right" vertical="center" wrapText="1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right" vertical="center" wrapText="1"/>
    </xf>
    <xf numFmtId="37" fontId="39" fillId="0" borderId="0" xfId="0" applyNumberFormat="1" applyFont="1" applyAlignment="1">
      <alignment horizontal="right" vertical="center" wrapText="1"/>
    </xf>
    <xf numFmtId="37" fontId="40" fillId="0" borderId="0" xfId="0" applyNumberFormat="1" applyFont="1" applyAlignment="1">
      <alignment horizontal="right" vertical="center" wrapText="1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right" vertical="center" wrapText="1"/>
    </xf>
    <xf numFmtId="37" fontId="43" fillId="0" borderId="0" xfId="0" applyNumberFormat="1" applyFont="1" applyAlignment="1">
      <alignment horizontal="right" vertical="center" wrapText="1"/>
    </xf>
    <xf numFmtId="37" fontId="44" fillId="0" borderId="0" xfId="0" applyNumberFormat="1" applyFont="1" applyAlignment="1">
      <alignment horizontal="right" vertical="center" wrapText="1"/>
    </xf>
    <xf numFmtId="37" fontId="45" fillId="0" borderId="0" xfId="0" applyNumberFormat="1" applyFont="1" applyAlignment="1">
      <alignment horizontal="right" vertical="center" wrapText="1"/>
    </xf>
    <xf numFmtId="37" fontId="46" fillId="0" borderId="0" xfId="0" applyNumberFormat="1" applyFont="1" applyAlignment="1">
      <alignment horizontal="right" vertical="center" wrapText="1"/>
    </xf>
    <xf numFmtId="37" fontId="47" fillId="0" borderId="0" xfId="0" applyNumberFormat="1" applyFont="1" applyAlignment="1">
      <alignment horizontal="right" vertical="center" wrapText="1"/>
    </xf>
    <xf numFmtId="37" fontId="48" fillId="0" borderId="0" xfId="0" applyNumberFormat="1" applyFont="1" applyAlignment="1">
      <alignment horizontal="right" vertical="center" wrapText="1"/>
    </xf>
    <xf numFmtId="37" fontId="49" fillId="0" borderId="0" xfId="0" applyNumberFormat="1" applyFont="1" applyAlignment="1">
      <alignment horizontal="right" vertical="center" wrapText="1"/>
    </xf>
    <xf numFmtId="37" fontId="50" fillId="0" borderId="0" xfId="0" applyNumberFormat="1" applyFont="1" applyAlignment="1">
      <alignment horizontal="right" vertical="center" wrapText="1"/>
    </xf>
    <xf numFmtId="37" fontId="51" fillId="0" borderId="0" xfId="0" applyNumberFormat="1" applyFont="1" applyAlignment="1">
      <alignment horizontal="right" vertical="center" wrapText="1"/>
    </xf>
    <xf numFmtId="37" fontId="52" fillId="0" borderId="0" xfId="0" applyNumberFormat="1" applyFont="1" applyAlignment="1">
      <alignment horizontal="right" vertical="center" wrapText="1"/>
    </xf>
    <xf numFmtId="37" fontId="53" fillId="0" borderId="0" xfId="0" applyNumberFormat="1" applyFont="1" applyAlignment="1">
      <alignment horizontal="right" vertical="center" wrapText="1"/>
    </xf>
    <xf numFmtId="37" fontId="54" fillId="0" borderId="0" xfId="0" applyNumberFormat="1" applyFont="1" applyAlignment="1">
      <alignment horizontal="right" vertical="center" wrapText="1"/>
    </xf>
    <xf numFmtId="37" fontId="55" fillId="0" borderId="0" xfId="0" applyNumberFormat="1" applyFont="1" applyAlignment="1">
      <alignment horizontal="right" vertical="center" wrapText="1"/>
    </xf>
    <xf numFmtId="37" fontId="56" fillId="0" borderId="0" xfId="0" applyNumberFormat="1" applyFont="1" applyAlignment="1">
      <alignment horizontal="right" vertical="center" wrapText="1"/>
    </xf>
    <xf numFmtId="37" fontId="57" fillId="0" borderId="0" xfId="0" applyNumberFormat="1" applyFont="1" applyAlignment="1">
      <alignment horizontal="right" vertical="center" wrapText="1"/>
    </xf>
    <xf numFmtId="37" fontId="58" fillId="0" borderId="0" xfId="0" applyNumberFormat="1" applyFont="1" applyAlignment="1">
      <alignment horizontal="right" vertical="center" wrapText="1"/>
    </xf>
    <xf numFmtId="37" fontId="59" fillId="0" borderId="0" xfId="0" applyNumberFormat="1" applyFont="1" applyAlignment="1">
      <alignment horizontal="right" vertical="center" wrapText="1"/>
    </xf>
    <xf numFmtId="37" fontId="60" fillId="0" borderId="0" xfId="0" applyNumberFormat="1" applyFont="1" applyAlignment="1">
      <alignment horizontal="right" vertical="center" wrapText="1"/>
    </xf>
    <xf numFmtId="37" fontId="61" fillId="0" borderId="0" xfId="0" applyNumberFormat="1" applyFont="1" applyAlignment="1">
      <alignment horizontal="right" vertical="center" wrapText="1"/>
    </xf>
    <xf numFmtId="37" fontId="62" fillId="0" borderId="0" xfId="0" applyNumberFormat="1" applyFont="1" applyAlignment="1">
      <alignment horizontal="right" vertical="center" wrapText="1"/>
    </xf>
    <xf numFmtId="37" fontId="63" fillId="0" borderId="0" xfId="0" applyNumberFormat="1" applyFont="1" applyAlignment="1">
      <alignment horizontal="right" vertical="center" wrapText="1"/>
    </xf>
    <xf numFmtId="37" fontId="64" fillId="0" borderId="0" xfId="0" applyNumberFormat="1" applyFont="1" applyAlignment="1">
      <alignment horizontal="right" vertical="center" wrapText="1"/>
    </xf>
    <xf numFmtId="37" fontId="65" fillId="0" borderId="0" xfId="0" applyNumberFormat="1" applyFont="1" applyAlignment="1">
      <alignment horizontal="right" vertical="center" wrapText="1"/>
    </xf>
    <xf numFmtId="37" fontId="66" fillId="0" borderId="3" xfId="0" applyNumberFormat="1" applyFont="1" applyBorder="1" applyAlignment="1">
      <alignment horizontal="center" vertical="center"/>
    </xf>
    <xf numFmtId="37" fontId="67" fillId="0" borderId="4" xfId="0" applyNumberFormat="1" applyFont="1" applyBorder="1" applyAlignment="1">
      <alignment horizontal="center" vertical="center"/>
    </xf>
    <xf numFmtId="37" fontId="68" fillId="0" borderId="4" xfId="0" applyNumberFormat="1" applyFont="1" applyBorder="1" applyAlignment="1">
      <alignment horizontal="center" vertical="center"/>
    </xf>
    <xf numFmtId="37" fontId="69" fillId="0" borderId="4" xfId="0" applyNumberFormat="1" applyFont="1" applyBorder="1" applyAlignment="1">
      <alignment horizontal="center" vertical="center"/>
    </xf>
    <xf numFmtId="37" fontId="70" fillId="0" borderId="4" xfId="0" applyNumberFormat="1" applyFont="1" applyBorder="1" applyAlignment="1">
      <alignment horizontal="center" vertical="center"/>
    </xf>
    <xf numFmtId="37" fontId="76" fillId="0" borderId="1" xfId="0" applyNumberFormat="1" applyFont="1" applyBorder="1" applyAlignment="1">
      <alignment horizontal="center" vertical="center"/>
    </xf>
    <xf numFmtId="37" fontId="79" fillId="0" borderId="1" xfId="0" applyNumberFormat="1" applyFont="1" applyBorder="1" applyAlignment="1">
      <alignment horizontal="center" vertical="center"/>
    </xf>
    <xf numFmtId="37" fontId="80" fillId="0" borderId="1" xfId="0" applyNumberFormat="1" applyFont="1" applyBorder="1" applyAlignment="1">
      <alignment horizontal="center" vertical="center"/>
    </xf>
    <xf numFmtId="37" fontId="81" fillId="0" borderId="1" xfId="0" applyNumberFormat="1" applyFont="1" applyBorder="1" applyAlignment="1">
      <alignment horizontal="center" vertical="center"/>
    </xf>
    <xf numFmtId="37" fontId="82" fillId="0" borderId="1" xfId="0" applyNumberFormat="1" applyFont="1" applyBorder="1" applyAlignment="1">
      <alignment horizontal="center" vertical="center" wrapText="1"/>
    </xf>
    <xf numFmtId="37" fontId="83" fillId="0" borderId="1" xfId="0" applyNumberFormat="1" applyFont="1" applyBorder="1" applyAlignment="1">
      <alignment horizontal="center" vertical="center" wrapText="1"/>
    </xf>
    <xf numFmtId="37" fontId="84" fillId="0" borderId="1" xfId="0" applyNumberFormat="1" applyFont="1" applyBorder="1" applyAlignment="1">
      <alignment horizontal="center" vertical="center"/>
    </xf>
    <xf numFmtId="37" fontId="85" fillId="0" borderId="1" xfId="0" applyNumberFormat="1" applyFont="1" applyBorder="1" applyAlignment="1">
      <alignment horizontal="center" vertical="center"/>
    </xf>
    <xf numFmtId="37" fontId="86" fillId="0" borderId="1" xfId="0" applyNumberFormat="1" applyFont="1" applyBorder="1" applyAlignment="1">
      <alignment horizontal="center" vertical="center"/>
    </xf>
    <xf numFmtId="37" fontId="87" fillId="0" borderId="1" xfId="0" applyNumberFormat="1" applyFont="1" applyBorder="1" applyAlignment="1">
      <alignment horizontal="center" vertical="center"/>
    </xf>
    <xf numFmtId="37" fontId="88" fillId="0" borderId="0" xfId="0" applyNumberFormat="1" applyFont="1" applyAlignment="1">
      <alignment horizontal="right" vertical="center" wrapText="1"/>
    </xf>
    <xf numFmtId="37" fontId="89" fillId="0" borderId="0" xfId="0" applyNumberFormat="1" applyFont="1" applyAlignment="1">
      <alignment horizontal="center" vertical="center" wrapText="1"/>
    </xf>
    <xf numFmtId="37" fontId="90" fillId="0" borderId="0" xfId="0" applyNumberFormat="1" applyFont="1" applyAlignment="1">
      <alignment horizontal="right" vertical="center" wrapText="1"/>
    </xf>
    <xf numFmtId="37" fontId="91" fillId="0" borderId="0" xfId="0" applyNumberFormat="1" applyFont="1" applyAlignment="1">
      <alignment horizontal="center" vertical="center" wrapText="1"/>
    </xf>
    <xf numFmtId="37" fontId="92" fillId="0" borderId="0" xfId="0" applyNumberFormat="1" applyFont="1" applyAlignment="1">
      <alignment horizontal="right" vertical="center" wrapText="1"/>
    </xf>
    <xf numFmtId="37" fontId="93" fillId="0" borderId="0" xfId="0" applyNumberFormat="1" applyFont="1" applyAlignment="1">
      <alignment horizontal="center" vertical="center" wrapText="1"/>
    </xf>
    <xf numFmtId="37" fontId="94" fillId="0" borderId="0" xfId="0" applyNumberFormat="1" applyFont="1" applyAlignment="1">
      <alignment horizontal="right" vertical="center" wrapText="1"/>
    </xf>
    <xf numFmtId="37" fontId="95" fillId="0" borderId="0" xfId="0" applyNumberFormat="1" applyFont="1" applyAlignment="1">
      <alignment horizontal="center" vertical="center" wrapText="1"/>
    </xf>
    <xf numFmtId="37" fontId="96" fillId="0" borderId="0" xfId="0" applyNumberFormat="1" applyFont="1" applyAlignment="1">
      <alignment horizontal="right" vertical="center" wrapText="1"/>
    </xf>
    <xf numFmtId="37" fontId="97" fillId="0" borderId="0" xfId="0" applyNumberFormat="1" applyFont="1" applyAlignment="1">
      <alignment horizontal="center" vertical="center" wrapText="1"/>
    </xf>
    <xf numFmtId="37" fontId="98" fillId="0" borderId="0" xfId="0" applyNumberFormat="1" applyFont="1" applyAlignment="1">
      <alignment horizontal="right" vertical="center" wrapText="1"/>
    </xf>
    <xf numFmtId="37" fontId="99" fillId="0" borderId="0" xfId="0" applyNumberFormat="1" applyFont="1" applyAlignment="1">
      <alignment horizontal="center" vertical="center" wrapText="1"/>
    </xf>
    <xf numFmtId="37" fontId="100" fillId="0" borderId="0" xfId="0" applyNumberFormat="1" applyFont="1" applyAlignment="1">
      <alignment horizontal="right" vertical="center" wrapText="1"/>
    </xf>
    <xf numFmtId="37" fontId="101" fillId="0" borderId="0" xfId="0" applyNumberFormat="1" applyFont="1" applyAlignment="1">
      <alignment horizontal="center" vertical="center" wrapText="1"/>
    </xf>
    <xf numFmtId="37" fontId="102" fillId="0" borderId="3" xfId="0" applyNumberFormat="1" applyFont="1" applyBorder="1" applyAlignment="1">
      <alignment horizontal="center" vertical="center"/>
    </xf>
    <xf numFmtId="37" fontId="103" fillId="0" borderId="4" xfId="0" applyNumberFormat="1" applyFont="1" applyBorder="1" applyAlignment="1">
      <alignment horizontal="center" vertical="center"/>
    </xf>
    <xf numFmtId="37" fontId="108" fillId="0" borderId="1" xfId="0" applyNumberFormat="1" applyFont="1" applyBorder="1" applyAlignment="1">
      <alignment horizontal="center" vertical="center"/>
    </xf>
    <xf numFmtId="37" fontId="109" fillId="0" borderId="1" xfId="0" applyNumberFormat="1" applyFont="1" applyBorder="1" applyAlignment="1">
      <alignment horizontal="center" vertical="center"/>
    </xf>
    <xf numFmtId="37" fontId="110" fillId="0" borderId="1" xfId="0" applyNumberFormat="1" applyFont="1" applyBorder="1" applyAlignment="1">
      <alignment horizontal="center" vertical="center"/>
    </xf>
    <xf numFmtId="37" fontId="111" fillId="0" borderId="1" xfId="0" applyNumberFormat="1" applyFont="1" applyBorder="1" applyAlignment="1">
      <alignment horizontal="center" vertical="center" wrapText="1"/>
    </xf>
    <xf numFmtId="37" fontId="112" fillId="0" borderId="1" xfId="0" applyNumberFormat="1" applyFont="1" applyBorder="1" applyAlignment="1">
      <alignment horizontal="center" vertical="center" wrapText="1"/>
    </xf>
    <xf numFmtId="37" fontId="113" fillId="0" borderId="0" xfId="0" applyNumberFormat="1" applyFont="1" applyAlignment="1">
      <alignment horizontal="right" vertical="center"/>
    </xf>
    <xf numFmtId="37" fontId="114" fillId="0" borderId="0" xfId="0" applyNumberFormat="1" applyFont="1" applyAlignment="1">
      <alignment horizontal="right" vertical="center"/>
    </xf>
    <xf numFmtId="37" fontId="115" fillId="0" borderId="0" xfId="0" applyNumberFormat="1" applyFont="1" applyAlignment="1">
      <alignment horizontal="right" vertical="center"/>
    </xf>
    <xf numFmtId="37" fontId="116" fillId="0" borderId="0" xfId="0" applyNumberFormat="1" applyFont="1" applyAlignment="1">
      <alignment horizontal="right" vertical="center"/>
    </xf>
    <xf numFmtId="37" fontId="117" fillId="0" borderId="1" xfId="0" applyNumberFormat="1" applyFont="1" applyBorder="1" applyAlignment="1">
      <alignment horizontal="center" vertical="center"/>
    </xf>
    <xf numFmtId="37" fontId="118" fillId="0" borderId="4" xfId="0" applyNumberFormat="1" applyFont="1" applyBorder="1" applyAlignment="1">
      <alignment horizontal="center" vertical="center"/>
    </xf>
    <xf numFmtId="37" fontId="119" fillId="0" borderId="4" xfId="0" applyNumberFormat="1" applyFont="1" applyBorder="1" applyAlignment="1">
      <alignment horizontal="center" vertical="center"/>
    </xf>
    <xf numFmtId="37" fontId="120" fillId="0" borderId="4" xfId="0" applyNumberFormat="1" applyFont="1" applyBorder="1" applyAlignment="1">
      <alignment horizontal="center" vertical="center"/>
    </xf>
    <xf numFmtId="37" fontId="128" fillId="0" borderId="1" xfId="0" applyNumberFormat="1" applyFont="1" applyBorder="1" applyAlignment="1">
      <alignment horizontal="center" vertical="center"/>
    </xf>
    <xf numFmtId="37" fontId="129" fillId="0" borderId="1" xfId="0" applyNumberFormat="1" applyFont="1" applyBorder="1" applyAlignment="1">
      <alignment horizontal="center" vertical="center" wrapText="1"/>
    </xf>
    <xf numFmtId="37" fontId="130" fillId="0" borderId="1" xfId="0" applyNumberFormat="1" applyFont="1" applyBorder="1" applyAlignment="1">
      <alignment horizontal="center" vertical="center" wrapText="1"/>
    </xf>
    <xf numFmtId="37" fontId="131" fillId="0" borderId="1" xfId="0" applyNumberFormat="1" applyFont="1" applyBorder="1" applyAlignment="1">
      <alignment horizontal="center" vertical="center" wrapText="1"/>
    </xf>
    <xf numFmtId="37" fontId="132" fillId="0" borderId="1" xfId="0" applyNumberFormat="1" applyFont="1" applyBorder="1" applyAlignment="1">
      <alignment horizontal="center" vertical="center" wrapText="1"/>
    </xf>
    <xf numFmtId="37" fontId="133" fillId="0" borderId="1" xfId="0" applyNumberFormat="1" applyFont="1" applyBorder="1" applyAlignment="1">
      <alignment horizontal="center" vertical="center" wrapText="1"/>
    </xf>
    <xf numFmtId="37" fontId="134" fillId="0" borderId="1" xfId="0" applyNumberFormat="1" applyFont="1" applyBorder="1" applyAlignment="1">
      <alignment horizontal="center" vertical="center" wrapText="1"/>
    </xf>
    <xf numFmtId="37" fontId="135" fillId="0" borderId="1" xfId="0" applyNumberFormat="1" applyFont="1" applyBorder="1" applyAlignment="1">
      <alignment horizontal="center" vertical="center" wrapText="1"/>
    </xf>
    <xf numFmtId="37" fontId="136" fillId="0" borderId="1" xfId="0" applyNumberFormat="1" applyFont="1" applyBorder="1" applyAlignment="1">
      <alignment horizontal="center" vertical="center" wrapText="1"/>
    </xf>
    <xf numFmtId="37" fontId="137" fillId="0" borderId="1" xfId="0" applyNumberFormat="1" applyFont="1" applyBorder="1" applyAlignment="1">
      <alignment horizontal="center" vertical="center" wrapText="1"/>
    </xf>
    <xf numFmtId="37" fontId="138" fillId="0" borderId="0" xfId="0" applyNumberFormat="1" applyFont="1" applyAlignment="1">
      <alignment horizontal="center" vertical="center" wrapText="1"/>
    </xf>
    <xf numFmtId="37" fontId="139" fillId="0" borderId="0" xfId="0" applyNumberFormat="1" applyFont="1" applyAlignment="1">
      <alignment horizontal="center" vertical="center" wrapText="1"/>
    </xf>
    <xf numFmtId="37" fontId="140" fillId="0" borderId="3" xfId="0" applyNumberFormat="1" applyFont="1" applyBorder="1" applyAlignment="1">
      <alignment horizontal="center" vertical="center"/>
    </xf>
    <xf numFmtId="37" fontId="141" fillId="0" borderId="4" xfId="0" applyNumberFormat="1" applyFont="1" applyBorder="1" applyAlignment="1">
      <alignment horizontal="center" vertical="center"/>
    </xf>
    <xf numFmtId="37" fontId="142" fillId="0" borderId="4" xfId="0" applyNumberFormat="1" applyFont="1" applyBorder="1" applyAlignment="1">
      <alignment horizontal="center" vertical="center"/>
    </xf>
    <xf numFmtId="37" fontId="143" fillId="0" borderId="4" xfId="0" applyNumberFormat="1" applyFont="1" applyBorder="1" applyAlignment="1">
      <alignment horizontal="center" vertical="center"/>
    </xf>
    <xf numFmtId="37" fontId="144" fillId="0" borderId="4" xfId="0" applyNumberFormat="1" applyFont="1" applyBorder="1" applyAlignment="1">
      <alignment horizontal="center" vertical="center"/>
    </xf>
    <xf numFmtId="37" fontId="151" fillId="0" borderId="0" xfId="0" applyNumberFormat="1" applyFont="1" applyAlignment="1">
      <alignment horizontal="center" vertical="center"/>
    </xf>
    <xf numFmtId="37" fontId="152" fillId="0" borderId="1" xfId="0" applyNumberFormat="1" applyFont="1" applyBorder="1" applyAlignment="1">
      <alignment horizontal="center" vertical="center" wrapText="1"/>
    </xf>
    <xf numFmtId="37" fontId="153" fillId="0" borderId="1" xfId="0" applyNumberFormat="1" applyFont="1" applyBorder="1" applyAlignment="1">
      <alignment horizontal="center" vertical="center" wrapText="1"/>
    </xf>
    <xf numFmtId="37" fontId="154" fillId="0" borderId="1" xfId="0" applyNumberFormat="1" applyFont="1" applyBorder="1" applyAlignment="1">
      <alignment horizontal="center" vertical="center" wrapText="1"/>
    </xf>
    <xf numFmtId="37" fontId="155" fillId="0" borderId="1" xfId="0" applyNumberFormat="1" applyFont="1" applyBorder="1" applyAlignment="1">
      <alignment horizontal="center" vertical="center" wrapText="1"/>
    </xf>
    <xf numFmtId="37" fontId="156" fillId="0" borderId="1" xfId="0" applyNumberFormat="1" applyFont="1" applyBorder="1" applyAlignment="1">
      <alignment horizontal="center" vertical="center" wrapText="1"/>
    </xf>
    <xf numFmtId="37" fontId="157" fillId="0" borderId="1" xfId="0" applyNumberFormat="1" applyFont="1" applyBorder="1" applyAlignment="1">
      <alignment horizontal="center" vertical="center" wrapText="1"/>
    </xf>
    <xf numFmtId="37" fontId="158" fillId="0" borderId="1" xfId="0" applyNumberFormat="1" applyFont="1" applyBorder="1" applyAlignment="1">
      <alignment horizontal="center" vertical="center" wrapText="1"/>
    </xf>
    <xf numFmtId="37" fontId="159" fillId="0" borderId="1" xfId="0" applyNumberFormat="1" applyFont="1" applyBorder="1" applyAlignment="1">
      <alignment horizontal="center" vertical="center" wrapText="1"/>
    </xf>
    <xf numFmtId="37" fontId="160" fillId="0" borderId="1" xfId="0" applyNumberFormat="1" applyFont="1" applyBorder="1" applyAlignment="1">
      <alignment horizontal="center" vertical="center" wrapText="1"/>
    </xf>
    <xf numFmtId="37" fontId="161" fillId="0" borderId="0" xfId="0" applyNumberFormat="1" applyFont="1" applyAlignment="1">
      <alignment horizontal="center" vertical="center" wrapText="1"/>
    </xf>
    <xf numFmtId="37" fontId="162" fillId="0" borderId="0" xfId="0" applyNumberFormat="1" applyFont="1" applyAlignment="1">
      <alignment horizontal="center" vertical="center" wrapText="1"/>
    </xf>
    <xf numFmtId="37" fontId="163" fillId="0" borderId="0" xfId="0" applyNumberFormat="1" applyFont="1" applyAlignment="1">
      <alignment horizontal="center" vertical="center" wrapText="1"/>
    </xf>
    <xf numFmtId="37" fontId="164" fillId="0" borderId="0" xfId="0" applyNumberFormat="1" applyFont="1" applyAlignment="1">
      <alignment horizontal="center" vertical="center" wrapText="1"/>
    </xf>
    <xf numFmtId="37" fontId="165" fillId="0" borderId="0" xfId="0" applyNumberFormat="1" applyFont="1" applyAlignment="1">
      <alignment horizontal="center" vertical="center" wrapText="1"/>
    </xf>
    <xf numFmtId="37" fontId="166" fillId="0" borderId="0" xfId="0" applyNumberFormat="1" applyFont="1" applyAlignment="1">
      <alignment horizontal="center" vertical="center" wrapText="1"/>
    </xf>
    <xf numFmtId="37" fontId="167" fillId="0" borderId="3" xfId="0" applyNumberFormat="1" applyFont="1" applyBorder="1" applyAlignment="1">
      <alignment horizontal="center" vertical="center"/>
    </xf>
    <xf numFmtId="37" fontId="168" fillId="0" borderId="4" xfId="0" applyNumberFormat="1" applyFont="1" applyBorder="1" applyAlignment="1">
      <alignment horizontal="center" vertical="center"/>
    </xf>
    <xf numFmtId="37" fontId="169" fillId="0" borderId="4" xfId="0" applyNumberFormat="1" applyFont="1" applyBorder="1" applyAlignment="1">
      <alignment horizontal="center" vertical="center"/>
    </xf>
    <xf numFmtId="37" fontId="170" fillId="0" borderId="4" xfId="0" applyNumberFormat="1" applyFont="1" applyBorder="1" applyAlignment="1">
      <alignment horizontal="center" vertical="center"/>
    </xf>
    <xf numFmtId="37" fontId="171" fillId="0" borderId="4" xfId="0" applyNumberFormat="1" applyFont="1" applyBorder="1" applyAlignment="1">
      <alignment horizontal="center" vertical="center"/>
    </xf>
    <xf numFmtId="37" fontId="172" fillId="0" borderId="4" xfId="0" applyNumberFormat="1" applyFont="1" applyBorder="1" applyAlignment="1">
      <alignment horizontal="center" vertical="center"/>
    </xf>
    <xf numFmtId="37" fontId="173" fillId="0" borderId="4" xfId="0" applyNumberFormat="1" applyFont="1" applyBorder="1" applyAlignment="1">
      <alignment horizontal="center" vertical="center"/>
    </xf>
    <xf numFmtId="37" fontId="180" fillId="0" borderId="0" xfId="0" applyNumberFormat="1" applyFont="1" applyAlignment="1">
      <alignment horizontal="center" vertical="center"/>
    </xf>
    <xf numFmtId="37" fontId="181" fillId="0" borderId="1" xfId="0" applyNumberFormat="1" applyFont="1" applyBorder="1" applyAlignment="1">
      <alignment horizontal="center" vertical="center" wrapText="1"/>
    </xf>
    <xf numFmtId="37" fontId="182" fillId="0" borderId="1" xfId="0" applyNumberFormat="1" applyFont="1" applyBorder="1" applyAlignment="1">
      <alignment horizontal="center" vertical="center" wrapText="1"/>
    </xf>
    <xf numFmtId="37" fontId="183" fillId="0" borderId="1" xfId="0" applyNumberFormat="1" applyFont="1" applyBorder="1" applyAlignment="1">
      <alignment horizontal="center" vertical="center" wrapText="1"/>
    </xf>
    <xf numFmtId="37" fontId="184" fillId="0" borderId="1" xfId="0" applyNumberFormat="1" applyFont="1" applyBorder="1" applyAlignment="1">
      <alignment horizontal="center" vertical="center" wrapText="1"/>
    </xf>
    <xf numFmtId="37" fontId="185" fillId="0" borderId="1" xfId="0" applyNumberFormat="1" applyFont="1" applyBorder="1" applyAlignment="1">
      <alignment horizontal="center" vertical="center" wrapText="1"/>
    </xf>
    <xf numFmtId="37" fontId="186" fillId="0" borderId="1" xfId="0" applyNumberFormat="1" applyFont="1" applyBorder="1" applyAlignment="1">
      <alignment horizontal="center" vertical="center" wrapText="1"/>
    </xf>
    <xf numFmtId="37" fontId="187" fillId="0" borderId="1" xfId="0" applyNumberFormat="1" applyFont="1" applyBorder="1" applyAlignment="1">
      <alignment horizontal="center" vertical="center" wrapText="1"/>
    </xf>
    <xf numFmtId="37" fontId="188" fillId="0" borderId="1" xfId="0" applyNumberFormat="1" applyFont="1" applyBorder="1" applyAlignment="1">
      <alignment horizontal="center" vertical="center" wrapText="1"/>
    </xf>
    <xf numFmtId="37" fontId="189" fillId="0" borderId="0" xfId="0" applyNumberFormat="1" applyFont="1" applyAlignment="1">
      <alignment horizontal="center" vertical="center" wrapText="1"/>
    </xf>
    <xf numFmtId="37" fontId="190" fillId="0" borderId="0" xfId="0" applyNumberFormat="1" applyFont="1" applyAlignment="1">
      <alignment horizontal="center" vertical="center" wrapText="1"/>
    </xf>
    <xf numFmtId="37" fontId="191" fillId="0" borderId="0" xfId="0" applyNumberFormat="1" applyFont="1" applyAlignment="1">
      <alignment horizontal="center" vertical="center" wrapText="1"/>
    </xf>
    <xf numFmtId="37" fontId="192" fillId="0" borderId="0" xfId="0" applyNumberFormat="1" applyFont="1" applyAlignment="1">
      <alignment horizontal="center" vertical="center" wrapText="1"/>
    </xf>
    <xf numFmtId="37" fontId="193" fillId="0" borderId="0" xfId="0" applyNumberFormat="1" applyFont="1" applyAlignment="1">
      <alignment horizontal="center" vertical="center" wrapText="1"/>
    </xf>
    <xf numFmtId="37" fontId="194" fillId="0" borderId="0" xfId="0" applyNumberFormat="1" applyFont="1" applyAlignment="1">
      <alignment horizontal="center" vertical="center" wrapText="1"/>
    </xf>
    <xf numFmtId="37" fontId="195" fillId="0" borderId="0" xfId="0" applyNumberFormat="1" applyFont="1" applyAlignment="1">
      <alignment horizontal="center" vertical="center" wrapText="1"/>
    </xf>
    <xf numFmtId="37" fontId="196" fillId="0" borderId="0" xfId="0" applyNumberFormat="1" applyFont="1" applyAlignment="1">
      <alignment horizontal="center" vertical="center" wrapText="1"/>
    </xf>
    <xf numFmtId="37" fontId="197" fillId="0" borderId="0" xfId="0" applyNumberFormat="1" applyFont="1" applyAlignment="1">
      <alignment horizontal="center" vertical="center" wrapText="1"/>
    </xf>
    <xf numFmtId="37" fontId="198" fillId="0" borderId="0" xfId="0" applyNumberFormat="1" applyFont="1" applyAlignment="1">
      <alignment horizontal="center" vertical="center" wrapText="1"/>
    </xf>
    <xf numFmtId="37" fontId="199" fillId="0" borderId="0" xfId="0" applyNumberFormat="1" applyFont="1" applyAlignment="1">
      <alignment horizontal="center" vertical="center" wrapText="1"/>
    </xf>
    <xf numFmtId="37" fontId="200" fillId="0" borderId="0" xfId="0" applyNumberFormat="1" applyFont="1" applyAlignment="1">
      <alignment horizontal="center" vertical="center" wrapText="1"/>
    </xf>
    <xf numFmtId="37" fontId="201" fillId="0" borderId="0" xfId="0" applyNumberFormat="1" applyFont="1" applyAlignment="1">
      <alignment horizontal="center" vertical="center" wrapText="1"/>
    </xf>
    <xf numFmtId="37" fontId="202" fillId="0" borderId="0" xfId="0" applyNumberFormat="1" applyFont="1" applyAlignment="1">
      <alignment horizontal="center" vertical="center" wrapText="1"/>
    </xf>
    <xf numFmtId="37" fontId="203" fillId="0" borderId="0" xfId="0" applyNumberFormat="1" applyFont="1" applyAlignment="1">
      <alignment horizontal="center" vertical="center" wrapText="1"/>
    </xf>
    <xf numFmtId="37" fontId="204" fillId="0" borderId="0" xfId="0" applyNumberFormat="1" applyFont="1" applyAlignment="1">
      <alignment horizontal="center" vertical="center" wrapText="1"/>
    </xf>
    <xf numFmtId="37" fontId="205" fillId="0" borderId="0" xfId="0" applyNumberFormat="1" applyFont="1" applyAlignment="1">
      <alignment horizontal="center" vertical="center" wrapText="1"/>
    </xf>
    <xf numFmtId="37" fontId="206" fillId="0" borderId="0" xfId="0" applyNumberFormat="1" applyFont="1" applyAlignment="1">
      <alignment horizontal="center" vertical="center" wrapText="1"/>
    </xf>
    <xf numFmtId="37" fontId="207" fillId="0" borderId="3" xfId="0" applyNumberFormat="1" applyFont="1" applyBorder="1" applyAlignment="1">
      <alignment horizontal="center" vertical="center"/>
    </xf>
    <xf numFmtId="37" fontId="215" fillId="0" borderId="0" xfId="0" applyNumberFormat="1" applyFont="1" applyAlignment="1">
      <alignment horizontal="center" vertical="center"/>
    </xf>
    <xf numFmtId="37" fontId="216" fillId="0" borderId="1" xfId="0" applyNumberFormat="1" applyFont="1" applyBorder="1" applyAlignment="1">
      <alignment horizontal="center" vertical="center" wrapText="1"/>
    </xf>
    <xf numFmtId="37" fontId="217" fillId="0" borderId="1" xfId="0" applyNumberFormat="1" applyFont="1" applyBorder="1" applyAlignment="1">
      <alignment horizontal="center" vertical="center" wrapText="1"/>
    </xf>
    <xf numFmtId="37" fontId="218" fillId="0" borderId="1" xfId="0" applyNumberFormat="1" applyFont="1" applyBorder="1" applyAlignment="1">
      <alignment horizontal="center" vertical="center" wrapText="1"/>
    </xf>
    <xf numFmtId="37" fontId="219" fillId="0" borderId="1" xfId="0" applyNumberFormat="1" applyFont="1" applyBorder="1" applyAlignment="1">
      <alignment horizontal="center" vertical="center" wrapText="1"/>
    </xf>
    <xf numFmtId="37" fontId="220" fillId="0" borderId="1" xfId="0" applyNumberFormat="1" applyFont="1" applyBorder="1" applyAlignment="1">
      <alignment horizontal="center" vertical="center" wrapText="1"/>
    </xf>
    <xf numFmtId="37" fontId="221" fillId="0" borderId="1" xfId="0" applyNumberFormat="1" applyFont="1" applyBorder="1" applyAlignment="1">
      <alignment horizontal="center" vertical="center" wrapText="1"/>
    </xf>
    <xf numFmtId="37" fontId="222" fillId="0" borderId="1" xfId="0" applyNumberFormat="1" applyFont="1" applyBorder="1" applyAlignment="1">
      <alignment horizontal="center" vertical="center" wrapText="1"/>
    </xf>
    <xf numFmtId="37" fontId="223" fillId="0" borderId="1" xfId="0" applyNumberFormat="1" applyFont="1" applyBorder="1" applyAlignment="1">
      <alignment horizontal="center" vertical="center" wrapText="1"/>
    </xf>
    <xf numFmtId="37" fontId="224" fillId="0" borderId="0" xfId="0" applyNumberFormat="1" applyFont="1" applyAlignment="1">
      <alignment horizontal="center" vertical="center" wrapText="1"/>
    </xf>
    <xf numFmtId="37" fontId="225" fillId="0" borderId="0" xfId="0" applyNumberFormat="1" applyFont="1" applyAlignment="1">
      <alignment horizontal="center" vertical="center" wrapText="1"/>
    </xf>
    <xf numFmtId="37" fontId="226" fillId="0" borderId="0" xfId="0" applyNumberFormat="1" applyFont="1" applyAlignment="1">
      <alignment horizontal="center" vertical="center" wrapText="1"/>
    </xf>
    <xf numFmtId="37" fontId="227" fillId="0" borderId="0" xfId="0" applyNumberFormat="1" applyFont="1" applyAlignment="1">
      <alignment horizontal="center" vertical="center" wrapText="1"/>
    </xf>
    <xf numFmtId="37" fontId="228" fillId="0" borderId="0" xfId="0" applyNumberFormat="1" applyFont="1" applyAlignment="1">
      <alignment horizontal="center" vertical="center" wrapText="1"/>
    </xf>
    <xf numFmtId="37" fontId="229" fillId="0" borderId="0" xfId="0" applyNumberFormat="1" applyFont="1" applyAlignment="1">
      <alignment horizontal="center" vertical="center" wrapText="1"/>
    </xf>
    <xf numFmtId="37" fontId="230" fillId="0" borderId="0" xfId="0" applyNumberFormat="1" applyFont="1" applyAlignment="1">
      <alignment horizontal="center" vertical="center" wrapText="1"/>
    </xf>
    <xf numFmtId="37" fontId="231" fillId="0" borderId="0" xfId="0" applyNumberFormat="1" applyFont="1" applyAlignment="1">
      <alignment horizontal="center" vertical="center" wrapText="1"/>
    </xf>
    <xf numFmtId="37" fontId="232" fillId="0" borderId="0" xfId="0" applyNumberFormat="1" applyFont="1" applyAlignment="1">
      <alignment horizontal="center" vertical="center" wrapText="1"/>
    </xf>
    <xf numFmtId="37" fontId="233" fillId="0" borderId="0" xfId="0" applyNumberFormat="1" applyFont="1" applyAlignment="1">
      <alignment horizontal="center" vertical="center" wrapText="1"/>
    </xf>
    <xf numFmtId="37" fontId="234" fillId="0" borderId="0" xfId="0" applyNumberFormat="1" applyFont="1" applyAlignment="1">
      <alignment horizontal="center" vertical="center" wrapText="1"/>
    </xf>
    <xf numFmtId="37" fontId="235" fillId="0" borderId="0" xfId="0" applyNumberFormat="1" applyFont="1" applyAlignment="1">
      <alignment horizontal="center" vertical="center" wrapText="1"/>
    </xf>
    <xf numFmtId="37" fontId="236" fillId="0" borderId="0" xfId="0" applyNumberFormat="1" applyFont="1" applyAlignment="1">
      <alignment horizontal="center" vertical="center" wrapText="1"/>
    </xf>
    <xf numFmtId="37" fontId="237" fillId="0" borderId="0" xfId="0" applyNumberFormat="1" applyFont="1" applyAlignment="1">
      <alignment horizontal="center" vertical="center" wrapText="1"/>
    </xf>
    <xf numFmtId="37" fontId="238" fillId="0" borderId="0" xfId="0" applyNumberFormat="1" applyFont="1" applyAlignment="1">
      <alignment horizontal="center" vertical="center" wrapText="1"/>
    </xf>
    <xf numFmtId="37" fontId="239" fillId="0" borderId="0" xfId="0" applyNumberFormat="1" applyFont="1" applyAlignment="1">
      <alignment horizontal="center" vertical="center" wrapText="1"/>
    </xf>
    <xf numFmtId="37" fontId="240" fillId="0" borderId="0" xfId="0" applyNumberFormat="1" applyFont="1" applyAlignment="1">
      <alignment horizontal="center" vertical="center" wrapText="1"/>
    </xf>
    <xf numFmtId="37" fontId="241" fillId="0" borderId="0" xfId="0" applyNumberFormat="1" applyFont="1" applyAlignment="1">
      <alignment horizontal="center" vertical="center" wrapText="1"/>
    </xf>
    <xf numFmtId="37" fontId="242" fillId="0" borderId="0" xfId="0" applyNumberFormat="1" applyFont="1" applyAlignment="1">
      <alignment horizontal="center" vertical="center" wrapText="1"/>
    </xf>
    <xf numFmtId="37" fontId="243" fillId="0" borderId="0" xfId="0" applyNumberFormat="1" applyFont="1" applyAlignment="1">
      <alignment horizontal="center" vertical="center" wrapText="1"/>
    </xf>
    <xf numFmtId="37" fontId="244" fillId="0" borderId="0" xfId="0" applyNumberFormat="1" applyFont="1" applyAlignment="1">
      <alignment horizontal="center" vertical="center" wrapText="1"/>
    </xf>
    <xf numFmtId="37" fontId="245" fillId="0" borderId="0" xfId="0" applyNumberFormat="1" applyFont="1" applyAlignment="1">
      <alignment horizontal="center" vertical="center" wrapText="1"/>
    </xf>
    <xf numFmtId="37" fontId="246" fillId="0" borderId="0" xfId="0" applyNumberFormat="1" applyFont="1" applyAlignment="1">
      <alignment horizontal="center" vertical="center" wrapText="1"/>
    </xf>
    <xf numFmtId="37" fontId="247" fillId="0" borderId="0" xfId="0" applyNumberFormat="1" applyFont="1" applyAlignment="1">
      <alignment horizontal="center" vertical="center" wrapText="1"/>
    </xf>
    <xf numFmtId="37" fontId="248" fillId="0" borderId="0" xfId="0" applyNumberFormat="1" applyFont="1" applyAlignment="1">
      <alignment horizontal="center" vertical="center" wrapText="1"/>
    </xf>
    <xf numFmtId="37" fontId="249" fillId="0" borderId="0" xfId="0" applyNumberFormat="1" applyFont="1" applyAlignment="1">
      <alignment horizontal="center" vertical="center" wrapText="1"/>
    </xf>
    <xf numFmtId="37" fontId="250" fillId="0" borderId="0" xfId="0" applyNumberFormat="1" applyFont="1" applyAlignment="1">
      <alignment horizontal="center" vertical="center" wrapText="1"/>
    </xf>
    <xf numFmtId="37" fontId="251" fillId="0" borderId="0" xfId="0" applyNumberFormat="1" applyFont="1" applyAlignment="1">
      <alignment horizontal="center" vertical="center" wrapText="1"/>
    </xf>
    <xf numFmtId="37" fontId="252" fillId="0" borderId="0" xfId="0" applyNumberFormat="1" applyFont="1" applyAlignment="1">
      <alignment horizontal="center" vertical="center" wrapText="1"/>
    </xf>
    <xf numFmtId="37" fontId="253" fillId="0" borderId="0" xfId="0" applyNumberFormat="1" applyFont="1" applyAlignment="1">
      <alignment horizontal="center" vertical="center" wrapText="1"/>
    </xf>
    <xf numFmtId="37" fontId="254" fillId="0" borderId="0" xfId="0" applyNumberFormat="1" applyFont="1" applyAlignment="1">
      <alignment horizontal="center" vertical="center" wrapText="1"/>
    </xf>
    <xf numFmtId="37" fontId="255" fillId="0" borderId="0" xfId="0" applyNumberFormat="1" applyFont="1" applyAlignment="1">
      <alignment horizontal="center" vertical="center" wrapText="1"/>
    </xf>
    <xf numFmtId="37" fontId="256" fillId="0" borderId="0" xfId="0" applyNumberFormat="1" applyFont="1" applyAlignment="1">
      <alignment horizontal="center" vertical="center" wrapText="1"/>
    </xf>
    <xf numFmtId="37" fontId="257" fillId="0" borderId="0" xfId="0" applyNumberFormat="1" applyFont="1" applyAlignment="1">
      <alignment horizontal="center" vertical="center" wrapText="1"/>
    </xf>
    <xf numFmtId="37" fontId="258" fillId="0" borderId="0" xfId="0" applyNumberFormat="1" applyFont="1" applyAlignment="1">
      <alignment horizontal="center" vertical="center" wrapText="1"/>
    </xf>
    <xf numFmtId="37" fontId="259" fillId="0" borderId="0" xfId="0" applyNumberFormat="1" applyFont="1" applyAlignment="1">
      <alignment horizontal="center" vertical="center" wrapText="1"/>
    </xf>
    <xf numFmtId="37" fontId="260" fillId="0" borderId="0" xfId="0" applyNumberFormat="1" applyFont="1" applyAlignment="1">
      <alignment horizontal="center" vertical="center" wrapText="1"/>
    </xf>
    <xf numFmtId="37" fontId="261" fillId="0" borderId="0" xfId="0" applyNumberFormat="1" applyFont="1" applyAlignment="1">
      <alignment horizontal="center" vertical="center" wrapText="1"/>
    </xf>
    <xf numFmtId="37" fontId="262" fillId="0" borderId="0" xfId="0" applyNumberFormat="1" applyFont="1" applyAlignment="1">
      <alignment horizontal="center" vertical="center" wrapText="1"/>
    </xf>
    <xf numFmtId="37" fontId="263" fillId="0" borderId="0" xfId="0" applyNumberFormat="1" applyFont="1" applyAlignment="1">
      <alignment horizontal="center" vertical="center" wrapText="1"/>
    </xf>
    <xf numFmtId="37" fontId="264" fillId="0" borderId="3" xfId="0" applyNumberFormat="1" applyFont="1" applyBorder="1" applyAlignment="1">
      <alignment horizontal="center" vertical="center"/>
    </xf>
    <xf numFmtId="37" fontId="265" fillId="0" borderId="4" xfId="0" applyNumberFormat="1" applyFont="1" applyBorder="1" applyAlignment="1">
      <alignment horizontal="center" vertical="center"/>
    </xf>
    <xf numFmtId="37" fontId="266" fillId="0" borderId="4" xfId="0" applyNumberFormat="1" applyFont="1" applyBorder="1" applyAlignment="1">
      <alignment horizontal="center" vertical="center"/>
    </xf>
    <xf numFmtId="37" fontId="267" fillId="0" borderId="4" xfId="0" applyNumberFormat="1" applyFont="1" applyBorder="1" applyAlignment="1">
      <alignment horizontal="center" vertical="center"/>
    </xf>
    <xf numFmtId="37" fontId="268" fillId="0" borderId="4" xfId="0" applyNumberFormat="1" applyFont="1" applyBorder="1" applyAlignment="1">
      <alignment horizontal="center" vertical="center"/>
    </xf>
    <xf numFmtId="37" fontId="269" fillId="0" borderId="4" xfId="0" applyNumberFormat="1" applyFont="1" applyBorder="1" applyAlignment="1">
      <alignment horizontal="center" vertical="center"/>
    </xf>
    <xf numFmtId="37" fontId="277" fillId="0" borderId="1" xfId="0" applyNumberFormat="1" applyFont="1" applyBorder="1" applyAlignment="1">
      <alignment horizontal="center" vertical="center"/>
    </xf>
    <xf numFmtId="37" fontId="278" fillId="0" borderId="1" xfId="0" applyNumberFormat="1" applyFont="1" applyBorder="1" applyAlignment="1">
      <alignment horizontal="center" vertical="center" wrapText="1"/>
    </xf>
    <xf numFmtId="37" fontId="279" fillId="0" borderId="1" xfId="0" applyNumberFormat="1" applyFont="1" applyBorder="1" applyAlignment="1">
      <alignment horizontal="center" vertical="center" wrapText="1"/>
    </xf>
    <xf numFmtId="37" fontId="280" fillId="0" borderId="1" xfId="0" applyNumberFormat="1" applyFont="1" applyBorder="1" applyAlignment="1">
      <alignment horizontal="center" vertical="center" wrapText="1"/>
    </xf>
    <xf numFmtId="37" fontId="281" fillId="0" borderId="1" xfId="0" applyNumberFormat="1" applyFont="1" applyBorder="1" applyAlignment="1">
      <alignment horizontal="center" vertical="center" wrapText="1"/>
    </xf>
    <xf numFmtId="37" fontId="282" fillId="0" borderId="1" xfId="0" applyNumberFormat="1" applyFont="1" applyBorder="1" applyAlignment="1">
      <alignment horizontal="center" vertical="center" wrapText="1"/>
    </xf>
    <xf numFmtId="37" fontId="283" fillId="0" borderId="1" xfId="0" applyNumberFormat="1" applyFont="1" applyBorder="1" applyAlignment="1">
      <alignment horizontal="center" vertical="center" wrapText="1"/>
    </xf>
    <xf numFmtId="37" fontId="284" fillId="0" borderId="1" xfId="0" applyNumberFormat="1" applyFont="1" applyBorder="1" applyAlignment="1">
      <alignment horizontal="center" vertical="center" wrapText="1"/>
    </xf>
    <xf numFmtId="37" fontId="285" fillId="0" borderId="1" xfId="0" applyNumberFormat="1" applyFont="1" applyBorder="1" applyAlignment="1">
      <alignment horizontal="center" vertical="center" wrapText="1"/>
    </xf>
    <xf numFmtId="37" fontId="286" fillId="0" borderId="0" xfId="0" applyNumberFormat="1" applyFont="1" applyAlignment="1">
      <alignment horizontal="center" vertical="center" wrapText="1"/>
    </xf>
    <xf numFmtId="37" fontId="287" fillId="0" borderId="0" xfId="0" applyNumberFormat="1" applyFont="1" applyAlignment="1">
      <alignment horizontal="center" vertical="center" wrapText="1"/>
    </xf>
    <xf numFmtId="37" fontId="288" fillId="0" borderId="0" xfId="0" applyNumberFormat="1" applyFont="1" applyAlignment="1">
      <alignment horizontal="center" vertical="center" wrapText="1"/>
    </xf>
    <xf numFmtId="37" fontId="289" fillId="0" borderId="0" xfId="0" applyNumberFormat="1" applyFont="1" applyAlignment="1">
      <alignment horizontal="center" vertical="center" wrapText="1"/>
    </xf>
    <xf numFmtId="37" fontId="290" fillId="0" borderId="0" xfId="0" applyNumberFormat="1" applyFont="1" applyAlignment="1">
      <alignment horizontal="center" vertical="center" wrapText="1"/>
    </xf>
    <xf numFmtId="37" fontId="291" fillId="0" borderId="0" xfId="0" applyNumberFormat="1" applyFont="1" applyAlignment="1">
      <alignment horizontal="center" vertical="center" wrapText="1"/>
    </xf>
    <xf numFmtId="37" fontId="292" fillId="0" borderId="0" xfId="0" applyNumberFormat="1" applyFont="1" applyAlignment="1">
      <alignment horizontal="center" vertical="center" wrapText="1"/>
    </xf>
    <xf numFmtId="37" fontId="293" fillId="0" borderId="0" xfId="0" applyNumberFormat="1" applyFont="1" applyAlignment="1">
      <alignment horizontal="center" vertical="center" wrapText="1"/>
    </xf>
    <xf numFmtId="37" fontId="294" fillId="0" borderId="0" xfId="0" applyNumberFormat="1" applyFont="1" applyAlignment="1">
      <alignment horizontal="center" vertical="center" wrapText="1"/>
    </xf>
    <xf numFmtId="37" fontId="295" fillId="0" borderId="0" xfId="0" applyNumberFormat="1" applyFont="1" applyAlignment="1">
      <alignment horizontal="center" vertical="center" wrapText="1"/>
    </xf>
    <xf numFmtId="37" fontId="296" fillId="0" borderId="0" xfId="0" applyNumberFormat="1" applyFont="1" applyAlignment="1">
      <alignment horizontal="center" vertical="center" wrapText="1"/>
    </xf>
    <xf numFmtId="37" fontId="297" fillId="0" borderId="0" xfId="0" applyNumberFormat="1" applyFont="1" applyAlignment="1">
      <alignment horizontal="center" vertical="center" wrapText="1"/>
    </xf>
    <xf numFmtId="37" fontId="298" fillId="0" borderId="0" xfId="0" applyNumberFormat="1" applyFont="1" applyAlignment="1">
      <alignment horizontal="center" vertical="center" wrapText="1"/>
    </xf>
    <xf numFmtId="37" fontId="299" fillId="0" borderId="0" xfId="0" applyNumberFormat="1" applyFont="1" applyAlignment="1">
      <alignment horizontal="center" vertical="center" wrapText="1"/>
    </xf>
    <xf numFmtId="37" fontId="300" fillId="0" borderId="0" xfId="0" applyNumberFormat="1" applyFont="1" applyAlignment="1">
      <alignment horizontal="center" vertical="center" wrapText="1"/>
    </xf>
    <xf numFmtId="37" fontId="301" fillId="0" borderId="0" xfId="0" applyNumberFormat="1" applyFont="1" applyAlignment="1">
      <alignment horizontal="center" vertical="center" wrapText="1"/>
    </xf>
    <xf numFmtId="37" fontId="302" fillId="0" borderId="0" xfId="0" applyNumberFormat="1" applyFont="1" applyAlignment="1">
      <alignment horizontal="center" vertical="center" wrapText="1"/>
    </xf>
    <xf numFmtId="37" fontId="303" fillId="0" borderId="0" xfId="0" applyNumberFormat="1" applyFont="1" applyAlignment="1">
      <alignment horizontal="center" vertical="center" wrapText="1"/>
    </xf>
    <xf numFmtId="37" fontId="304" fillId="0" borderId="0" xfId="0" applyNumberFormat="1" applyFont="1" applyAlignment="1">
      <alignment horizontal="center" vertical="center" wrapText="1"/>
    </xf>
    <xf numFmtId="37" fontId="305" fillId="0" borderId="0" xfId="0" applyNumberFormat="1" applyFont="1" applyAlignment="1">
      <alignment horizontal="center" vertical="center" wrapText="1"/>
    </xf>
    <xf numFmtId="37" fontId="306" fillId="0" borderId="0" xfId="0" applyNumberFormat="1" applyFont="1" applyAlignment="1">
      <alignment horizontal="center" vertical="center" wrapText="1"/>
    </xf>
    <xf numFmtId="37" fontId="307" fillId="0" borderId="0" xfId="0" applyNumberFormat="1" applyFont="1" applyAlignment="1">
      <alignment horizontal="center" vertical="center" wrapText="1"/>
    </xf>
    <xf numFmtId="37" fontId="308" fillId="0" borderId="0" xfId="0" applyNumberFormat="1" applyFont="1" applyAlignment="1">
      <alignment horizontal="center" vertical="center" wrapText="1"/>
    </xf>
    <xf numFmtId="37" fontId="309" fillId="0" borderId="0" xfId="0" applyNumberFormat="1" applyFont="1" applyAlignment="1">
      <alignment horizontal="center" vertical="center" wrapText="1"/>
    </xf>
    <xf numFmtId="37" fontId="310" fillId="0" borderId="0" xfId="0" applyNumberFormat="1" applyFont="1" applyAlignment="1">
      <alignment horizontal="center" vertical="center" wrapText="1"/>
    </xf>
    <xf numFmtId="37" fontId="311" fillId="0" borderId="0" xfId="0" applyNumberFormat="1" applyFont="1" applyAlignment="1">
      <alignment horizontal="center" vertical="center" wrapText="1"/>
    </xf>
    <xf numFmtId="37" fontId="312" fillId="0" borderId="0" xfId="0" applyNumberFormat="1" applyFont="1" applyAlignment="1">
      <alignment horizontal="center" vertical="center" wrapText="1"/>
    </xf>
    <xf numFmtId="37" fontId="313" fillId="0" borderId="0" xfId="0" applyNumberFormat="1" applyFont="1" applyAlignment="1">
      <alignment horizontal="center" vertical="center" wrapText="1"/>
    </xf>
    <xf numFmtId="37" fontId="314" fillId="0" borderId="0" xfId="0" applyNumberFormat="1" applyFont="1" applyAlignment="1">
      <alignment horizontal="center" vertical="center" wrapText="1"/>
    </xf>
    <xf numFmtId="37" fontId="315" fillId="0" borderId="0" xfId="0" applyNumberFormat="1" applyFont="1" applyAlignment="1">
      <alignment horizontal="center" vertical="center" wrapText="1"/>
    </xf>
    <xf numFmtId="37" fontId="316" fillId="0" borderId="0" xfId="0" applyNumberFormat="1" applyFont="1" applyAlignment="1">
      <alignment horizontal="center" vertical="center" wrapText="1"/>
    </xf>
    <xf numFmtId="37" fontId="317" fillId="0" borderId="0" xfId="0" applyNumberFormat="1" applyFont="1" applyAlignment="1">
      <alignment horizontal="center" vertical="center" wrapText="1"/>
    </xf>
    <xf numFmtId="37" fontId="318" fillId="0" borderId="0" xfId="0" applyNumberFormat="1" applyFont="1" applyAlignment="1">
      <alignment horizontal="center" vertical="center" wrapText="1"/>
    </xf>
    <xf numFmtId="37" fontId="319" fillId="0" borderId="0" xfId="0" applyNumberFormat="1" applyFont="1" applyAlignment="1">
      <alignment horizontal="center" vertical="center" wrapText="1"/>
    </xf>
    <xf numFmtId="37" fontId="320" fillId="0" borderId="0" xfId="0" applyNumberFormat="1" applyFont="1" applyAlignment="1">
      <alignment horizontal="center" vertical="center" wrapText="1"/>
    </xf>
    <xf numFmtId="37" fontId="321" fillId="0" borderId="0" xfId="0" applyNumberFormat="1" applyFont="1" applyAlignment="1">
      <alignment horizontal="center" vertical="center" wrapText="1"/>
    </xf>
    <xf numFmtId="37" fontId="322" fillId="0" borderId="0" xfId="0" applyNumberFormat="1" applyFont="1" applyAlignment="1">
      <alignment horizontal="center" vertical="center" wrapText="1"/>
    </xf>
    <xf numFmtId="37" fontId="323" fillId="0" borderId="0" xfId="0" applyNumberFormat="1" applyFont="1" applyAlignment="1">
      <alignment horizontal="center" vertical="center" wrapText="1"/>
    </xf>
    <xf numFmtId="37" fontId="324" fillId="0" borderId="0" xfId="0" applyNumberFormat="1" applyFont="1" applyAlignment="1">
      <alignment horizontal="center" vertical="center" wrapText="1"/>
    </xf>
    <xf numFmtId="37" fontId="325" fillId="0" borderId="0" xfId="0" applyNumberFormat="1" applyFont="1" applyAlignment="1">
      <alignment horizontal="center" vertical="center" wrapText="1"/>
    </xf>
    <xf numFmtId="37" fontId="326" fillId="0" borderId="0" xfId="0" applyNumberFormat="1" applyFont="1" applyAlignment="1">
      <alignment horizontal="center" vertical="center" wrapText="1"/>
    </xf>
    <xf numFmtId="37" fontId="327" fillId="0" borderId="3" xfId="0" applyNumberFormat="1" applyFont="1" applyBorder="1" applyAlignment="1">
      <alignment horizontal="center" vertical="center"/>
    </xf>
    <xf numFmtId="37" fontId="328" fillId="0" borderId="4" xfId="0" applyNumberFormat="1" applyFont="1" applyBorder="1" applyAlignment="1">
      <alignment horizontal="center" vertical="center"/>
    </xf>
    <xf numFmtId="37" fontId="329" fillId="0" borderId="4" xfId="0" applyNumberFormat="1" applyFont="1" applyBorder="1" applyAlignment="1">
      <alignment horizontal="center" vertical="center"/>
    </xf>
    <xf numFmtId="37" fontId="330" fillId="0" borderId="4" xfId="0" applyNumberFormat="1" applyFont="1" applyBorder="1" applyAlignment="1">
      <alignment horizontal="center" vertical="center"/>
    </xf>
    <xf numFmtId="37" fontId="338" fillId="0" borderId="1" xfId="0" applyNumberFormat="1" applyFont="1" applyBorder="1" applyAlignment="1">
      <alignment horizontal="center" vertical="center" wrapText="1"/>
    </xf>
    <xf numFmtId="37" fontId="339" fillId="0" borderId="1" xfId="0" applyNumberFormat="1" applyFont="1" applyBorder="1" applyAlignment="1">
      <alignment horizontal="center" vertical="center" wrapText="1"/>
    </xf>
    <xf numFmtId="37" fontId="340" fillId="0" borderId="1" xfId="0" applyNumberFormat="1" applyFont="1" applyBorder="1" applyAlignment="1">
      <alignment horizontal="center" vertical="center" wrapText="1"/>
    </xf>
    <xf numFmtId="37" fontId="341" fillId="0" borderId="1" xfId="0" applyNumberFormat="1" applyFont="1" applyBorder="1" applyAlignment="1">
      <alignment horizontal="center" vertical="center" wrapText="1"/>
    </xf>
    <xf numFmtId="37" fontId="342" fillId="0" borderId="1" xfId="0" applyNumberFormat="1" applyFont="1" applyBorder="1" applyAlignment="1">
      <alignment horizontal="center" vertical="center" wrapText="1"/>
    </xf>
    <xf numFmtId="37" fontId="343" fillId="0" borderId="1" xfId="0" applyNumberFormat="1" applyFont="1" applyBorder="1" applyAlignment="1">
      <alignment horizontal="center" vertical="center" wrapText="1"/>
    </xf>
    <xf numFmtId="37" fontId="344" fillId="0" borderId="0" xfId="0" applyNumberFormat="1" applyFont="1" applyAlignment="1">
      <alignment horizontal="center" vertical="center" wrapText="1"/>
    </xf>
    <xf numFmtId="37" fontId="345" fillId="0" borderId="0" xfId="0" applyNumberFormat="1" applyFont="1" applyAlignment="1">
      <alignment horizontal="center" vertical="center" wrapText="1"/>
    </xf>
    <xf numFmtId="37" fontId="346" fillId="0" borderId="0" xfId="0" applyNumberFormat="1" applyFont="1" applyAlignment="1">
      <alignment horizontal="center" vertical="center" wrapText="1"/>
    </xf>
    <xf numFmtId="37" fontId="347" fillId="0" borderId="0" xfId="0" applyNumberFormat="1" applyFont="1" applyAlignment="1">
      <alignment horizontal="center" vertical="center" wrapText="1"/>
    </xf>
    <xf numFmtId="37" fontId="348" fillId="0" borderId="0" xfId="0" applyNumberFormat="1" applyFont="1" applyAlignment="1">
      <alignment horizontal="center" vertical="center" wrapText="1"/>
    </xf>
    <xf numFmtId="37" fontId="349" fillId="0" borderId="0" xfId="0" applyNumberFormat="1" applyFont="1" applyAlignment="1">
      <alignment horizontal="center" vertical="center" wrapText="1"/>
    </xf>
    <xf numFmtId="37" fontId="350" fillId="0" borderId="3" xfId="0" applyNumberFormat="1" applyFont="1" applyBorder="1" applyAlignment="1">
      <alignment horizontal="center" vertical="center"/>
    </xf>
    <xf numFmtId="37" fontId="351" fillId="0" borderId="4" xfId="0" applyNumberFormat="1" applyFont="1" applyBorder="1" applyAlignment="1">
      <alignment horizontal="center" vertical="center"/>
    </xf>
    <xf numFmtId="37" fontId="352" fillId="0" borderId="4" xfId="0" applyNumberFormat="1" applyFont="1" applyBorder="1" applyAlignment="1">
      <alignment horizontal="center" vertical="center"/>
    </xf>
    <xf numFmtId="37" fontId="353" fillId="0" borderId="4" xfId="0" applyNumberFormat="1" applyFont="1" applyBorder="1" applyAlignment="1">
      <alignment horizontal="center" vertical="center"/>
    </xf>
    <xf numFmtId="37" fontId="354" fillId="0" borderId="4" xfId="0" applyNumberFormat="1" applyFont="1" applyBorder="1" applyAlignment="1">
      <alignment horizontal="center" vertical="center"/>
    </xf>
    <xf numFmtId="37" fontId="359" fillId="0" borderId="1" xfId="0" applyNumberFormat="1" applyFont="1" applyBorder="1" applyAlignment="1">
      <alignment horizontal="center" vertical="center"/>
    </xf>
    <xf numFmtId="37" fontId="360" fillId="0" borderId="1" xfId="0" applyNumberFormat="1" applyFont="1" applyBorder="1" applyAlignment="1">
      <alignment horizontal="center" vertical="center"/>
    </xf>
    <xf numFmtId="37" fontId="361" fillId="0" borderId="1" xfId="0" applyNumberFormat="1" applyFont="1" applyBorder="1" applyAlignment="1">
      <alignment horizontal="center" vertical="center" wrapText="1"/>
    </xf>
    <xf numFmtId="37" fontId="362" fillId="0" borderId="1" xfId="0" applyNumberFormat="1" applyFont="1" applyBorder="1" applyAlignment="1">
      <alignment horizontal="center" vertical="center" wrapText="1"/>
    </xf>
    <xf numFmtId="37" fontId="363" fillId="0" borderId="1" xfId="0" applyNumberFormat="1" applyFont="1" applyBorder="1" applyAlignment="1">
      <alignment horizontal="center" vertical="center" wrapText="1"/>
    </xf>
    <xf numFmtId="37" fontId="364" fillId="0" borderId="0" xfId="0" applyNumberFormat="1" applyFont="1" applyAlignment="1">
      <alignment horizontal="center" vertical="center" wrapText="1"/>
    </xf>
    <xf numFmtId="37" fontId="365" fillId="0" borderId="0" xfId="0" applyNumberFormat="1" applyFont="1" applyAlignment="1">
      <alignment horizontal="center" vertical="center" wrapText="1"/>
    </xf>
    <xf numFmtId="37" fontId="366" fillId="0" borderId="0" xfId="0" applyNumberFormat="1" applyFont="1" applyAlignment="1">
      <alignment horizontal="center" vertical="center" wrapText="1"/>
    </xf>
    <xf numFmtId="37" fontId="367" fillId="0" borderId="3" xfId="0" applyNumberFormat="1" applyFont="1" applyBorder="1" applyAlignment="1">
      <alignment horizontal="center" vertical="center"/>
    </xf>
    <xf numFmtId="37" fontId="368" fillId="0" borderId="4" xfId="0" applyNumberFormat="1" applyFont="1" applyBorder="1" applyAlignment="1">
      <alignment horizontal="center" vertical="center"/>
    </xf>
    <xf numFmtId="37" fontId="369" fillId="0" borderId="4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4" fillId="0" borderId="1" xfId="0" applyNumberFormat="1" applyFont="1" applyBorder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3" fillId="0" borderId="1" xfId="0" applyNumberFormat="1" applyFont="1" applyBorder="1" applyAlignment="1">
      <alignment horizontal="center" vertical="center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71" fillId="0" borderId="0" xfId="0" applyNumberFormat="1" applyFont="1" applyAlignment="1">
      <alignment horizontal="center" vertical="center"/>
    </xf>
    <xf numFmtId="37" fontId="72" fillId="0" borderId="0" xfId="0" applyNumberFormat="1" applyFont="1" applyAlignment="1">
      <alignment horizontal="center" vertical="center"/>
    </xf>
    <xf numFmtId="37" fontId="73" fillId="0" borderId="0" xfId="0" applyNumberFormat="1" applyFont="1" applyAlignment="1">
      <alignment horizontal="center" vertical="center"/>
    </xf>
    <xf numFmtId="37" fontId="74" fillId="0" borderId="0" xfId="0" applyNumberFormat="1" applyFont="1" applyAlignment="1">
      <alignment horizontal="right" vertical="center"/>
    </xf>
    <xf numFmtId="37" fontId="75" fillId="0" borderId="1" xfId="0" applyNumberFormat="1" applyFont="1" applyBorder="1" applyAlignment="1">
      <alignment horizontal="center" vertical="center"/>
    </xf>
    <xf numFmtId="37" fontId="77" fillId="0" borderId="1" xfId="0" applyNumberFormat="1" applyFont="1" applyBorder="1" applyAlignment="1">
      <alignment horizontal="center" vertical="center"/>
    </xf>
    <xf numFmtId="37" fontId="78" fillId="0" borderId="1" xfId="0" applyNumberFormat="1" applyFont="1" applyBorder="1" applyAlignment="1">
      <alignment horizontal="center" vertical="center"/>
    </xf>
    <xf numFmtId="37" fontId="104" fillId="0" borderId="0" xfId="0" applyNumberFormat="1" applyFont="1" applyAlignment="1">
      <alignment horizontal="center" vertical="center"/>
    </xf>
    <xf numFmtId="37" fontId="105" fillId="0" borderId="0" xfId="0" applyNumberFormat="1" applyFont="1" applyAlignment="1">
      <alignment horizontal="center" vertical="center"/>
    </xf>
    <xf numFmtId="37" fontId="106" fillId="0" borderId="0" xfId="0" applyNumberFormat="1" applyFont="1" applyAlignment="1">
      <alignment horizontal="center" vertical="center"/>
    </xf>
    <xf numFmtId="37" fontId="107" fillId="0" borderId="0" xfId="0" applyNumberFormat="1" applyFont="1" applyAlignment="1">
      <alignment horizontal="right" vertical="center"/>
    </xf>
    <xf numFmtId="37" fontId="121" fillId="0" borderId="0" xfId="0" applyNumberFormat="1" applyFont="1" applyAlignment="1">
      <alignment horizontal="center" vertical="center"/>
    </xf>
    <xf numFmtId="37" fontId="122" fillId="0" borderId="0" xfId="0" applyNumberFormat="1" applyFont="1" applyAlignment="1">
      <alignment horizontal="center" vertical="center"/>
    </xf>
    <xf numFmtId="37" fontId="123" fillId="0" borderId="0" xfId="0" applyNumberFormat="1" applyFont="1" applyAlignment="1">
      <alignment horizontal="center" vertical="center"/>
    </xf>
    <xf numFmtId="37" fontId="124" fillId="0" borderId="0" xfId="0" applyNumberFormat="1" applyFont="1" applyAlignment="1">
      <alignment horizontal="right" vertical="center"/>
    </xf>
    <xf numFmtId="37" fontId="125" fillId="0" borderId="1" xfId="0" applyNumberFormat="1" applyFont="1" applyBorder="1" applyAlignment="1">
      <alignment horizontal="center" vertical="center"/>
    </xf>
    <xf numFmtId="37" fontId="126" fillId="0" borderId="1" xfId="0" applyNumberFormat="1" applyFont="1" applyBorder="1" applyAlignment="1">
      <alignment horizontal="center" vertical="center"/>
    </xf>
    <xf numFmtId="37" fontId="127" fillId="0" borderId="1" xfId="0" applyNumberFormat="1" applyFont="1" applyBorder="1" applyAlignment="1">
      <alignment horizontal="center" vertical="center"/>
    </xf>
    <xf numFmtId="37" fontId="145" fillId="0" borderId="0" xfId="0" applyNumberFormat="1" applyFont="1" applyAlignment="1">
      <alignment horizontal="center" vertical="center"/>
    </xf>
    <xf numFmtId="37" fontId="146" fillId="0" borderId="0" xfId="0" applyNumberFormat="1" applyFont="1" applyAlignment="1">
      <alignment horizontal="center" vertical="center"/>
    </xf>
    <xf numFmtId="37" fontId="147" fillId="0" borderId="0" xfId="0" applyNumberFormat="1" applyFont="1" applyAlignment="1">
      <alignment horizontal="center" vertical="center"/>
    </xf>
    <xf numFmtId="37" fontId="148" fillId="0" borderId="0" xfId="0" applyNumberFormat="1" applyFont="1" applyAlignment="1">
      <alignment horizontal="right" vertical="center"/>
    </xf>
    <xf numFmtId="37" fontId="149" fillId="0" borderId="1" xfId="0" applyNumberFormat="1" applyFont="1" applyBorder="1" applyAlignment="1">
      <alignment horizontal="center" vertical="center"/>
    </xf>
    <xf numFmtId="37" fontId="150" fillId="0" borderId="1" xfId="0" applyNumberFormat="1" applyFont="1" applyBorder="1" applyAlignment="1">
      <alignment horizontal="center" vertical="center"/>
    </xf>
    <xf numFmtId="37" fontId="208" fillId="0" borderId="5" xfId="0" applyNumberFormat="1" applyFont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37" fontId="174" fillId="0" borderId="0" xfId="0" applyNumberFormat="1" applyFont="1" applyAlignment="1">
      <alignment horizontal="center" vertical="center"/>
    </xf>
    <xf numFmtId="37" fontId="175" fillId="0" borderId="0" xfId="0" applyNumberFormat="1" applyFont="1" applyAlignment="1">
      <alignment horizontal="center" vertical="center"/>
    </xf>
    <xf numFmtId="37" fontId="176" fillId="0" borderId="0" xfId="0" applyNumberFormat="1" applyFont="1" applyAlignment="1">
      <alignment horizontal="center" vertical="center"/>
    </xf>
    <xf numFmtId="37" fontId="177" fillId="0" borderId="0" xfId="0" applyNumberFormat="1" applyFont="1" applyAlignment="1">
      <alignment horizontal="right" vertical="center"/>
    </xf>
    <xf numFmtId="37" fontId="178" fillId="0" borderId="1" xfId="0" applyNumberFormat="1" applyFont="1" applyBorder="1" applyAlignment="1">
      <alignment horizontal="center" vertical="center"/>
    </xf>
    <xf numFmtId="37" fontId="179" fillId="0" borderId="1" xfId="0" applyNumberFormat="1" applyFont="1" applyBorder="1" applyAlignment="1">
      <alignment horizontal="center" vertical="center"/>
    </xf>
    <xf numFmtId="37" fontId="270" fillId="0" borderId="5" xfId="0" applyNumberFormat="1" applyFont="1" applyBorder="1" applyAlignment="1">
      <alignment horizontal="center" vertical="center"/>
    </xf>
    <xf numFmtId="37" fontId="209" fillId="0" borderId="0" xfId="0" applyNumberFormat="1" applyFont="1" applyAlignment="1">
      <alignment horizontal="center" vertical="center"/>
    </xf>
    <xf numFmtId="37" fontId="210" fillId="0" borderId="0" xfId="0" applyNumberFormat="1" applyFont="1" applyAlignment="1">
      <alignment horizontal="center" vertical="center"/>
    </xf>
    <xf numFmtId="37" fontId="211" fillId="0" borderId="0" xfId="0" applyNumberFormat="1" applyFont="1" applyAlignment="1">
      <alignment horizontal="center" vertical="center"/>
    </xf>
    <xf numFmtId="37" fontId="212" fillId="0" borderId="0" xfId="0" applyNumberFormat="1" applyFont="1" applyAlignment="1">
      <alignment horizontal="right" vertical="center"/>
    </xf>
    <xf numFmtId="37" fontId="213" fillId="0" borderId="1" xfId="0" applyNumberFormat="1" applyFont="1" applyBorder="1" applyAlignment="1">
      <alignment horizontal="center" vertical="center"/>
    </xf>
    <xf numFmtId="37" fontId="214" fillId="0" borderId="1" xfId="0" applyNumberFormat="1" applyFont="1" applyBorder="1" applyAlignment="1">
      <alignment horizontal="center" vertical="center"/>
    </xf>
    <xf numFmtId="37" fontId="271" fillId="0" borderId="0" xfId="0" applyNumberFormat="1" applyFont="1" applyAlignment="1">
      <alignment horizontal="center" vertical="center"/>
    </xf>
    <xf numFmtId="37" fontId="272" fillId="0" borderId="0" xfId="0" applyNumberFormat="1" applyFont="1" applyAlignment="1">
      <alignment horizontal="center" vertical="center"/>
    </xf>
    <xf numFmtId="37" fontId="273" fillId="0" borderId="0" xfId="0" applyNumberFormat="1" applyFont="1" applyAlignment="1">
      <alignment horizontal="center" vertical="center"/>
    </xf>
    <xf numFmtId="37" fontId="274" fillId="0" borderId="0" xfId="0" applyNumberFormat="1" applyFont="1" applyAlignment="1">
      <alignment horizontal="right" vertical="center"/>
    </xf>
    <xf numFmtId="37" fontId="275" fillId="0" borderId="1" xfId="0" applyNumberFormat="1" applyFont="1" applyBorder="1" applyAlignment="1">
      <alignment horizontal="center" vertical="center"/>
    </xf>
    <xf numFmtId="37" fontId="276" fillId="0" borderId="1" xfId="0" applyNumberFormat="1" applyFont="1" applyBorder="1" applyAlignment="1">
      <alignment horizontal="center" vertical="center"/>
    </xf>
    <xf numFmtId="37" fontId="331" fillId="0" borderId="0" xfId="0" applyNumberFormat="1" applyFont="1" applyAlignment="1">
      <alignment horizontal="center" vertical="center"/>
    </xf>
    <xf numFmtId="37" fontId="332" fillId="0" borderId="0" xfId="0" applyNumberFormat="1" applyFont="1" applyAlignment="1">
      <alignment horizontal="center" vertical="center"/>
    </xf>
    <xf numFmtId="37" fontId="333" fillId="0" borderId="0" xfId="0" applyNumberFormat="1" applyFont="1" applyAlignment="1">
      <alignment horizontal="center" vertical="center"/>
    </xf>
    <xf numFmtId="37" fontId="334" fillId="0" borderId="0" xfId="0" applyNumberFormat="1" applyFont="1" applyAlignment="1">
      <alignment horizontal="right" vertical="center"/>
    </xf>
    <xf numFmtId="37" fontId="335" fillId="0" borderId="1" xfId="0" applyNumberFormat="1" applyFont="1" applyBorder="1" applyAlignment="1">
      <alignment horizontal="center" vertical="center"/>
    </xf>
    <xf numFmtId="37" fontId="336" fillId="0" borderId="1" xfId="0" applyNumberFormat="1" applyFont="1" applyBorder="1" applyAlignment="1">
      <alignment horizontal="center" vertical="center"/>
    </xf>
    <xf numFmtId="37" fontId="337" fillId="0" borderId="1" xfId="0" applyNumberFormat="1" applyFont="1" applyBorder="1" applyAlignment="1">
      <alignment horizontal="center" vertical="center"/>
    </xf>
    <xf numFmtId="37" fontId="355" fillId="0" borderId="0" xfId="0" applyNumberFormat="1" applyFont="1" applyAlignment="1">
      <alignment horizontal="center" vertical="center"/>
    </xf>
    <xf numFmtId="37" fontId="356" fillId="0" borderId="0" xfId="0" applyNumberFormat="1" applyFont="1" applyAlignment="1">
      <alignment horizontal="center" vertical="center"/>
    </xf>
    <xf numFmtId="37" fontId="357" fillId="0" borderId="0" xfId="0" applyNumberFormat="1" applyFont="1" applyAlignment="1">
      <alignment horizontal="center" vertical="center"/>
    </xf>
    <xf numFmtId="37" fontId="358" fillId="0" borderId="0" xfId="0" applyNumberFormat="1" applyFont="1" applyAlignment="1">
      <alignment horizontal="right" vertical="center"/>
    </xf>
    <xf numFmtId="164" fontId="370" fillId="0" borderId="0" xfId="0" applyNumberFormat="1" applyFont="1" applyAlignment="1">
      <alignment horizontal="center" vertical="center" wrapText="1"/>
    </xf>
    <xf numFmtId="37" fontId="371" fillId="0" borderId="0" xfId="0" applyNumberFormat="1" applyFont="1" applyAlignment="1">
      <alignment horizontal="center" vertical="center" wrapText="1"/>
    </xf>
    <xf numFmtId="37" fontId="371" fillId="0" borderId="1" xfId="0" applyNumberFormat="1" applyFont="1" applyBorder="1" applyAlignment="1">
      <alignment horizontal="center" vertical="center"/>
    </xf>
    <xf numFmtId="10" fontId="371" fillId="0" borderId="0" xfId="0" applyNumberFormat="1" applyFont="1" applyAlignment="1">
      <alignment horizontal="center" vertical="center"/>
    </xf>
    <xf numFmtId="0" fontId="372" fillId="0" borderId="0" xfId="0" applyFont="1"/>
    <xf numFmtId="10" fontId="371" fillId="0" borderId="3" xfId="0" applyNumberFormat="1" applyFont="1" applyBorder="1" applyAlignment="1">
      <alignment horizontal="center" vertical="center"/>
    </xf>
    <xf numFmtId="37" fontId="371" fillId="0" borderId="4" xfId="0" applyNumberFormat="1" applyFont="1" applyBorder="1" applyAlignment="1">
      <alignment horizontal="center" vertical="center"/>
    </xf>
    <xf numFmtId="164" fontId="370" fillId="0" borderId="8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373" fillId="0" borderId="0" xfId="0" applyNumberFormat="1" applyFont="1"/>
    <xf numFmtId="37" fontId="374" fillId="0" borderId="4" xfId="0" applyNumberFormat="1" applyFont="1" applyBorder="1" applyAlignment="1">
      <alignment horizontal="center" vertical="center"/>
    </xf>
    <xf numFmtId="0" fontId="0" fillId="0" borderId="0" xfId="0" applyFont="1"/>
    <xf numFmtId="37" fontId="0" fillId="0" borderId="0" xfId="0" applyNumberFormat="1"/>
    <xf numFmtId="3" fontId="375" fillId="0" borderId="0" xfId="0" applyNumberFormat="1" applyFont="1"/>
    <xf numFmtId="10" fontId="0" fillId="0" borderId="0" xfId="0" applyNumberFormat="1"/>
    <xf numFmtId="3" fontId="376" fillId="0" borderId="0" xfId="0" applyNumberFormat="1" applyFont="1"/>
    <xf numFmtId="0" fontId="371" fillId="0" borderId="0" xfId="0" applyFont="1" applyAlignment="1">
      <alignment horizontal="center" vertical="center"/>
    </xf>
    <xf numFmtId="37" fontId="377" fillId="0" borderId="1" xfId="0" applyNumberFormat="1" applyFont="1" applyBorder="1" applyAlignment="1">
      <alignment horizontal="center" vertical="center" wrapText="1"/>
    </xf>
    <xf numFmtId="37" fontId="371" fillId="0" borderId="0" xfId="0" applyNumberFormat="1" applyFont="1" applyAlignment="1">
      <alignment horizontal="center" vertical="center" wrapText="1"/>
    </xf>
    <xf numFmtId="3" fontId="373" fillId="0" borderId="9" xfId="0" applyNumberFormat="1" applyFont="1" applyFill="1" applyBorder="1" applyAlignment="1">
      <alignment horizontal="right" vertical="center" readingOrder="2"/>
    </xf>
    <xf numFmtId="0" fontId="0" fillId="0" borderId="0" xfId="0" applyFill="1"/>
    <xf numFmtId="3" fontId="373" fillId="0" borderId="0" xfId="0" applyNumberFormat="1" applyFont="1" applyFill="1"/>
    <xf numFmtId="164" fontId="370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view="pageBreakPreview" zoomScaleNormal="100" zoomScaleSheetLayoutView="100" workbookViewId="0"/>
  </sheetViews>
  <sheetFormatPr defaultRowHeight="15"/>
  <sheetData>
    <row r="22" spans="1:10" ht="39.950000000000003" customHeight="1">
      <c r="A22" s="295" t="s">
        <v>0</v>
      </c>
      <c r="B22" s="296"/>
      <c r="C22" s="296"/>
      <c r="D22" s="296"/>
      <c r="E22" s="296"/>
      <c r="F22" s="296"/>
      <c r="G22" s="296"/>
      <c r="H22" s="296"/>
      <c r="I22" s="296"/>
      <c r="J22" s="296"/>
    </row>
    <row r="23" spans="1:10" ht="39.950000000000003" customHeight="1">
      <c r="A23" s="297" t="s">
        <v>1</v>
      </c>
      <c r="B23" s="296"/>
      <c r="C23" s="296"/>
      <c r="D23" s="296"/>
      <c r="E23" s="296"/>
      <c r="F23" s="296"/>
      <c r="G23" s="296"/>
      <c r="H23" s="296"/>
      <c r="I23" s="296"/>
      <c r="J23" s="296"/>
    </row>
    <row r="24" spans="1:10" ht="39.950000000000003" customHeight="1">
      <c r="A24" s="298" t="s">
        <v>2</v>
      </c>
      <c r="B24" s="296"/>
      <c r="C24" s="296"/>
      <c r="D24" s="296"/>
      <c r="E24" s="296"/>
      <c r="F24" s="296"/>
      <c r="G24" s="296"/>
      <c r="H24" s="296"/>
      <c r="I24" s="296"/>
      <c r="J24" s="296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6"/>
  <sheetViews>
    <sheetView rightToLeft="1" view="pageBreakPreview" zoomScale="120" zoomScaleNormal="100" zoomScaleSheetLayoutView="120" workbookViewId="0">
      <selection activeCell="I14" sqref="I14"/>
    </sheetView>
  </sheetViews>
  <sheetFormatPr defaultRowHeight="1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1" ht="20.100000000000001" customHeight="1">
      <c r="A1" s="364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 ht="20.100000000000001" customHeight="1">
      <c r="A2" s="365" t="s">
        <v>91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1" ht="20.100000000000001" customHeight="1">
      <c r="A3" s="366" t="s">
        <v>2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</row>
    <row r="5" spans="1:11" ht="15.75">
      <c r="A5" s="367" t="s">
        <v>152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</row>
    <row r="7" spans="1:11" ht="15.75">
      <c r="A7" s="368" t="s">
        <v>153</v>
      </c>
      <c r="B7" s="300"/>
      <c r="C7" s="300"/>
      <c r="E7" s="369" t="s">
        <v>107</v>
      </c>
      <c r="F7" s="300"/>
      <c r="G7" s="300"/>
      <c r="I7" s="370" t="s">
        <v>7</v>
      </c>
      <c r="J7" s="300"/>
      <c r="K7" s="300"/>
    </row>
    <row r="8" spans="1:11" ht="31.5">
      <c r="A8" s="267" t="s">
        <v>154</v>
      </c>
      <c r="C8" s="268" t="s">
        <v>63</v>
      </c>
      <c r="E8" s="269" t="s">
        <v>155</v>
      </c>
      <c r="G8" s="270" t="s">
        <v>156</v>
      </c>
      <c r="I8" s="271" t="s">
        <v>155</v>
      </c>
      <c r="K8" s="272" t="s">
        <v>156</v>
      </c>
    </row>
    <row r="9" spans="1:11" ht="20.25">
      <c r="A9" s="273" t="s">
        <v>157</v>
      </c>
      <c r="C9" s="1" t="s">
        <v>79</v>
      </c>
      <c r="E9" s="375">
        <v>32265</v>
      </c>
      <c r="G9" s="378">
        <f>E9/E15</f>
        <v>1.6633321320980488E-4</v>
      </c>
      <c r="I9" s="375">
        <v>98981</v>
      </c>
      <c r="K9" s="378">
        <f>I9/I15</f>
        <v>1.8407776486533304E-4</v>
      </c>
    </row>
    <row r="10" spans="1:11" ht="20.25">
      <c r="A10" s="274" t="s">
        <v>157</v>
      </c>
      <c r="C10" s="1" t="s">
        <v>81</v>
      </c>
      <c r="E10" s="375">
        <v>33361840</v>
      </c>
      <c r="G10" s="378">
        <f>E10/E15</f>
        <v>0.17198766607132798</v>
      </c>
      <c r="I10" s="375">
        <v>52265961</v>
      </c>
      <c r="K10" s="378">
        <f>I10/I15</f>
        <v>9.7200485743917195E-2</v>
      </c>
    </row>
    <row r="11" spans="1:11" ht="20.25">
      <c r="A11" s="275" t="s">
        <v>157</v>
      </c>
      <c r="C11" s="1" t="s">
        <v>83</v>
      </c>
      <c r="E11" s="375">
        <v>302153</v>
      </c>
      <c r="G11" s="378">
        <f>E11/E15</f>
        <v>1.5576655624045305E-3</v>
      </c>
      <c r="I11" s="375">
        <v>429163</v>
      </c>
      <c r="K11" s="378">
        <f>I11/I15</f>
        <v>7.9812656775442694E-4</v>
      </c>
    </row>
    <row r="12" spans="1:11" ht="20.25">
      <c r="A12" s="276" t="s">
        <v>157</v>
      </c>
      <c r="C12" s="1" t="s">
        <v>85</v>
      </c>
      <c r="E12" s="375">
        <v>65622</v>
      </c>
      <c r="G12" s="378">
        <f>E12/E15</f>
        <v>3.382959280103461E-4</v>
      </c>
      <c r="I12" s="375">
        <v>65622</v>
      </c>
      <c r="K12" s="378">
        <f>I12/I15</f>
        <v>1.2203908917865939E-4</v>
      </c>
    </row>
    <row r="13" spans="1:11" ht="30">
      <c r="A13" s="277" t="s">
        <v>158</v>
      </c>
      <c r="C13" s="1" t="s">
        <v>88</v>
      </c>
      <c r="E13" s="375">
        <v>160216216</v>
      </c>
      <c r="G13" s="378">
        <f>E13/E15</f>
        <v>0.82595003922504739</v>
      </c>
      <c r="I13" s="375">
        <v>246488596</v>
      </c>
      <c r="K13" s="378">
        <f>I13/I15</f>
        <v>0.45840181263549645</v>
      </c>
    </row>
    <row r="14" spans="1:11" ht="20.25">
      <c r="A14" s="278" t="s">
        <v>159</v>
      </c>
      <c r="C14" s="1" t="s">
        <v>71</v>
      </c>
      <c r="E14" s="375">
        <v>0</v>
      </c>
      <c r="G14" s="378">
        <v>0</v>
      </c>
      <c r="H14" s="1"/>
      <c r="I14" s="375">
        <v>238364638</v>
      </c>
      <c r="K14" s="378">
        <f>I14/I15</f>
        <v>0.44329345819878796</v>
      </c>
    </row>
    <row r="15" spans="1:11" ht="21" thickBot="1">
      <c r="A15" s="279" t="s">
        <v>57</v>
      </c>
      <c r="E15" s="382">
        <f>SUM(E9:$E$14)</f>
        <v>193978096</v>
      </c>
      <c r="G15" s="380">
        <f>SUM(G9:$G$14)</f>
        <v>1</v>
      </c>
      <c r="I15" s="382">
        <f>SUM(I9:$I$14)</f>
        <v>537712961</v>
      </c>
      <c r="K15" s="380">
        <f>SUM(K9:$K$14)</f>
        <v>1</v>
      </c>
    </row>
    <row r="16" spans="1:11" ht="15.75" thickTop="1">
      <c r="E16" s="280"/>
      <c r="G16" s="281"/>
      <c r="I16" s="282"/>
      <c r="K16" s="283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8"/>
  <sheetViews>
    <sheetView rightToLeft="1" view="pageBreakPreview" zoomScale="150" zoomScaleNormal="100" zoomScaleSheetLayoutView="150" workbookViewId="0">
      <selection activeCell="A14" sqref="A14"/>
    </sheetView>
  </sheetViews>
  <sheetFormatPr defaultRowHeight="15"/>
  <cols>
    <col min="1" max="1" width="35.5703125" bestFit="1" customWidth="1"/>
    <col min="2" max="2" width="1.42578125" customWidth="1"/>
    <col min="3" max="3" width="14.28515625" bestFit="1" customWidth="1"/>
    <col min="4" max="4" width="1.42578125" customWidth="1"/>
    <col min="5" max="5" width="15.5703125" bestFit="1" customWidth="1"/>
  </cols>
  <sheetData>
    <row r="1" spans="1:5" ht="20.100000000000001" customHeight="1">
      <c r="A1" s="371" t="s">
        <v>0</v>
      </c>
      <c r="B1" s="296"/>
      <c r="C1" s="296"/>
      <c r="D1" s="296"/>
      <c r="E1" s="296"/>
    </row>
    <row r="2" spans="1:5" ht="20.100000000000001" customHeight="1">
      <c r="A2" s="372" t="s">
        <v>91</v>
      </c>
      <c r="B2" s="296"/>
      <c r="C2" s="296"/>
      <c r="D2" s="296"/>
      <c r="E2" s="296"/>
    </row>
    <row r="3" spans="1:5" ht="20.100000000000001" customHeight="1">
      <c r="A3" s="373" t="s">
        <v>2</v>
      </c>
      <c r="B3" s="296"/>
      <c r="C3" s="296"/>
      <c r="D3" s="296"/>
      <c r="E3" s="296"/>
    </row>
    <row r="5" spans="1:5" ht="15.75">
      <c r="A5" s="374" t="s">
        <v>160</v>
      </c>
      <c r="B5" s="296"/>
      <c r="C5" s="296"/>
      <c r="D5" s="296"/>
      <c r="E5" s="296"/>
    </row>
    <row r="7" spans="1:5" ht="15.75">
      <c r="C7" s="284" t="s">
        <v>107</v>
      </c>
      <c r="E7" s="285" t="s">
        <v>7</v>
      </c>
    </row>
    <row r="8" spans="1:5" ht="15.75">
      <c r="A8" s="286" t="s">
        <v>103</v>
      </c>
      <c r="C8" s="287" t="s">
        <v>67</v>
      </c>
      <c r="E8" s="288" t="s">
        <v>67</v>
      </c>
    </row>
    <row r="9" spans="1:5" ht="20.25">
      <c r="A9" s="289" t="s">
        <v>148</v>
      </c>
      <c r="C9" s="375">
        <v>89044702</v>
      </c>
      <c r="E9" s="375">
        <v>129988198</v>
      </c>
    </row>
    <row r="10" spans="1:5" ht="20.25">
      <c r="A10" s="290" t="s">
        <v>161</v>
      </c>
      <c r="C10" s="375">
        <v>56255028</v>
      </c>
      <c r="E10" s="375">
        <v>5594795935</v>
      </c>
    </row>
    <row r="11" spans="1:5" ht="20.25" customHeight="1">
      <c r="A11" s="291" t="s">
        <v>162</v>
      </c>
      <c r="C11" s="375">
        <v>0</v>
      </c>
      <c r="D11" s="1"/>
      <c r="E11" s="375">
        <v>-66667</v>
      </c>
    </row>
    <row r="12" spans="1:5" ht="20.25" customHeight="1">
      <c r="A12" s="393" t="s">
        <v>163</v>
      </c>
      <c r="C12" s="375">
        <v>1080246411</v>
      </c>
      <c r="D12" s="375"/>
      <c r="E12" s="375">
        <v>3764422837</v>
      </c>
    </row>
    <row r="13" spans="1:5" ht="20.25" customHeight="1">
      <c r="A13" s="393" t="s">
        <v>164</v>
      </c>
      <c r="C13" s="375">
        <v>1137929</v>
      </c>
      <c r="D13" s="375"/>
      <c r="E13" s="375">
        <v>0</v>
      </c>
    </row>
    <row r="14" spans="1:5" ht="21" thickBot="1">
      <c r="A14" s="292" t="s">
        <v>57</v>
      </c>
      <c r="C14" s="382">
        <f>SUM(C9:$C$13)</f>
        <v>1226684070</v>
      </c>
      <c r="E14" s="382">
        <f>SUM($C9:E$13)</f>
        <v>10715824373</v>
      </c>
    </row>
    <row r="15" spans="1:5" ht="15.75" thickTop="1">
      <c r="C15" s="293"/>
      <c r="E15" s="294"/>
    </row>
    <row r="16" spans="1:5" ht="18.75">
      <c r="A16" s="393"/>
      <c r="C16" s="384"/>
    </row>
    <row r="17" spans="3:3">
      <c r="C17" s="384"/>
    </row>
    <row r="18" spans="3:3">
      <c r="C18" s="384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60"/>
  <sheetViews>
    <sheetView rightToLeft="1" view="pageBreakPreview" zoomScaleNormal="100" zoomScaleSheetLayoutView="100" workbookViewId="0">
      <selection activeCell="X10" sqref="X10"/>
    </sheetView>
  </sheetViews>
  <sheetFormatPr defaultRowHeight="18"/>
  <cols>
    <col min="1" max="1" width="16.42578125" bestFit="1" customWidth="1"/>
    <col min="2" max="2" width="1.42578125" customWidth="1"/>
    <col min="3" max="3" width="12.7109375" customWidth="1"/>
    <col min="4" max="4" width="1.42578125" customWidth="1"/>
    <col min="5" max="5" width="18.28515625" bestFit="1" customWidth="1"/>
    <col min="6" max="6" width="1.42578125" customWidth="1"/>
    <col min="7" max="7" width="18.28515625" bestFit="1" customWidth="1"/>
    <col min="8" max="8" width="1.42578125" customWidth="1"/>
    <col min="9" max="9" width="11.5703125" bestFit="1" customWidth="1"/>
    <col min="10" max="10" width="16.5703125" bestFit="1" customWidth="1"/>
    <col min="11" max="11" width="1.42578125" customWidth="1"/>
    <col min="12" max="12" width="11.5703125" bestFit="1" customWidth="1"/>
    <col min="13" max="13" width="16.7109375" bestFit="1" customWidth="1"/>
    <col min="14" max="14" width="1.42578125" customWidth="1"/>
    <col min="15" max="15" width="12.7109375" customWidth="1"/>
    <col min="16" max="16" width="1.42578125" customWidth="1"/>
    <col min="17" max="17" width="15.5703125" bestFit="1" customWidth="1"/>
    <col min="18" max="18" width="1.42578125" customWidth="1"/>
    <col min="19" max="19" width="18.42578125" bestFit="1" customWidth="1"/>
    <col min="20" max="20" width="1.42578125" customWidth="1"/>
    <col min="21" max="21" width="18.28515625" bestFit="1" customWidth="1"/>
    <col min="22" max="22" width="1.42578125" customWidth="1"/>
    <col min="23" max="23" width="8.5703125" style="379" customWidth="1"/>
    <col min="24" max="24" width="18.42578125" bestFit="1" customWidth="1"/>
  </cols>
  <sheetData>
    <row r="1" spans="1:24" ht="20.100000000000001" customHeight="1">
      <c r="A1" s="313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</row>
    <row r="2" spans="1:24" ht="20.100000000000001" customHeight="1">
      <c r="A2" s="314" t="s">
        <v>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</row>
    <row r="3" spans="1:24" ht="20.100000000000001" customHeight="1">
      <c r="A3" s="315" t="s">
        <v>2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</row>
    <row r="5" spans="1:24" ht="15.75">
      <c r="A5" s="316" t="s">
        <v>3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</row>
    <row r="6" spans="1:24" ht="15.75">
      <c r="A6" s="317" t="s">
        <v>4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</row>
    <row r="8" spans="1:24" ht="15.75">
      <c r="C8" s="299" t="s">
        <v>5</v>
      </c>
      <c r="D8" s="300"/>
      <c r="E8" s="300"/>
      <c r="F8" s="300"/>
      <c r="G8" s="300"/>
      <c r="I8" s="301" t="s">
        <v>6</v>
      </c>
      <c r="J8" s="300"/>
      <c r="K8" s="300"/>
      <c r="L8" s="300"/>
      <c r="M8" s="300"/>
      <c r="O8" s="302" t="s">
        <v>7</v>
      </c>
      <c r="P8" s="300"/>
      <c r="Q8" s="300"/>
      <c r="R8" s="300"/>
      <c r="S8" s="300"/>
      <c r="T8" s="300"/>
      <c r="U8" s="300"/>
      <c r="V8" s="300"/>
      <c r="W8" s="300"/>
    </row>
    <row r="9" spans="1:24" ht="15">
      <c r="A9" s="303" t="s">
        <v>8</v>
      </c>
      <c r="C9" s="303" t="s">
        <v>9</v>
      </c>
      <c r="E9" s="303" t="s">
        <v>10</v>
      </c>
      <c r="G9" s="303" t="s">
        <v>11</v>
      </c>
      <c r="I9" s="303" t="s">
        <v>12</v>
      </c>
      <c r="J9" s="296"/>
      <c r="L9" s="303" t="s">
        <v>13</v>
      </c>
      <c r="M9" s="296"/>
      <c r="O9" s="303" t="s">
        <v>9</v>
      </c>
      <c r="Q9" s="309" t="s">
        <v>14</v>
      </c>
      <c r="S9" s="303" t="s">
        <v>10</v>
      </c>
      <c r="U9" s="303" t="s">
        <v>11</v>
      </c>
      <c r="W9" s="376" t="s">
        <v>15</v>
      </c>
    </row>
    <row r="10" spans="1:24" ht="21.75" customHeight="1">
      <c r="A10" s="304"/>
      <c r="C10" s="305"/>
      <c r="E10" s="306"/>
      <c r="G10" s="307"/>
      <c r="I10" s="2" t="s">
        <v>9</v>
      </c>
      <c r="J10" s="3" t="s">
        <v>10</v>
      </c>
      <c r="L10" s="4" t="s">
        <v>9</v>
      </c>
      <c r="M10" s="5" t="s">
        <v>16</v>
      </c>
      <c r="O10" s="308"/>
      <c r="Q10" s="310"/>
      <c r="S10" s="311"/>
      <c r="U10" s="312"/>
      <c r="W10" s="377"/>
      <c r="X10" s="390"/>
    </row>
    <row r="11" spans="1:24" ht="20.25">
      <c r="A11" s="6" t="s">
        <v>17</v>
      </c>
      <c r="C11" s="375">
        <v>0</v>
      </c>
      <c r="D11" s="375"/>
      <c r="E11" s="375">
        <v>0</v>
      </c>
      <c r="F11" s="375"/>
      <c r="G11" s="375">
        <v>0</v>
      </c>
      <c r="H11" s="375"/>
      <c r="I11" s="375">
        <v>1482553</v>
      </c>
      <c r="J11" s="375">
        <v>16011705943</v>
      </c>
      <c r="K11" s="375"/>
      <c r="L11" s="375">
        <v>0</v>
      </c>
      <c r="M11" s="375">
        <v>0</v>
      </c>
      <c r="N11" s="375"/>
      <c r="O11" s="375">
        <v>1482553</v>
      </c>
      <c r="P11" s="375"/>
      <c r="Q11" s="375">
        <v>11040</v>
      </c>
      <c r="R11" s="375"/>
      <c r="S11" s="375">
        <v>16011705943</v>
      </c>
      <c r="T11" s="375"/>
      <c r="U11" s="375">
        <v>16269999179</v>
      </c>
      <c r="W11" s="378">
        <v>5.0293494608851961E-3</v>
      </c>
      <c r="X11" s="389"/>
    </row>
    <row r="12" spans="1:24" ht="20.25">
      <c r="A12" s="7" t="s">
        <v>18</v>
      </c>
      <c r="C12" s="375">
        <v>170222123</v>
      </c>
      <c r="D12" s="375"/>
      <c r="E12" s="375">
        <v>443090167194</v>
      </c>
      <c r="F12" s="375"/>
      <c r="G12" s="375">
        <v>403394974462</v>
      </c>
      <c r="H12" s="375"/>
      <c r="I12" s="375">
        <v>0</v>
      </c>
      <c r="J12" s="375">
        <v>0</v>
      </c>
      <c r="K12" s="375"/>
      <c r="L12" s="375">
        <v>4860000</v>
      </c>
      <c r="M12" s="375">
        <v>13261322986</v>
      </c>
      <c r="N12" s="375"/>
      <c r="O12" s="375">
        <v>165362123</v>
      </c>
      <c r="P12" s="375"/>
      <c r="Q12" s="375">
        <v>2722</v>
      </c>
      <c r="R12" s="375"/>
      <c r="S12" s="375">
        <v>430439530634</v>
      </c>
      <c r="T12" s="375"/>
      <c r="U12" s="375">
        <v>447437510398</v>
      </c>
      <c r="W12" s="378">
        <v>0.13831098434255157</v>
      </c>
      <c r="X12" s="389"/>
    </row>
    <row r="13" spans="1:24" ht="20.25">
      <c r="A13" s="8" t="s">
        <v>19</v>
      </c>
      <c r="C13" s="375">
        <v>33816166</v>
      </c>
      <c r="D13" s="375"/>
      <c r="E13" s="375">
        <v>54207707647</v>
      </c>
      <c r="F13" s="375"/>
      <c r="G13" s="375">
        <v>39833727378</v>
      </c>
      <c r="H13" s="375"/>
      <c r="I13" s="375">
        <v>0</v>
      </c>
      <c r="J13" s="375">
        <v>0</v>
      </c>
      <c r="K13" s="375"/>
      <c r="L13" s="375">
        <v>0</v>
      </c>
      <c r="M13" s="375">
        <v>0</v>
      </c>
      <c r="N13" s="375"/>
      <c r="O13" s="375">
        <v>33816166</v>
      </c>
      <c r="P13" s="375"/>
      <c r="Q13" s="375">
        <v>1444</v>
      </c>
      <c r="R13" s="375"/>
      <c r="S13" s="375">
        <v>54207707647</v>
      </c>
      <c r="T13" s="375"/>
      <c r="U13" s="375">
        <v>48540001969</v>
      </c>
      <c r="W13" s="378">
        <v>1.5004587895078253E-2</v>
      </c>
      <c r="X13" s="389"/>
    </row>
    <row r="14" spans="1:24" ht="20.25">
      <c r="A14" s="9" t="s">
        <v>20</v>
      </c>
      <c r="C14" s="375">
        <v>0</v>
      </c>
      <c r="D14" s="375"/>
      <c r="E14" s="375">
        <v>0</v>
      </c>
      <c r="F14" s="375"/>
      <c r="G14" s="375">
        <v>0</v>
      </c>
      <c r="H14" s="375"/>
      <c r="I14" s="375">
        <v>10000000</v>
      </c>
      <c r="J14" s="375">
        <v>53848850400</v>
      </c>
      <c r="K14" s="375"/>
      <c r="L14" s="375">
        <v>2895230</v>
      </c>
      <c r="M14" s="375">
        <v>16692419887</v>
      </c>
      <c r="N14" s="375"/>
      <c r="O14" s="375">
        <v>7104770</v>
      </c>
      <c r="P14" s="375"/>
      <c r="Q14" s="375">
        <v>6930</v>
      </c>
      <c r="R14" s="375"/>
      <c r="S14" s="375">
        <v>38258369686</v>
      </c>
      <c r="T14" s="375"/>
      <c r="U14" s="375">
        <v>48943101566</v>
      </c>
      <c r="W14" s="378">
        <v>1.5129193232703082E-2</v>
      </c>
      <c r="X14" s="389"/>
    </row>
    <row r="15" spans="1:24" ht="45">
      <c r="A15" s="10" t="s">
        <v>21</v>
      </c>
      <c r="C15" s="375">
        <v>38137</v>
      </c>
      <c r="D15" s="375"/>
      <c r="E15" s="375">
        <v>26720136</v>
      </c>
      <c r="F15" s="375"/>
      <c r="G15" s="375">
        <v>26537059</v>
      </c>
      <c r="H15" s="375"/>
      <c r="I15" s="375">
        <v>0</v>
      </c>
      <c r="J15" s="375">
        <v>0</v>
      </c>
      <c r="K15" s="375"/>
      <c r="L15" s="375">
        <v>0</v>
      </c>
      <c r="M15" s="375">
        <v>0</v>
      </c>
      <c r="N15" s="375"/>
      <c r="O15" s="375">
        <v>38137</v>
      </c>
      <c r="P15" s="375"/>
      <c r="Q15" s="375">
        <v>700</v>
      </c>
      <c r="R15" s="375"/>
      <c r="S15" s="375">
        <v>26720136</v>
      </c>
      <c r="T15" s="375"/>
      <c r="U15" s="375">
        <v>26537059</v>
      </c>
      <c r="W15" s="378">
        <v>8.2030823669243561E-6</v>
      </c>
      <c r="X15" s="389"/>
    </row>
    <row r="16" spans="1:24" ht="30">
      <c r="A16" s="11" t="s">
        <v>22</v>
      </c>
      <c r="C16" s="375">
        <v>108053</v>
      </c>
      <c r="D16" s="375"/>
      <c r="E16" s="375">
        <v>54075554</v>
      </c>
      <c r="F16" s="375"/>
      <c r="G16" s="375">
        <v>53705042</v>
      </c>
      <c r="H16" s="375"/>
      <c r="I16" s="375">
        <v>0</v>
      </c>
      <c r="J16" s="375">
        <v>0</v>
      </c>
      <c r="K16" s="375"/>
      <c r="L16" s="375">
        <v>0</v>
      </c>
      <c r="M16" s="375">
        <v>0</v>
      </c>
      <c r="N16" s="375"/>
      <c r="O16" s="375">
        <v>108053</v>
      </c>
      <c r="P16" s="375"/>
      <c r="Q16" s="375">
        <v>500</v>
      </c>
      <c r="R16" s="375"/>
      <c r="S16" s="375">
        <v>54075554</v>
      </c>
      <c r="T16" s="375"/>
      <c r="U16" s="375">
        <v>53705042</v>
      </c>
      <c r="W16" s="378">
        <v>1.6601194693245093E-5</v>
      </c>
      <c r="X16" s="389"/>
    </row>
    <row r="17" spans="1:24" ht="20.25">
      <c r="A17" s="12" t="s">
        <v>23</v>
      </c>
      <c r="C17" s="375">
        <v>36664627</v>
      </c>
      <c r="D17" s="375"/>
      <c r="E17" s="375">
        <v>78221797463</v>
      </c>
      <c r="F17" s="375"/>
      <c r="G17" s="375">
        <v>65712989862</v>
      </c>
      <c r="H17" s="375"/>
      <c r="I17" s="375">
        <v>0</v>
      </c>
      <c r="J17" s="375">
        <v>0</v>
      </c>
      <c r="K17" s="375"/>
      <c r="L17" s="375">
        <v>3524872</v>
      </c>
      <c r="M17" s="375">
        <v>6365950203</v>
      </c>
      <c r="N17" s="375"/>
      <c r="O17" s="375">
        <v>33139755</v>
      </c>
      <c r="P17" s="375"/>
      <c r="Q17" s="375">
        <v>2114</v>
      </c>
      <c r="R17" s="375"/>
      <c r="S17" s="375">
        <v>70701693039</v>
      </c>
      <c r="T17" s="375"/>
      <c r="U17" s="375">
        <v>69640600290</v>
      </c>
      <c r="W17" s="378">
        <v>2.1527162458391723E-2</v>
      </c>
      <c r="X17" s="389"/>
    </row>
    <row r="18" spans="1:24" ht="20.25">
      <c r="A18" s="13" t="s">
        <v>24</v>
      </c>
      <c r="C18" s="375">
        <v>70247</v>
      </c>
      <c r="D18" s="375"/>
      <c r="E18" s="375">
        <v>70310780</v>
      </c>
      <c r="F18" s="375"/>
      <c r="G18" s="375">
        <v>69829030</v>
      </c>
      <c r="H18" s="375"/>
      <c r="I18" s="375">
        <v>0</v>
      </c>
      <c r="J18" s="375">
        <v>0</v>
      </c>
      <c r="K18" s="375"/>
      <c r="L18" s="375">
        <v>0</v>
      </c>
      <c r="M18" s="375">
        <v>0</v>
      </c>
      <c r="N18" s="375"/>
      <c r="O18" s="375">
        <v>70247</v>
      </c>
      <c r="P18" s="375"/>
      <c r="Q18" s="375">
        <v>1000</v>
      </c>
      <c r="R18" s="375"/>
      <c r="S18" s="375">
        <v>70310780</v>
      </c>
      <c r="T18" s="375"/>
      <c r="U18" s="375">
        <v>69829030</v>
      </c>
      <c r="W18" s="378">
        <v>2.1585409471804388E-5</v>
      </c>
      <c r="X18" s="389"/>
    </row>
    <row r="19" spans="1:24" ht="20.25">
      <c r="A19" s="14" t="s">
        <v>25</v>
      </c>
      <c r="C19" s="375">
        <v>2450000</v>
      </c>
      <c r="D19" s="375"/>
      <c r="E19" s="375">
        <v>9648092144</v>
      </c>
      <c r="F19" s="375"/>
      <c r="G19" s="375">
        <v>8195196712</v>
      </c>
      <c r="H19" s="375"/>
      <c r="I19" s="375">
        <v>0</v>
      </c>
      <c r="J19" s="375">
        <v>0</v>
      </c>
      <c r="K19" s="375"/>
      <c r="L19" s="375">
        <v>0</v>
      </c>
      <c r="M19" s="375">
        <v>0</v>
      </c>
      <c r="N19" s="375"/>
      <c r="O19" s="375">
        <v>2450000</v>
      </c>
      <c r="P19" s="375"/>
      <c r="Q19" s="375">
        <v>3365</v>
      </c>
      <c r="R19" s="375"/>
      <c r="S19" s="375">
        <v>9648092144</v>
      </c>
      <c r="T19" s="375"/>
      <c r="U19" s="375">
        <v>8195196712</v>
      </c>
      <c r="W19" s="378">
        <v>2.533282744017853E-3</v>
      </c>
      <c r="X19" s="389"/>
    </row>
    <row r="20" spans="1:24" ht="30">
      <c r="A20" s="15" t="s">
        <v>26</v>
      </c>
      <c r="C20" s="375">
        <v>1316253</v>
      </c>
      <c r="D20" s="375"/>
      <c r="E20" s="375">
        <v>48581660596</v>
      </c>
      <c r="F20" s="375"/>
      <c r="G20" s="375">
        <v>51944325398</v>
      </c>
      <c r="H20" s="375"/>
      <c r="I20" s="375">
        <v>0</v>
      </c>
      <c r="J20" s="375">
        <v>0</v>
      </c>
      <c r="K20" s="375"/>
      <c r="L20" s="375">
        <v>0</v>
      </c>
      <c r="M20" s="375">
        <v>0</v>
      </c>
      <c r="N20" s="375"/>
      <c r="O20" s="375">
        <v>1316253</v>
      </c>
      <c r="P20" s="375"/>
      <c r="Q20" s="375">
        <v>48850</v>
      </c>
      <c r="R20" s="375"/>
      <c r="S20" s="375">
        <v>48581660596</v>
      </c>
      <c r="T20" s="375"/>
      <c r="U20" s="375">
        <v>63916380244</v>
      </c>
      <c r="W20" s="378">
        <v>1.9757703057342889E-2</v>
      </c>
      <c r="X20" s="389"/>
    </row>
    <row r="21" spans="1:24" ht="20.25">
      <c r="A21" s="16" t="s">
        <v>27</v>
      </c>
      <c r="C21" s="375">
        <v>1000000</v>
      </c>
      <c r="D21" s="375"/>
      <c r="E21" s="375">
        <v>22041428485</v>
      </c>
      <c r="F21" s="375"/>
      <c r="G21" s="375">
        <v>20308441500</v>
      </c>
      <c r="H21" s="375"/>
      <c r="I21" s="375">
        <v>0</v>
      </c>
      <c r="J21" s="375">
        <v>0</v>
      </c>
      <c r="K21" s="375"/>
      <c r="L21" s="375">
        <v>0</v>
      </c>
      <c r="M21" s="375">
        <v>0</v>
      </c>
      <c r="N21" s="375"/>
      <c r="O21" s="375">
        <v>1000000</v>
      </c>
      <c r="P21" s="375"/>
      <c r="Q21" s="375">
        <v>25840</v>
      </c>
      <c r="R21" s="375"/>
      <c r="S21" s="375">
        <v>22041428485</v>
      </c>
      <c r="T21" s="375"/>
      <c r="U21" s="375">
        <v>25686252000</v>
      </c>
      <c r="W21" s="378">
        <v>7.9400826162980415E-3</v>
      </c>
      <c r="X21" s="389"/>
    </row>
    <row r="22" spans="1:24" ht="20.25">
      <c r="A22" s="17" t="s">
        <v>28</v>
      </c>
      <c r="C22" s="375"/>
      <c r="D22" s="375"/>
      <c r="E22" s="375"/>
      <c r="F22" s="375"/>
      <c r="G22" s="375"/>
      <c r="H22" s="375"/>
      <c r="I22" s="375">
        <v>10000000</v>
      </c>
      <c r="J22" s="375">
        <v>20315109982</v>
      </c>
      <c r="K22" s="375"/>
      <c r="L22" s="375">
        <v>0</v>
      </c>
      <c r="M22" s="375">
        <v>0</v>
      </c>
      <c r="N22" s="375"/>
      <c r="O22" s="375">
        <v>10000000</v>
      </c>
      <c r="P22" s="375"/>
      <c r="Q22" s="375">
        <v>2302</v>
      </c>
      <c r="R22" s="375"/>
      <c r="S22" s="375">
        <v>20315109982</v>
      </c>
      <c r="T22" s="375"/>
      <c r="U22" s="375">
        <v>22883031000</v>
      </c>
      <c r="W22" s="378">
        <v>7.0735565722593223E-3</v>
      </c>
      <c r="X22" s="389"/>
    </row>
    <row r="23" spans="1:24" ht="30">
      <c r="A23" s="18" t="s">
        <v>29</v>
      </c>
      <c r="C23" s="375">
        <v>21100000</v>
      </c>
      <c r="D23" s="375"/>
      <c r="E23" s="375">
        <v>213510593637</v>
      </c>
      <c r="F23" s="375"/>
      <c r="G23" s="375">
        <v>219812288400</v>
      </c>
      <c r="H23" s="375"/>
      <c r="I23" s="375">
        <v>0</v>
      </c>
      <c r="J23" s="375">
        <v>0</v>
      </c>
      <c r="K23" s="375"/>
      <c r="L23" s="375">
        <v>0</v>
      </c>
      <c r="M23" s="375">
        <v>0</v>
      </c>
      <c r="N23" s="375"/>
      <c r="O23" s="375">
        <v>21100000</v>
      </c>
      <c r="P23" s="375"/>
      <c r="Q23" s="375">
        <v>12440</v>
      </c>
      <c r="R23" s="375"/>
      <c r="S23" s="375">
        <v>213510593637</v>
      </c>
      <c r="T23" s="375"/>
      <c r="U23" s="375">
        <v>260922220200</v>
      </c>
      <c r="W23" s="378">
        <v>8.0655752533141445E-2</v>
      </c>
      <c r="X23" s="389"/>
    </row>
    <row r="24" spans="1:24" ht="20.25">
      <c r="A24" s="19" t="s">
        <v>30</v>
      </c>
      <c r="C24" s="375">
        <v>16500000</v>
      </c>
      <c r="D24" s="375"/>
      <c r="E24" s="375">
        <v>218993092508</v>
      </c>
      <c r="F24" s="375"/>
      <c r="G24" s="375">
        <v>289984266000</v>
      </c>
      <c r="H24" s="375"/>
      <c r="I24" s="375">
        <v>0</v>
      </c>
      <c r="J24" s="375">
        <v>0</v>
      </c>
      <c r="K24" s="375"/>
      <c r="L24" s="375">
        <v>0</v>
      </c>
      <c r="M24" s="375">
        <v>0</v>
      </c>
      <c r="N24" s="375"/>
      <c r="O24" s="375">
        <v>16500000</v>
      </c>
      <c r="P24" s="375"/>
      <c r="Q24" s="375">
        <v>18810</v>
      </c>
      <c r="R24" s="375"/>
      <c r="S24" s="375">
        <v>218993092508</v>
      </c>
      <c r="T24" s="375"/>
      <c r="U24" s="375">
        <v>308518328250</v>
      </c>
      <c r="W24" s="378">
        <v>9.5368565836197419E-2</v>
      </c>
      <c r="X24" s="389"/>
    </row>
    <row r="25" spans="1:24" ht="30">
      <c r="A25" s="20" t="s">
        <v>31</v>
      </c>
      <c r="C25" s="375">
        <v>3200000</v>
      </c>
      <c r="D25" s="375"/>
      <c r="E25" s="375">
        <v>17094269806</v>
      </c>
      <c r="F25" s="375"/>
      <c r="G25" s="375">
        <v>18131472000</v>
      </c>
      <c r="H25" s="375"/>
      <c r="I25" s="375">
        <v>0</v>
      </c>
      <c r="J25" s="375">
        <v>0</v>
      </c>
      <c r="K25" s="375"/>
      <c r="L25" s="375">
        <v>0</v>
      </c>
      <c r="M25" s="375">
        <v>0</v>
      </c>
      <c r="N25" s="375"/>
      <c r="O25" s="375">
        <v>3200000</v>
      </c>
      <c r="P25" s="375"/>
      <c r="Q25" s="375">
        <v>7020</v>
      </c>
      <c r="R25" s="375"/>
      <c r="S25" s="375">
        <v>17094269806</v>
      </c>
      <c r="T25" s="375"/>
      <c r="U25" s="375">
        <v>22330339200</v>
      </c>
      <c r="W25" s="378">
        <v>6.9027095933637452E-3</v>
      </c>
      <c r="X25" s="389"/>
    </row>
    <row r="26" spans="1:24" ht="20.25">
      <c r="A26" s="21" t="s">
        <v>32</v>
      </c>
      <c r="C26" s="375">
        <v>2507616</v>
      </c>
      <c r="D26" s="375"/>
      <c r="E26" s="375">
        <v>60119791406</v>
      </c>
      <c r="F26" s="375"/>
      <c r="G26" s="375">
        <v>61370167760</v>
      </c>
      <c r="H26" s="375"/>
      <c r="I26" s="375">
        <v>0</v>
      </c>
      <c r="J26" s="375">
        <v>0</v>
      </c>
      <c r="K26" s="375"/>
      <c r="L26" s="375">
        <v>1072616</v>
      </c>
      <c r="M26" s="375">
        <v>27453514133</v>
      </c>
      <c r="N26" s="375"/>
      <c r="O26" s="375">
        <v>1435000</v>
      </c>
      <c r="P26" s="375"/>
      <c r="Q26" s="375">
        <v>29260</v>
      </c>
      <c r="R26" s="375"/>
      <c r="S26" s="375">
        <v>34403952067</v>
      </c>
      <c r="T26" s="375"/>
      <c r="U26" s="375">
        <v>41738270805</v>
      </c>
      <c r="W26" s="378">
        <v>1.2902050421880177E-2</v>
      </c>
      <c r="X26" s="389"/>
    </row>
    <row r="27" spans="1:24" ht="20.25">
      <c r="A27" s="22" t="s">
        <v>33</v>
      </c>
      <c r="C27" s="375"/>
      <c r="D27" s="375"/>
      <c r="E27" s="375"/>
      <c r="F27" s="375"/>
      <c r="G27" s="375"/>
      <c r="H27" s="375"/>
      <c r="I27" s="375">
        <v>2200000</v>
      </c>
      <c r="J27" s="375">
        <v>51065344704</v>
      </c>
      <c r="K27" s="375"/>
      <c r="L27" s="375">
        <v>0</v>
      </c>
      <c r="M27" s="375">
        <v>0</v>
      </c>
      <c r="N27" s="375"/>
      <c r="O27" s="375">
        <v>2200000</v>
      </c>
      <c r="P27" s="375"/>
      <c r="Q27" s="375">
        <v>24560</v>
      </c>
      <c r="R27" s="375"/>
      <c r="S27" s="375">
        <v>51065344704</v>
      </c>
      <c r="T27" s="375"/>
      <c r="U27" s="375">
        <v>53710509600</v>
      </c>
      <c r="W27" s="378">
        <v>1.6602884826773055E-2</v>
      </c>
      <c r="X27" s="389"/>
    </row>
    <row r="28" spans="1:24" ht="20.25">
      <c r="A28" s="23" t="s">
        <v>34</v>
      </c>
      <c r="C28" s="375">
        <v>2700000</v>
      </c>
      <c r="D28" s="375"/>
      <c r="E28" s="375">
        <v>19249488475</v>
      </c>
      <c r="F28" s="375"/>
      <c r="G28" s="375">
        <v>23484431250</v>
      </c>
      <c r="H28" s="375"/>
      <c r="I28" s="375">
        <v>0</v>
      </c>
      <c r="J28" s="375">
        <v>0</v>
      </c>
      <c r="K28" s="375"/>
      <c r="L28" s="375">
        <v>0</v>
      </c>
      <c r="M28" s="375">
        <v>0</v>
      </c>
      <c r="N28" s="375"/>
      <c r="O28" s="375">
        <v>2700000</v>
      </c>
      <c r="P28" s="375"/>
      <c r="Q28" s="375">
        <v>9080</v>
      </c>
      <c r="R28" s="375"/>
      <c r="S28" s="375">
        <v>19249488475</v>
      </c>
      <c r="T28" s="375"/>
      <c r="U28" s="375">
        <v>24370129800</v>
      </c>
      <c r="W28" s="378">
        <v>7.5332455658344722E-3</v>
      </c>
      <c r="X28" s="389"/>
    </row>
    <row r="29" spans="1:24" ht="30">
      <c r="A29" s="24" t="s">
        <v>35</v>
      </c>
      <c r="C29" s="375">
        <v>13333333</v>
      </c>
      <c r="D29" s="375"/>
      <c r="E29" s="375">
        <v>100980139650</v>
      </c>
      <c r="F29" s="375"/>
      <c r="G29" s="375">
        <v>92645457684</v>
      </c>
      <c r="H29" s="375"/>
      <c r="I29" s="375">
        <v>0</v>
      </c>
      <c r="J29" s="375">
        <v>0</v>
      </c>
      <c r="K29" s="375"/>
      <c r="L29" s="375">
        <v>0</v>
      </c>
      <c r="M29" s="375">
        <v>0</v>
      </c>
      <c r="N29" s="375"/>
      <c r="O29" s="375">
        <v>13333333</v>
      </c>
      <c r="P29" s="375"/>
      <c r="Q29" s="375">
        <v>8370</v>
      </c>
      <c r="R29" s="375"/>
      <c r="S29" s="375">
        <v>100980139650</v>
      </c>
      <c r="T29" s="375"/>
      <c r="U29" s="375">
        <v>110935977227</v>
      </c>
      <c r="W29" s="378">
        <v>3.4292306417539546E-2</v>
      </c>
      <c r="X29" s="389"/>
    </row>
    <row r="30" spans="1:24" ht="30">
      <c r="A30" s="25" t="s">
        <v>36</v>
      </c>
      <c r="C30" s="375">
        <v>5365706</v>
      </c>
      <c r="D30" s="375"/>
      <c r="E30" s="375">
        <v>39430500402</v>
      </c>
      <c r="F30" s="375"/>
      <c r="G30" s="375">
        <v>46990602234</v>
      </c>
      <c r="H30" s="375"/>
      <c r="I30" s="375">
        <v>0</v>
      </c>
      <c r="J30" s="375">
        <v>0</v>
      </c>
      <c r="K30" s="375"/>
      <c r="L30" s="375">
        <v>0</v>
      </c>
      <c r="M30" s="375">
        <v>0</v>
      </c>
      <c r="N30" s="375"/>
      <c r="O30" s="375">
        <v>5365706</v>
      </c>
      <c r="P30" s="375"/>
      <c r="Q30" s="375">
        <v>9350</v>
      </c>
      <c r="R30" s="375"/>
      <c r="S30" s="375">
        <v>39430500402</v>
      </c>
      <c r="T30" s="375"/>
      <c r="U30" s="375">
        <v>49870843461</v>
      </c>
      <c r="W30" s="378">
        <v>1.54159749435148E-2</v>
      </c>
      <c r="X30" s="389"/>
    </row>
    <row r="31" spans="1:24" ht="20.25">
      <c r="A31" s="26" t="s">
        <v>37</v>
      </c>
      <c r="C31" s="375">
        <v>6900000</v>
      </c>
      <c r="D31" s="375"/>
      <c r="E31" s="375">
        <v>79229671655</v>
      </c>
      <c r="F31" s="375"/>
      <c r="G31" s="375">
        <v>89440642800</v>
      </c>
      <c r="H31" s="375"/>
      <c r="I31" s="375">
        <v>0</v>
      </c>
      <c r="J31" s="375">
        <v>0</v>
      </c>
      <c r="K31" s="375"/>
      <c r="L31" s="375">
        <v>0</v>
      </c>
      <c r="M31" s="375">
        <v>0</v>
      </c>
      <c r="N31" s="375"/>
      <c r="O31" s="375">
        <v>6900000</v>
      </c>
      <c r="P31" s="375"/>
      <c r="Q31" s="375">
        <v>14840</v>
      </c>
      <c r="R31" s="375"/>
      <c r="S31" s="375">
        <v>79229671655</v>
      </c>
      <c r="T31" s="375"/>
      <c r="U31" s="375">
        <v>101786743800</v>
      </c>
      <c r="W31" s="378">
        <v>3.146411376077609E-2</v>
      </c>
      <c r="X31" s="389"/>
    </row>
    <row r="32" spans="1:24" ht="20.25">
      <c r="A32" s="27" t="s">
        <v>38</v>
      </c>
      <c r="C32" s="375">
        <v>52650000</v>
      </c>
      <c r="D32" s="375"/>
      <c r="E32" s="375">
        <v>169987540512</v>
      </c>
      <c r="F32" s="375"/>
      <c r="G32" s="375">
        <v>191918798077</v>
      </c>
      <c r="H32" s="375"/>
      <c r="I32" s="375">
        <v>0</v>
      </c>
      <c r="J32" s="375">
        <v>0</v>
      </c>
      <c r="K32" s="375"/>
      <c r="L32" s="375">
        <v>23400000</v>
      </c>
      <c r="M32" s="375">
        <v>87646574087</v>
      </c>
      <c r="N32" s="375"/>
      <c r="O32" s="375">
        <v>29250000</v>
      </c>
      <c r="P32" s="375"/>
      <c r="Q32" s="375">
        <v>4134</v>
      </c>
      <c r="R32" s="375"/>
      <c r="S32" s="375">
        <v>94437522508</v>
      </c>
      <c r="T32" s="375"/>
      <c r="U32" s="375">
        <v>120200028975</v>
      </c>
      <c r="W32" s="378">
        <v>3.715599148302829E-2</v>
      </c>
      <c r="X32" s="389"/>
    </row>
    <row r="33" spans="1:24" ht="20.25">
      <c r="A33" s="28" t="s">
        <v>39</v>
      </c>
      <c r="C33" s="375">
        <v>45352355</v>
      </c>
      <c r="D33" s="375"/>
      <c r="E33" s="375">
        <v>278601551532</v>
      </c>
      <c r="F33" s="375"/>
      <c r="G33" s="375">
        <v>249306271937</v>
      </c>
      <c r="H33" s="375"/>
      <c r="I33" s="375">
        <v>3010283</v>
      </c>
      <c r="J33" s="375">
        <v>17925593354</v>
      </c>
      <c r="K33" s="375"/>
      <c r="L33" s="375">
        <v>0</v>
      </c>
      <c r="M33" s="375">
        <v>0</v>
      </c>
      <c r="N33" s="375"/>
      <c r="O33" s="375">
        <v>48362638</v>
      </c>
      <c r="P33" s="375"/>
      <c r="Q33" s="375">
        <v>6400</v>
      </c>
      <c r="R33" s="375"/>
      <c r="S33" s="375">
        <v>296527144886</v>
      </c>
      <c r="T33" s="375"/>
      <c r="U33" s="375">
        <v>307679233945</v>
      </c>
      <c r="W33" s="378">
        <v>9.5109186690319494E-2</v>
      </c>
      <c r="X33" s="389"/>
    </row>
    <row r="34" spans="1:24" ht="20.25">
      <c r="A34" s="29" t="s">
        <v>40</v>
      </c>
      <c r="C34" s="375">
        <v>21421840</v>
      </c>
      <c r="D34" s="375"/>
      <c r="E34" s="375">
        <v>69097830967</v>
      </c>
      <c r="F34" s="375"/>
      <c r="G34" s="375">
        <v>85645996569</v>
      </c>
      <c r="H34" s="375"/>
      <c r="I34" s="375">
        <v>0</v>
      </c>
      <c r="J34" s="375">
        <v>0</v>
      </c>
      <c r="K34" s="375"/>
      <c r="L34" s="375">
        <v>12152272</v>
      </c>
      <c r="M34" s="375">
        <v>56695350155</v>
      </c>
      <c r="N34" s="375"/>
      <c r="O34" s="375">
        <v>9269568</v>
      </c>
      <c r="P34" s="375"/>
      <c r="Q34" s="375">
        <v>5043</v>
      </c>
      <c r="R34" s="375"/>
      <c r="S34" s="375">
        <v>29899721163</v>
      </c>
      <c r="T34" s="375"/>
      <c r="U34" s="375">
        <v>46468290157</v>
      </c>
      <c r="W34" s="378">
        <v>1.4364184501681641E-2</v>
      </c>
      <c r="X34" s="389"/>
    </row>
    <row r="35" spans="1:24" ht="20.25">
      <c r="A35" s="30" t="s">
        <v>41</v>
      </c>
      <c r="C35" s="375">
        <v>4800000</v>
      </c>
      <c r="D35" s="375"/>
      <c r="E35" s="375">
        <v>42561701497</v>
      </c>
      <c r="F35" s="375"/>
      <c r="G35" s="375">
        <v>24716059200</v>
      </c>
      <c r="H35" s="375"/>
      <c r="I35" s="375">
        <v>0</v>
      </c>
      <c r="J35" s="375">
        <v>0</v>
      </c>
      <c r="K35" s="375"/>
      <c r="L35" s="375">
        <v>0</v>
      </c>
      <c r="M35" s="375">
        <v>0</v>
      </c>
      <c r="N35" s="375"/>
      <c r="O35" s="375">
        <v>4800000</v>
      </c>
      <c r="P35" s="375"/>
      <c r="Q35" s="375">
        <v>6000</v>
      </c>
      <c r="R35" s="375"/>
      <c r="S35" s="375">
        <v>42561701497</v>
      </c>
      <c r="T35" s="375"/>
      <c r="U35" s="375">
        <v>28628640000</v>
      </c>
      <c r="W35" s="378">
        <v>8.8496276837996737E-3</v>
      </c>
      <c r="X35" s="389"/>
    </row>
    <row r="36" spans="1:24" ht="20.25">
      <c r="A36" s="31" t="s">
        <v>42</v>
      </c>
      <c r="C36" s="375">
        <v>5500000</v>
      </c>
      <c r="D36" s="375"/>
      <c r="E36" s="375">
        <v>37617645809</v>
      </c>
      <c r="F36" s="375"/>
      <c r="G36" s="375">
        <v>37997561250</v>
      </c>
      <c r="H36" s="375"/>
      <c r="I36" s="375">
        <v>0</v>
      </c>
      <c r="J36" s="375">
        <v>0</v>
      </c>
      <c r="K36" s="375"/>
      <c r="L36" s="375">
        <v>5500000</v>
      </c>
      <c r="M36" s="375">
        <v>40243913040</v>
      </c>
      <c r="N36" s="375"/>
      <c r="O36" s="375">
        <v>0</v>
      </c>
      <c r="P36" s="375"/>
      <c r="Q36" s="375">
        <v>0</v>
      </c>
      <c r="R36" s="375"/>
      <c r="S36" s="375">
        <v>0</v>
      </c>
      <c r="T36" s="375"/>
      <c r="U36" s="375">
        <v>0</v>
      </c>
      <c r="W36" s="378">
        <v>0</v>
      </c>
      <c r="X36" s="389"/>
    </row>
    <row r="37" spans="1:24" ht="20.25">
      <c r="A37" s="32" t="s">
        <v>43</v>
      </c>
      <c r="C37" s="375">
        <v>8994431</v>
      </c>
      <c r="D37" s="375"/>
      <c r="E37" s="375">
        <v>60029917943</v>
      </c>
      <c r="F37" s="375"/>
      <c r="G37" s="375">
        <v>64195763493</v>
      </c>
      <c r="H37" s="375"/>
      <c r="I37" s="375">
        <v>3800000</v>
      </c>
      <c r="J37" s="375">
        <v>29657092805</v>
      </c>
      <c r="K37" s="375"/>
      <c r="L37" s="375">
        <v>0</v>
      </c>
      <c r="M37" s="375">
        <v>0</v>
      </c>
      <c r="N37" s="375"/>
      <c r="O37" s="375">
        <v>12794431</v>
      </c>
      <c r="P37" s="375"/>
      <c r="Q37" s="375">
        <v>7880</v>
      </c>
      <c r="R37" s="375"/>
      <c r="S37" s="375">
        <v>89687010748</v>
      </c>
      <c r="T37" s="375"/>
      <c r="U37" s="375">
        <v>100220236588</v>
      </c>
      <c r="W37" s="378">
        <v>3.0979878198409628E-2</v>
      </c>
      <c r="X37" s="389"/>
    </row>
    <row r="38" spans="1:24" ht="20.25">
      <c r="A38" s="33" t="s">
        <v>44</v>
      </c>
      <c r="C38" s="375">
        <v>1445552</v>
      </c>
      <c r="D38" s="375"/>
      <c r="E38" s="375">
        <v>15385626821</v>
      </c>
      <c r="F38" s="375"/>
      <c r="G38" s="375">
        <v>25750161304</v>
      </c>
      <c r="H38" s="375"/>
      <c r="I38" s="375">
        <v>0</v>
      </c>
      <c r="J38" s="375">
        <v>0</v>
      </c>
      <c r="K38" s="375"/>
      <c r="L38" s="375">
        <v>0</v>
      </c>
      <c r="M38" s="375">
        <v>0</v>
      </c>
      <c r="N38" s="375"/>
      <c r="O38" s="375">
        <v>1445552</v>
      </c>
      <c r="P38" s="375"/>
      <c r="Q38" s="375">
        <v>20220</v>
      </c>
      <c r="R38" s="375"/>
      <c r="S38" s="375">
        <v>15385626821</v>
      </c>
      <c r="T38" s="375"/>
      <c r="U38" s="375">
        <v>29055148524</v>
      </c>
      <c r="W38" s="378">
        <v>8.9814691419117937E-3</v>
      </c>
      <c r="X38" s="389"/>
    </row>
    <row r="39" spans="1:24" ht="20.25">
      <c r="A39" s="34" t="s">
        <v>45</v>
      </c>
      <c r="C39" s="375">
        <v>1500000</v>
      </c>
      <c r="D39" s="375"/>
      <c r="E39" s="375">
        <v>19373924183</v>
      </c>
      <c r="F39" s="375"/>
      <c r="G39" s="375">
        <v>24095772000</v>
      </c>
      <c r="H39" s="375"/>
      <c r="I39" s="375">
        <v>0</v>
      </c>
      <c r="J39" s="375">
        <v>0</v>
      </c>
      <c r="K39" s="375"/>
      <c r="L39" s="375">
        <v>0</v>
      </c>
      <c r="M39" s="375">
        <v>0</v>
      </c>
      <c r="N39" s="375"/>
      <c r="O39" s="375">
        <v>1500000</v>
      </c>
      <c r="P39" s="375"/>
      <c r="Q39" s="375">
        <v>17010</v>
      </c>
      <c r="R39" s="375"/>
      <c r="S39" s="375">
        <v>19373924183</v>
      </c>
      <c r="T39" s="375"/>
      <c r="U39" s="375">
        <v>25363185750</v>
      </c>
      <c r="W39" s="378">
        <v>7.8402170261162741E-3</v>
      </c>
      <c r="X39" s="389"/>
    </row>
    <row r="40" spans="1:24" ht="20.25">
      <c r="A40" s="35" t="s">
        <v>46</v>
      </c>
      <c r="C40" s="375">
        <v>37300005</v>
      </c>
      <c r="D40" s="375"/>
      <c r="E40" s="375">
        <v>103580150985</v>
      </c>
      <c r="F40" s="375"/>
      <c r="G40" s="375">
        <v>128178887887</v>
      </c>
      <c r="H40" s="375"/>
      <c r="I40" s="375">
        <v>0</v>
      </c>
      <c r="J40" s="375">
        <v>0</v>
      </c>
      <c r="K40" s="375"/>
      <c r="L40" s="375">
        <v>0</v>
      </c>
      <c r="M40" s="375">
        <v>0</v>
      </c>
      <c r="N40" s="375"/>
      <c r="O40" s="375">
        <v>37300005</v>
      </c>
      <c r="P40" s="375"/>
      <c r="Q40" s="375">
        <v>4174</v>
      </c>
      <c r="R40" s="375"/>
      <c r="S40" s="375">
        <v>103580150985</v>
      </c>
      <c r="T40" s="375"/>
      <c r="U40" s="375">
        <v>154763864056</v>
      </c>
      <c r="W40" s="378">
        <v>4.7840294746861425E-2</v>
      </c>
      <c r="X40" s="389"/>
    </row>
    <row r="41" spans="1:24" ht="20.25">
      <c r="A41" s="36" t="s">
        <v>47</v>
      </c>
      <c r="C41" s="375">
        <v>5800000</v>
      </c>
      <c r="D41" s="375"/>
      <c r="E41" s="375">
        <v>162143645623</v>
      </c>
      <c r="F41" s="375"/>
      <c r="G41" s="375">
        <v>217589592600</v>
      </c>
      <c r="H41" s="375"/>
      <c r="I41" s="375">
        <v>0</v>
      </c>
      <c r="J41" s="375">
        <v>0</v>
      </c>
      <c r="K41" s="375"/>
      <c r="L41" s="375">
        <v>0</v>
      </c>
      <c r="M41" s="375">
        <v>0</v>
      </c>
      <c r="N41" s="375"/>
      <c r="O41" s="375">
        <v>5800000</v>
      </c>
      <c r="P41" s="375"/>
      <c r="Q41" s="375">
        <v>38180</v>
      </c>
      <c r="R41" s="375"/>
      <c r="S41" s="375">
        <v>162143645623</v>
      </c>
      <c r="T41" s="375"/>
      <c r="U41" s="375">
        <v>220126408200</v>
      </c>
      <c r="W41" s="378">
        <v>6.8045033083726905E-2</v>
      </c>
      <c r="X41" s="389"/>
    </row>
    <row r="42" spans="1:24" ht="20.25">
      <c r="A42" s="37" t="s">
        <v>48</v>
      </c>
      <c r="C42" s="375">
        <v>195500</v>
      </c>
      <c r="D42" s="375"/>
      <c r="E42" s="375">
        <v>21530225432</v>
      </c>
      <c r="F42" s="375"/>
      <c r="G42" s="375">
        <v>30308763429</v>
      </c>
      <c r="H42" s="375"/>
      <c r="I42" s="375">
        <v>0</v>
      </c>
      <c r="J42" s="375">
        <v>0</v>
      </c>
      <c r="K42" s="375"/>
      <c r="L42" s="375">
        <v>0</v>
      </c>
      <c r="M42" s="375">
        <v>0</v>
      </c>
      <c r="N42" s="375"/>
      <c r="O42" s="375">
        <v>2150500</v>
      </c>
      <c r="P42" s="375"/>
      <c r="Q42" s="375">
        <v>13675</v>
      </c>
      <c r="R42" s="375"/>
      <c r="S42" s="375">
        <v>21530225432</v>
      </c>
      <c r="T42" s="375"/>
      <c r="U42" s="375">
        <v>29233109379</v>
      </c>
      <c r="W42" s="378">
        <v>9.0364800438980791E-3</v>
      </c>
      <c r="X42" s="389"/>
    </row>
    <row r="43" spans="1:24" ht="20.25">
      <c r="A43" s="38" t="s">
        <v>49</v>
      </c>
      <c r="C43" s="375">
        <v>371768</v>
      </c>
      <c r="D43" s="375"/>
      <c r="E43" s="375">
        <v>892761343</v>
      </c>
      <c r="F43" s="375"/>
      <c r="G43" s="375">
        <v>1049169428</v>
      </c>
      <c r="H43" s="375"/>
      <c r="I43" s="375">
        <v>0</v>
      </c>
      <c r="J43" s="375">
        <v>0</v>
      </c>
      <c r="K43" s="375"/>
      <c r="L43" s="375">
        <v>0</v>
      </c>
      <c r="M43" s="375">
        <v>0</v>
      </c>
      <c r="N43" s="375"/>
      <c r="O43" s="375">
        <v>371768</v>
      </c>
      <c r="P43" s="375"/>
      <c r="Q43" s="375">
        <v>3723</v>
      </c>
      <c r="R43" s="375"/>
      <c r="S43" s="375">
        <v>892761343</v>
      </c>
      <c r="T43" s="375"/>
      <c r="U43" s="375">
        <v>1375856915</v>
      </c>
      <c r="W43" s="378">
        <v>4.2530212556136845E-4</v>
      </c>
      <c r="X43" s="389"/>
    </row>
    <row r="44" spans="1:24" ht="20.25">
      <c r="A44" s="39" t="s">
        <v>50</v>
      </c>
      <c r="C44" s="375"/>
      <c r="D44" s="375"/>
      <c r="E44" s="375"/>
      <c r="F44" s="375"/>
      <c r="G44" s="375"/>
      <c r="H44" s="375"/>
      <c r="I44" s="375">
        <v>8796939</v>
      </c>
      <c r="J44" s="375">
        <v>98421179212</v>
      </c>
      <c r="K44" s="375"/>
      <c r="L44" s="375">
        <v>0</v>
      </c>
      <c r="M44" s="375">
        <v>0</v>
      </c>
      <c r="N44" s="375"/>
      <c r="O44" s="375">
        <v>8796939</v>
      </c>
      <c r="P44" s="375"/>
      <c r="Q44" s="375">
        <v>12660</v>
      </c>
      <c r="R44" s="375"/>
      <c r="S44" s="375">
        <v>98421179212</v>
      </c>
      <c r="T44" s="375"/>
      <c r="U44" s="375">
        <v>110706600716</v>
      </c>
      <c r="W44" s="378">
        <v>3.4221402011261115E-2</v>
      </c>
      <c r="X44" s="389"/>
    </row>
    <row r="45" spans="1:24" ht="20.25">
      <c r="A45" s="40" t="s">
        <v>51</v>
      </c>
      <c r="C45" s="375">
        <v>13288342</v>
      </c>
      <c r="D45" s="375"/>
      <c r="E45" s="375">
        <v>156270379985</v>
      </c>
      <c r="F45" s="375"/>
      <c r="G45" s="375">
        <v>160756893363</v>
      </c>
      <c r="H45" s="375"/>
      <c r="I45" s="375">
        <v>0</v>
      </c>
      <c r="J45" s="375">
        <v>0</v>
      </c>
      <c r="K45" s="375"/>
      <c r="L45" s="375">
        <v>0</v>
      </c>
      <c r="M45" s="375">
        <v>0</v>
      </c>
      <c r="N45" s="375"/>
      <c r="O45" s="375">
        <v>13288342</v>
      </c>
      <c r="P45" s="375"/>
      <c r="Q45" s="375">
        <v>13560</v>
      </c>
      <c r="R45" s="375"/>
      <c r="S45" s="375">
        <v>156270379985</v>
      </c>
      <c r="T45" s="375"/>
      <c r="U45" s="375">
        <v>179117787511</v>
      </c>
      <c r="W45" s="378">
        <v>5.5368530639886948E-2</v>
      </c>
      <c r="X45" s="389"/>
    </row>
    <row r="46" spans="1:24" ht="30">
      <c r="A46" s="41" t="s">
        <v>52</v>
      </c>
      <c r="C46" s="375">
        <v>0</v>
      </c>
      <c r="D46" s="375"/>
      <c r="E46" s="375">
        <v>6288399950</v>
      </c>
      <c r="F46" s="375"/>
      <c r="G46" s="375">
        <v>6288399950</v>
      </c>
      <c r="H46" s="375"/>
      <c r="I46" s="375">
        <v>0</v>
      </c>
      <c r="J46" s="375">
        <v>0</v>
      </c>
      <c r="K46" s="375"/>
      <c r="L46" s="375">
        <v>0</v>
      </c>
      <c r="M46" s="375">
        <v>0</v>
      </c>
      <c r="N46" s="375"/>
      <c r="O46" s="375">
        <v>0</v>
      </c>
      <c r="P46" s="375"/>
      <c r="Q46" s="375">
        <v>12560</v>
      </c>
      <c r="R46" s="375"/>
      <c r="S46" s="375">
        <v>6288399950</v>
      </c>
      <c r="T46" s="375"/>
      <c r="U46" s="375">
        <v>6288399950</v>
      </c>
      <c r="W46" s="378">
        <v>1.9438575595740659E-3</v>
      </c>
      <c r="X46" s="389"/>
    </row>
    <row r="47" spans="1:24" ht="30">
      <c r="A47" s="42" t="s">
        <v>53</v>
      </c>
      <c r="C47" s="375">
        <v>634714</v>
      </c>
      <c r="D47" s="375"/>
      <c r="E47" s="375">
        <v>75199735845</v>
      </c>
      <c r="F47" s="375"/>
      <c r="G47" s="375">
        <v>86255459022</v>
      </c>
      <c r="H47" s="375"/>
      <c r="I47" s="375">
        <v>0</v>
      </c>
      <c r="J47" s="375">
        <v>0</v>
      </c>
      <c r="K47" s="375"/>
      <c r="L47" s="375">
        <v>0</v>
      </c>
      <c r="M47" s="375">
        <v>0</v>
      </c>
      <c r="N47" s="375"/>
      <c r="O47" s="375">
        <v>634714</v>
      </c>
      <c r="P47" s="375"/>
      <c r="Q47" s="375">
        <v>143140</v>
      </c>
      <c r="R47" s="375"/>
      <c r="S47" s="375">
        <v>75199735845</v>
      </c>
      <c r="T47" s="375"/>
      <c r="U47" s="375">
        <v>90312386836</v>
      </c>
      <c r="W47" s="378">
        <v>2.7917183587271029E-2</v>
      </c>
      <c r="X47" s="389"/>
    </row>
    <row r="48" spans="1:24" ht="30">
      <c r="A48" s="43" t="s">
        <v>54</v>
      </c>
      <c r="C48" s="375">
        <v>0</v>
      </c>
      <c r="D48" s="375"/>
      <c r="E48" s="375">
        <v>1</v>
      </c>
      <c r="F48" s="375"/>
      <c r="G48" s="375">
        <v>1</v>
      </c>
      <c r="H48" s="375"/>
      <c r="I48" s="375">
        <v>0</v>
      </c>
      <c r="J48" s="375">
        <v>0</v>
      </c>
      <c r="K48" s="375"/>
      <c r="L48" s="375">
        <v>0</v>
      </c>
      <c r="M48" s="375">
        <v>0</v>
      </c>
      <c r="N48" s="375"/>
      <c r="O48" s="375">
        <v>0</v>
      </c>
      <c r="P48" s="375"/>
      <c r="Q48" s="375">
        <v>4833</v>
      </c>
      <c r="R48" s="375"/>
      <c r="S48" s="375">
        <v>1</v>
      </c>
      <c r="T48" s="375"/>
      <c r="U48" s="375">
        <v>1</v>
      </c>
      <c r="W48" s="378">
        <v>3.0911799106767466E-13</v>
      </c>
      <c r="X48" s="389"/>
    </row>
    <row r="49" spans="1:24" ht="20.25">
      <c r="A49" s="44" t="s">
        <v>55</v>
      </c>
      <c r="C49" s="375">
        <v>18692722</v>
      </c>
      <c r="D49" s="375"/>
      <c r="E49" s="375">
        <v>33917083969</v>
      </c>
      <c r="F49" s="375"/>
      <c r="G49" s="375">
        <v>32350392029</v>
      </c>
      <c r="H49" s="375"/>
      <c r="I49" s="375">
        <v>0</v>
      </c>
      <c r="J49" s="375">
        <v>0</v>
      </c>
      <c r="K49" s="375"/>
      <c r="L49" s="375">
        <v>0</v>
      </c>
      <c r="M49" s="375">
        <v>0</v>
      </c>
      <c r="N49" s="375"/>
      <c r="O49" s="375">
        <v>18692722</v>
      </c>
      <c r="P49" s="375"/>
      <c r="Q49" s="375">
        <v>2501</v>
      </c>
      <c r="R49" s="375"/>
      <c r="S49" s="375">
        <v>33917083969</v>
      </c>
      <c r="T49" s="375"/>
      <c r="U49" s="375">
        <v>46472332261</v>
      </c>
      <c r="W49" s="378">
        <v>1.4365433988749808E-2</v>
      </c>
      <c r="X49" s="389"/>
    </row>
    <row r="50" spans="1:24" ht="30">
      <c r="A50" s="45" t="s">
        <v>56</v>
      </c>
      <c r="C50" s="375">
        <v>9100000</v>
      </c>
      <c r="D50" s="375"/>
      <c r="E50" s="375">
        <v>102624624194</v>
      </c>
      <c r="F50" s="375"/>
      <c r="G50" s="375">
        <v>112982728950</v>
      </c>
      <c r="H50" s="375"/>
      <c r="I50" s="375">
        <v>0</v>
      </c>
      <c r="J50" s="375">
        <v>0</v>
      </c>
      <c r="K50" s="375"/>
      <c r="L50" s="375">
        <v>7047303</v>
      </c>
      <c r="M50" s="375">
        <v>85223815451</v>
      </c>
      <c r="N50" s="375"/>
      <c r="O50" s="375">
        <v>2052697</v>
      </c>
      <c r="P50" s="375"/>
      <c r="Q50" s="375">
        <v>10980</v>
      </c>
      <c r="R50" s="375"/>
      <c r="S50" s="375">
        <v>23149149254</v>
      </c>
      <c r="T50" s="375"/>
      <c r="U50" s="375">
        <v>22404508312</v>
      </c>
      <c r="W50" s="378">
        <v>6.9256366002644594E-3</v>
      </c>
      <c r="X50" s="389"/>
    </row>
    <row r="51" spans="1:24" ht="21" thickBot="1">
      <c r="A51" s="46" t="s">
        <v>57</v>
      </c>
      <c r="C51" s="382">
        <f>SUM(C11:$C$50)</f>
        <v>544339490</v>
      </c>
      <c r="D51" s="375"/>
      <c r="E51" s="382">
        <f>SUM(E11:$E$50)</f>
        <v>2759652254129</v>
      </c>
      <c r="F51" s="375"/>
      <c r="G51" s="382">
        <f>SUM(G11:$G$50)</f>
        <v>2910785725060</v>
      </c>
      <c r="H51" s="375"/>
      <c r="I51" s="382">
        <f>SUM(I11:$I$50)</f>
        <v>39289775</v>
      </c>
      <c r="J51" s="382">
        <f>SUM(J11:$J$50)</f>
        <v>287244876400</v>
      </c>
      <c r="K51" s="375"/>
      <c r="L51" s="382">
        <f>SUM(L11:$L$50)</f>
        <v>60452293</v>
      </c>
      <c r="M51" s="382">
        <f>SUM(M11:$M$50)</f>
        <v>333582859942</v>
      </c>
      <c r="N51" s="375"/>
      <c r="O51" s="382">
        <f>SUM(O11:$O$50)</f>
        <v>525131972</v>
      </c>
      <c r="P51" s="375"/>
      <c r="Q51" s="382">
        <f>SUM(Q11:$Q$50)</f>
        <v>567210</v>
      </c>
      <c r="R51" s="375"/>
      <c r="S51" s="382">
        <f>SUM(S11:$S$50)</f>
        <v>2753578820935</v>
      </c>
      <c r="T51" s="375"/>
      <c r="U51" s="382">
        <f>SUM(U11:$U$50)</f>
        <v>3244261524908</v>
      </c>
      <c r="W51" s="380">
        <f>SUM(W11:$W$50)</f>
        <v>1.0028596050777119</v>
      </c>
    </row>
    <row r="52" spans="1:24" ht="19.5" thickTop="1">
      <c r="C52" s="385"/>
      <c r="E52" s="385"/>
      <c r="F52" s="386"/>
      <c r="G52" s="385"/>
      <c r="I52" s="384"/>
      <c r="J52" s="385"/>
      <c r="L52" s="384"/>
      <c r="M52" s="47"/>
      <c r="O52" s="48"/>
      <c r="Q52" s="49"/>
      <c r="S52" s="50"/>
      <c r="U52" s="384"/>
      <c r="W52" s="381"/>
    </row>
    <row r="53" spans="1:24">
      <c r="C53" s="387"/>
      <c r="D53" s="387"/>
      <c r="E53" s="387"/>
      <c r="F53" s="387"/>
      <c r="G53" s="387"/>
      <c r="S53" s="383"/>
      <c r="U53" s="384"/>
    </row>
    <row r="54" spans="1:24">
      <c r="S54" s="383"/>
      <c r="U54" s="384"/>
    </row>
    <row r="55" spans="1:24">
      <c r="U55" s="384"/>
    </row>
    <row r="56" spans="1:24">
      <c r="U56" s="384"/>
    </row>
    <row r="57" spans="1:24">
      <c r="U57" s="383"/>
    </row>
    <row r="58" spans="1:24">
      <c r="U58" s="384"/>
    </row>
    <row r="59" spans="1:24">
      <c r="U59" s="383"/>
    </row>
    <row r="60" spans="1:24">
      <c r="U60" s="383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21"/>
  <sheetViews>
    <sheetView rightToLeft="1" view="pageBreakPreview" topLeftCell="A2" zoomScaleNormal="100" zoomScaleSheetLayoutView="100" workbookViewId="0">
      <selection activeCell="T8" sqref="T8"/>
    </sheetView>
  </sheetViews>
  <sheetFormatPr defaultRowHeight="18"/>
  <cols>
    <col min="1" max="1" width="21.28515625" customWidth="1"/>
    <col min="2" max="2" width="1.42578125" customWidth="1"/>
    <col min="3" max="3" width="18.42578125" customWidth="1"/>
    <col min="4" max="4" width="1.42578125" customWidth="1"/>
    <col min="5" max="5" width="10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18.425781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8.42578125" customWidth="1"/>
    <col min="18" max="18" width="1.42578125" customWidth="1"/>
    <col min="19" max="19" width="10.7109375" style="379" customWidth="1"/>
    <col min="20" max="20" width="18.42578125" bestFit="1" customWidth="1"/>
  </cols>
  <sheetData>
    <row r="1" spans="1:20" ht="20.100000000000001" customHeight="1">
      <c r="A1" s="318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</row>
    <row r="2" spans="1:20" ht="20.100000000000001" customHeight="1">
      <c r="A2" s="319" t="s">
        <v>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</row>
    <row r="3" spans="1:20" ht="20.100000000000001" customHeight="1">
      <c r="A3" s="320" t="s">
        <v>2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</row>
    <row r="5" spans="1:20" ht="15.75">
      <c r="A5" s="321" t="s">
        <v>60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</row>
    <row r="7" spans="1:20" ht="15.75">
      <c r="C7" s="322" t="s">
        <v>61</v>
      </c>
      <c r="D7" s="300"/>
      <c r="E7" s="300"/>
      <c r="F7" s="300"/>
      <c r="G7" s="300"/>
      <c r="H7" s="300"/>
      <c r="I7" s="300"/>
      <c r="K7" s="51" t="s">
        <v>5</v>
      </c>
      <c r="M7" s="323" t="s">
        <v>6</v>
      </c>
      <c r="N7" s="300"/>
      <c r="O7" s="300"/>
      <c r="Q7" s="324" t="s">
        <v>7</v>
      </c>
      <c r="R7" s="300"/>
      <c r="S7" s="300"/>
    </row>
    <row r="8" spans="1:20" ht="63">
      <c r="A8" s="52" t="s">
        <v>62</v>
      </c>
      <c r="C8" s="53" t="s">
        <v>63</v>
      </c>
      <c r="E8" s="54" t="s">
        <v>64</v>
      </c>
      <c r="G8" s="55" t="s">
        <v>65</v>
      </c>
      <c r="I8" s="56" t="s">
        <v>66</v>
      </c>
      <c r="K8" s="57" t="s">
        <v>67</v>
      </c>
      <c r="M8" s="58" t="s">
        <v>68</v>
      </c>
      <c r="O8" s="59" t="s">
        <v>69</v>
      </c>
      <c r="Q8" s="60" t="s">
        <v>67</v>
      </c>
      <c r="S8" s="392" t="s">
        <v>15</v>
      </c>
      <c r="T8" s="390"/>
    </row>
    <row r="9" spans="1:20" ht="30">
      <c r="A9" s="61" t="s">
        <v>70</v>
      </c>
      <c r="C9" s="1" t="s">
        <v>71</v>
      </c>
      <c r="E9" s="62" t="s">
        <v>72</v>
      </c>
      <c r="G9" s="391" t="s">
        <v>73</v>
      </c>
      <c r="H9" s="379"/>
      <c r="I9" s="391" t="s">
        <v>74</v>
      </c>
      <c r="K9" s="375">
        <v>56310357024</v>
      </c>
      <c r="L9" s="375"/>
      <c r="M9" s="375">
        <v>191273442793</v>
      </c>
      <c r="N9" s="375"/>
      <c r="O9" s="375">
        <v>238172709044</v>
      </c>
      <c r="P9" s="375"/>
      <c r="Q9" s="375">
        <v>9411090773</v>
      </c>
      <c r="S9" s="378">
        <v>2.9091374735052897E-3</v>
      </c>
      <c r="T9" s="389"/>
    </row>
    <row r="10" spans="1:20" ht="30">
      <c r="A10" s="63" t="s">
        <v>75</v>
      </c>
      <c r="C10" s="1" t="s">
        <v>76</v>
      </c>
      <c r="E10" s="64" t="s">
        <v>77</v>
      </c>
      <c r="G10" s="391" t="s">
        <v>78</v>
      </c>
      <c r="H10" s="379"/>
      <c r="I10" s="391" t="s">
        <v>74</v>
      </c>
      <c r="K10" s="375">
        <v>1070000000</v>
      </c>
      <c r="L10" s="375"/>
      <c r="M10" s="375"/>
      <c r="N10" s="375"/>
      <c r="O10" s="375"/>
      <c r="P10" s="375"/>
      <c r="Q10" s="375">
        <v>1070000000</v>
      </c>
      <c r="S10" s="378">
        <v>3.307562504424119E-4</v>
      </c>
      <c r="T10" s="389"/>
    </row>
    <row r="11" spans="1:20" ht="30">
      <c r="A11" s="65" t="s">
        <v>75</v>
      </c>
      <c r="C11" s="1" t="s">
        <v>79</v>
      </c>
      <c r="E11" s="66" t="s">
        <v>72</v>
      </c>
      <c r="G11" s="391" t="s">
        <v>80</v>
      </c>
      <c r="H11" s="379"/>
      <c r="I11" s="391" t="s">
        <v>74</v>
      </c>
      <c r="K11" s="375">
        <v>5156936</v>
      </c>
      <c r="L11" s="375"/>
      <c r="M11" s="375">
        <v>32265</v>
      </c>
      <c r="N11" s="375"/>
      <c r="O11" s="375">
        <v>0</v>
      </c>
      <c r="P11" s="375"/>
      <c r="Q11" s="375">
        <v>5189201</v>
      </c>
      <c r="S11" s="378">
        <v>1.6040753883663685E-6</v>
      </c>
      <c r="T11" s="389"/>
    </row>
    <row r="12" spans="1:20" ht="30">
      <c r="A12" s="67" t="s">
        <v>75</v>
      </c>
      <c r="C12" s="1" t="s">
        <v>81</v>
      </c>
      <c r="E12" s="68" t="s">
        <v>72</v>
      </c>
      <c r="G12" s="391" t="s">
        <v>82</v>
      </c>
      <c r="H12" s="379"/>
      <c r="I12" s="391" t="s">
        <v>74</v>
      </c>
      <c r="K12" s="375">
        <v>5545599904</v>
      </c>
      <c r="L12" s="375"/>
      <c r="M12" s="375">
        <v>19184124853</v>
      </c>
      <c r="N12" s="375"/>
      <c r="O12" s="375">
        <v>17109750000</v>
      </c>
      <c r="P12" s="375"/>
      <c r="Q12" s="375">
        <v>7619974757</v>
      </c>
      <c r="S12" s="378">
        <v>2.3554712888702325E-3</v>
      </c>
      <c r="T12" s="389"/>
    </row>
    <row r="13" spans="1:20" ht="30">
      <c r="A13" s="69" t="s">
        <v>75</v>
      </c>
      <c r="C13" s="1" t="s">
        <v>83</v>
      </c>
      <c r="E13" s="70" t="s">
        <v>72</v>
      </c>
      <c r="G13" s="391" t="s">
        <v>84</v>
      </c>
      <c r="H13" s="379"/>
      <c r="I13" s="391" t="s">
        <v>74</v>
      </c>
      <c r="K13" s="375">
        <v>124802327</v>
      </c>
      <c r="L13" s="375"/>
      <c r="M13" s="375">
        <v>26422510493</v>
      </c>
      <c r="N13" s="375"/>
      <c r="O13" s="375">
        <v>19800250000</v>
      </c>
      <c r="P13" s="375"/>
      <c r="Q13" s="375">
        <v>6747062820</v>
      </c>
      <c r="S13" s="378">
        <v>2.0856385045257999E-3</v>
      </c>
      <c r="T13" s="389"/>
    </row>
    <row r="14" spans="1:20" ht="30">
      <c r="A14" s="71" t="s">
        <v>75</v>
      </c>
      <c r="C14" s="1" t="s">
        <v>85</v>
      </c>
      <c r="E14" s="72" t="s">
        <v>72</v>
      </c>
      <c r="G14" s="391" t="s">
        <v>86</v>
      </c>
      <c r="H14" s="379"/>
      <c r="I14" s="391" t="s">
        <v>74</v>
      </c>
      <c r="K14" s="375">
        <v>9980000</v>
      </c>
      <c r="L14" s="375"/>
      <c r="M14" s="375">
        <v>65622</v>
      </c>
      <c r="N14" s="375"/>
      <c r="O14" s="375">
        <v>0</v>
      </c>
      <c r="P14" s="375"/>
      <c r="Q14" s="375">
        <v>10045622</v>
      </c>
      <c r="S14" s="378">
        <v>3.1052824916652362E-6</v>
      </c>
      <c r="T14" s="389"/>
    </row>
    <row r="15" spans="1:20" ht="30">
      <c r="A15" s="73" t="s">
        <v>87</v>
      </c>
      <c r="C15" s="1" t="s">
        <v>88</v>
      </c>
      <c r="E15" s="74" t="s">
        <v>72</v>
      </c>
      <c r="G15" s="391" t="s">
        <v>89</v>
      </c>
      <c r="H15" s="379"/>
      <c r="I15" s="391" t="s">
        <v>90</v>
      </c>
      <c r="K15" s="375">
        <v>20515091365</v>
      </c>
      <c r="L15" s="375"/>
      <c r="M15" s="375">
        <v>152784942883</v>
      </c>
      <c r="N15" s="375"/>
      <c r="O15" s="375">
        <v>170580040322</v>
      </c>
      <c r="P15" s="375"/>
      <c r="Q15" s="375">
        <v>2719993926</v>
      </c>
      <c r="S15" s="378">
        <v>8.4079905812139738E-4</v>
      </c>
      <c r="T15" s="389"/>
    </row>
    <row r="16" spans="1:20" ht="21" thickBot="1">
      <c r="A16" s="75" t="s">
        <v>57</v>
      </c>
      <c r="K16" s="382">
        <f>SUM(K9:$K$15)</f>
        <v>83580987556</v>
      </c>
      <c r="L16" s="375"/>
      <c r="M16" s="382">
        <f>SUM(M9:$M$15)</f>
        <v>389665118909</v>
      </c>
      <c r="N16" s="375"/>
      <c r="O16" s="382">
        <f>SUM(O9:$O$15)</f>
        <v>445662749366</v>
      </c>
      <c r="P16" s="375"/>
      <c r="Q16" s="382">
        <f>SUM(Q9:$Q$15)</f>
        <v>27583357099</v>
      </c>
      <c r="S16" s="380">
        <f>SUM(S9:$S$15)</f>
        <v>8.5265119333451638E-3</v>
      </c>
    </row>
    <row r="17" spans="9:19" ht="19.5" thickTop="1">
      <c r="I17" s="384"/>
      <c r="K17" s="76"/>
      <c r="M17" s="384"/>
      <c r="O17" s="384"/>
      <c r="Q17" s="384"/>
      <c r="S17" s="381"/>
    </row>
    <row r="18" spans="9:19">
      <c r="I18" s="384"/>
      <c r="K18" s="384"/>
      <c r="M18" s="383"/>
      <c r="N18" s="383"/>
      <c r="O18" s="383"/>
      <c r="Q18" s="384"/>
    </row>
    <row r="19" spans="9:19">
      <c r="I19" s="383"/>
      <c r="K19" s="383"/>
      <c r="Q19" s="383"/>
    </row>
    <row r="20" spans="9:19">
      <c r="K20" s="383"/>
      <c r="Q20" s="383"/>
    </row>
    <row r="21" spans="9:19">
      <c r="K21" s="383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130" zoomScaleNormal="100" zoomScaleSheetLayoutView="130" workbookViewId="0">
      <selection activeCell="E13" sqref="E13"/>
    </sheetView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8" bestFit="1" customWidth="1"/>
  </cols>
  <sheetData>
    <row r="1" spans="1:10" ht="20.100000000000001" customHeight="1">
      <c r="A1" s="325" t="s">
        <v>0</v>
      </c>
      <c r="B1" s="296"/>
      <c r="C1" s="296"/>
      <c r="D1" s="296"/>
      <c r="E1" s="296"/>
      <c r="F1" s="296"/>
      <c r="G1" s="296"/>
      <c r="H1" s="296"/>
      <c r="I1" s="296"/>
    </row>
    <row r="2" spans="1:10" ht="20.100000000000001" customHeight="1">
      <c r="A2" s="326" t="s">
        <v>91</v>
      </c>
      <c r="B2" s="296"/>
      <c r="C2" s="296"/>
      <c r="D2" s="296"/>
      <c r="E2" s="296"/>
      <c r="F2" s="296"/>
      <c r="G2" s="296"/>
      <c r="H2" s="296"/>
      <c r="I2" s="296"/>
    </row>
    <row r="3" spans="1:10" ht="20.100000000000001" customHeight="1">
      <c r="A3" s="327" t="s">
        <v>2</v>
      </c>
      <c r="B3" s="296"/>
      <c r="C3" s="296"/>
      <c r="D3" s="296"/>
      <c r="E3" s="296"/>
      <c r="F3" s="296"/>
      <c r="G3" s="296"/>
      <c r="H3" s="296"/>
      <c r="I3" s="296"/>
    </row>
    <row r="5" spans="1:10" ht="15.75">
      <c r="A5" s="328" t="s">
        <v>92</v>
      </c>
      <c r="B5" s="296"/>
      <c r="C5" s="296"/>
      <c r="D5" s="296"/>
      <c r="E5" s="296"/>
      <c r="F5" s="296"/>
      <c r="G5" s="296"/>
      <c r="H5" s="296"/>
      <c r="I5" s="296"/>
    </row>
    <row r="7" spans="1:10" ht="31.5">
      <c r="A7" s="77" t="s">
        <v>93</v>
      </c>
      <c r="C7" s="78" t="s">
        <v>94</v>
      </c>
      <c r="E7" s="79" t="s">
        <v>67</v>
      </c>
      <c r="G7" s="80" t="s">
        <v>95</v>
      </c>
      <c r="I7" s="81" t="s">
        <v>96</v>
      </c>
      <c r="J7" s="390"/>
    </row>
    <row r="8" spans="1:10" ht="20.25">
      <c r="A8" s="82" t="s">
        <v>97</v>
      </c>
      <c r="C8" s="1" t="s">
        <v>98</v>
      </c>
      <c r="E8" s="375">
        <v>887029817557</v>
      </c>
      <c r="G8" s="378">
        <f>E8/893292247984</f>
        <v>0.99298949426558536</v>
      </c>
      <c r="H8" s="379"/>
      <c r="I8" s="378">
        <f>E8/3235010671964</f>
        <v>0.2741968752203458</v>
      </c>
      <c r="J8" s="375"/>
    </row>
    <row r="9" spans="1:10" ht="20.25">
      <c r="A9" s="83" t="s">
        <v>99</v>
      </c>
      <c r="C9" s="1" t="s">
        <v>100</v>
      </c>
      <c r="E9" s="375">
        <v>0</v>
      </c>
      <c r="G9" s="378">
        <f>E9/893292247984</f>
        <v>0</v>
      </c>
      <c r="H9" s="379"/>
      <c r="I9" s="378">
        <f>E9/3235010671964</f>
        <v>0</v>
      </c>
      <c r="J9" s="375"/>
    </row>
    <row r="10" spans="1:10" ht="20.25">
      <c r="A10" s="84" t="s">
        <v>101</v>
      </c>
      <c r="C10" s="1" t="s">
        <v>102</v>
      </c>
      <c r="E10" s="375">
        <v>537712961</v>
      </c>
      <c r="G10" s="378">
        <f>E10/893292247984</f>
        <v>6.0194517775512041E-4</v>
      </c>
      <c r="H10" s="379"/>
      <c r="I10" s="378">
        <f>E10/3235010671964</f>
        <v>1.6621675027537089E-4</v>
      </c>
      <c r="J10" s="375"/>
    </row>
    <row r="11" spans="1:10" ht="20.25">
      <c r="A11" s="85" t="s">
        <v>103</v>
      </c>
      <c r="C11" s="1" t="s">
        <v>104</v>
      </c>
      <c r="E11" s="375">
        <v>10715824373</v>
      </c>
      <c r="G11" s="378">
        <f>E11/893292247984</f>
        <v>1.1995877493825441E-2</v>
      </c>
      <c r="H11" s="379"/>
      <c r="I11" s="378">
        <f>E11/3235010671964</f>
        <v>3.3124541028157844E-3</v>
      </c>
      <c r="J11" s="375"/>
    </row>
    <row r="12" spans="1:10" ht="21" thickBot="1">
      <c r="A12" s="86" t="s">
        <v>57</v>
      </c>
      <c r="E12" s="382">
        <f>SUM(E8:$E$11)</f>
        <v>898283354891</v>
      </c>
      <c r="G12" s="380">
        <f>SUM(G8:$G$11)</f>
        <v>1.0055873169371659</v>
      </c>
      <c r="H12" s="379"/>
      <c r="I12" s="380">
        <f>SUM(I8:$I$11)</f>
        <v>0.27767554607343697</v>
      </c>
    </row>
    <row r="13" spans="1:10" ht="15.75" thickTop="1">
      <c r="E13" s="87"/>
      <c r="G13" s="88"/>
      <c r="I13" s="8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3"/>
  <sheetViews>
    <sheetView rightToLeft="1" view="pageBreakPreview" zoomScale="120" zoomScaleNormal="100" zoomScaleSheetLayoutView="120" workbookViewId="0">
      <selection activeCell="O11" activeCellId="1" sqref="I11 O11"/>
    </sheetView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2.710937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329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</row>
    <row r="2" spans="1:19" ht="20.100000000000001" customHeight="1">
      <c r="A2" s="330" t="s">
        <v>91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</row>
    <row r="3" spans="1:19" ht="20.100000000000001" customHeight="1">
      <c r="A3" s="331" t="s">
        <v>2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</row>
    <row r="5" spans="1:19" ht="15.75">
      <c r="A5" s="332" t="s">
        <v>105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</row>
    <row r="7" spans="1:19" ht="15.75">
      <c r="C7" s="333" t="s">
        <v>106</v>
      </c>
      <c r="D7" s="300"/>
      <c r="E7" s="300"/>
      <c r="F7" s="300"/>
      <c r="G7" s="300"/>
      <c r="I7" s="334" t="s">
        <v>107</v>
      </c>
      <c r="J7" s="300"/>
      <c r="K7" s="300"/>
      <c r="L7" s="300"/>
      <c r="M7" s="300"/>
      <c r="O7" s="335" t="s">
        <v>7</v>
      </c>
      <c r="P7" s="300"/>
      <c r="Q7" s="300"/>
      <c r="R7" s="300"/>
      <c r="S7" s="300"/>
    </row>
    <row r="8" spans="1:19" ht="47.25">
      <c r="A8" s="90" t="s">
        <v>58</v>
      </c>
      <c r="C8" s="91" t="s">
        <v>108</v>
      </c>
      <c r="E8" s="92" t="s">
        <v>109</v>
      </c>
      <c r="G8" s="93" t="s">
        <v>110</v>
      </c>
      <c r="I8" s="94" t="s">
        <v>111</v>
      </c>
      <c r="K8" s="95" t="s">
        <v>112</v>
      </c>
      <c r="M8" s="96" t="s">
        <v>113</v>
      </c>
      <c r="O8" s="97" t="s">
        <v>111</v>
      </c>
      <c r="Q8" s="98" t="s">
        <v>112</v>
      </c>
      <c r="S8" s="99" t="s">
        <v>113</v>
      </c>
    </row>
    <row r="9" spans="1:19" ht="30">
      <c r="A9" s="100" t="s">
        <v>26</v>
      </c>
      <c r="C9" s="1" t="s">
        <v>114</v>
      </c>
      <c r="E9" s="375">
        <v>1316253</v>
      </c>
      <c r="F9" s="375"/>
      <c r="G9" s="375">
        <v>5650</v>
      </c>
      <c r="H9" s="375"/>
      <c r="I9" s="375">
        <v>0</v>
      </c>
      <c r="J9" s="375"/>
      <c r="K9" s="375">
        <v>0</v>
      </c>
      <c r="L9" s="375"/>
      <c r="M9" s="375">
        <v>0</v>
      </c>
      <c r="N9" s="375"/>
      <c r="O9" s="375">
        <v>7436829450</v>
      </c>
      <c r="P9" s="375"/>
      <c r="Q9" s="375">
        <v>-824301437</v>
      </c>
      <c r="R9" s="375"/>
      <c r="S9" s="375">
        <f>O9+Q9</f>
        <v>6612528013</v>
      </c>
    </row>
    <row r="10" spans="1:19" ht="20.25">
      <c r="A10" s="101" t="s">
        <v>115</v>
      </c>
      <c r="C10" s="1" t="s">
        <v>116</v>
      </c>
      <c r="E10" s="375">
        <v>1050000</v>
      </c>
      <c r="F10" s="375"/>
      <c r="G10" s="375">
        <v>350</v>
      </c>
      <c r="H10" s="375"/>
      <c r="I10" s="375">
        <v>0</v>
      </c>
      <c r="J10" s="375"/>
      <c r="K10" s="375">
        <v>0</v>
      </c>
      <c r="L10" s="375"/>
      <c r="M10" s="375">
        <v>0</v>
      </c>
      <c r="N10" s="375"/>
      <c r="O10" s="375">
        <v>367500000</v>
      </c>
      <c r="P10" s="375"/>
      <c r="Q10" s="375">
        <v>-6186869</v>
      </c>
      <c r="R10" s="375"/>
      <c r="S10" s="375">
        <f>O10+Q10</f>
        <v>361313131</v>
      </c>
    </row>
    <row r="11" spans="1:19" ht="21" thickBot="1">
      <c r="A11" s="102" t="s">
        <v>57</v>
      </c>
      <c r="E11" s="375"/>
      <c r="F11" s="375"/>
      <c r="G11" s="375"/>
      <c r="H11" s="375"/>
      <c r="I11" s="382">
        <f>SUM(I9:I10)</f>
        <v>0</v>
      </c>
      <c r="J11" s="375"/>
      <c r="K11" s="382">
        <f>SUM(K9:K10)</f>
        <v>0</v>
      </c>
      <c r="L11" s="375"/>
      <c r="M11" s="382">
        <f>SUM(M9:$M$10)</f>
        <v>0</v>
      </c>
      <c r="N11" s="375"/>
      <c r="O11" s="382">
        <f>SUM(O9:$O$10)</f>
        <v>7804329450</v>
      </c>
      <c r="P11" s="375"/>
      <c r="Q11" s="382">
        <f>SUM(Q9:$Q$10)</f>
        <v>-830488306</v>
      </c>
      <c r="R11" s="375"/>
      <c r="S11" s="382">
        <f>SUM(S9:$S$10)</f>
        <v>6973841144</v>
      </c>
    </row>
    <row r="12" spans="1:19" ht="16.5" thickTop="1" thickBot="1">
      <c r="I12" s="103"/>
      <c r="K12" s="104"/>
      <c r="M12" s="105"/>
      <c r="O12" s="394"/>
      <c r="P12" s="395"/>
      <c r="Q12" s="396"/>
      <c r="S12" s="106"/>
    </row>
    <row r="13" spans="1:19">
      <c r="O13" s="395"/>
      <c r="P13" s="395"/>
      <c r="Q13" s="395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8"/>
  <sheetViews>
    <sheetView rightToLeft="1" view="pageBreakPreview" zoomScale="110" zoomScaleNormal="100" zoomScaleSheetLayoutView="110" workbookViewId="0">
      <selection activeCell="M11" sqref="M11"/>
    </sheetView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336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</row>
    <row r="2" spans="1:19" ht="20.100000000000001" customHeight="1">
      <c r="A2" s="337" t="s">
        <v>91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</row>
    <row r="3" spans="1:19" ht="20.100000000000001" customHeight="1">
      <c r="A3" s="338" t="s">
        <v>2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</row>
    <row r="5" spans="1:19" ht="15.75">
      <c r="A5" s="339" t="s">
        <v>117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</row>
    <row r="7" spans="1:19" ht="15.75">
      <c r="I7" s="340" t="s">
        <v>107</v>
      </c>
      <c r="J7" s="300"/>
      <c r="K7" s="300"/>
      <c r="L7" s="300"/>
      <c r="M7" s="300"/>
      <c r="O7" s="341" t="s">
        <v>7</v>
      </c>
      <c r="P7" s="300"/>
      <c r="Q7" s="300"/>
      <c r="R7" s="300"/>
      <c r="S7" s="300"/>
    </row>
    <row r="8" spans="1:19" ht="31.5">
      <c r="A8" s="107" t="s">
        <v>93</v>
      </c>
      <c r="C8" s="108" t="s">
        <v>118</v>
      </c>
      <c r="E8" s="109" t="s">
        <v>59</v>
      </c>
      <c r="G8" s="110" t="s">
        <v>66</v>
      </c>
      <c r="I8" s="111" t="s">
        <v>119</v>
      </c>
      <c r="K8" s="112" t="s">
        <v>112</v>
      </c>
      <c r="M8" s="113" t="s">
        <v>120</v>
      </c>
      <c r="O8" s="114" t="s">
        <v>119</v>
      </c>
      <c r="Q8" s="115" t="s">
        <v>112</v>
      </c>
      <c r="S8" s="116" t="s">
        <v>120</v>
      </c>
    </row>
    <row r="9" spans="1:19" ht="45">
      <c r="A9" s="117" t="s">
        <v>121</v>
      </c>
      <c r="C9" s="1" t="s">
        <v>122</v>
      </c>
      <c r="E9" s="1" t="s">
        <v>123</v>
      </c>
      <c r="G9" s="1" t="s">
        <v>90</v>
      </c>
      <c r="I9" s="375">
        <v>160216216</v>
      </c>
      <c r="J9" s="375"/>
      <c r="K9" s="375">
        <v>-1357403</v>
      </c>
      <c r="L9" s="375"/>
      <c r="M9" s="375">
        <f>I9+K9</f>
        <v>158858813</v>
      </c>
      <c r="N9" s="375"/>
      <c r="O9" s="375">
        <v>246488596</v>
      </c>
      <c r="P9" s="375"/>
      <c r="Q9" s="375">
        <v>-327257</v>
      </c>
      <c r="R9" s="375"/>
      <c r="S9" s="375">
        <f>O9+Q9</f>
        <v>246161339</v>
      </c>
    </row>
    <row r="10" spans="1:19" ht="30">
      <c r="A10" s="118" t="s">
        <v>124</v>
      </c>
      <c r="C10" s="1" t="s">
        <v>125</v>
      </c>
      <c r="E10" s="1" t="s">
        <v>123</v>
      </c>
      <c r="G10" s="1" t="s">
        <v>74</v>
      </c>
      <c r="I10" s="375">
        <v>32265</v>
      </c>
      <c r="J10" s="375"/>
      <c r="K10" s="375">
        <v>0</v>
      </c>
      <c r="L10" s="375"/>
      <c r="M10" s="375">
        <f t="shared" ref="M10:M14" si="0">I10+K10</f>
        <v>32265</v>
      </c>
      <c r="N10" s="375"/>
      <c r="O10" s="375">
        <v>98981</v>
      </c>
      <c r="P10" s="375"/>
      <c r="Q10" s="375">
        <v>0</v>
      </c>
      <c r="R10" s="375"/>
      <c r="S10" s="375">
        <f t="shared" ref="S10:S14" si="1">O10+Q10</f>
        <v>98981</v>
      </c>
    </row>
    <row r="11" spans="1:19" ht="30">
      <c r="A11" s="119" t="s">
        <v>126</v>
      </c>
      <c r="C11" s="1" t="s">
        <v>125</v>
      </c>
      <c r="E11" s="1" t="s">
        <v>123</v>
      </c>
      <c r="G11" s="1" t="s">
        <v>74</v>
      </c>
      <c r="I11" s="375">
        <v>302153</v>
      </c>
      <c r="J11" s="375"/>
      <c r="K11" s="375">
        <v>0</v>
      </c>
      <c r="L11" s="375"/>
      <c r="M11" s="375">
        <f t="shared" si="0"/>
        <v>302153</v>
      </c>
      <c r="N11" s="375"/>
      <c r="O11" s="375">
        <v>429163</v>
      </c>
      <c r="P11" s="375"/>
      <c r="Q11" s="375">
        <v>0</v>
      </c>
      <c r="R11" s="375"/>
      <c r="S11" s="375">
        <f t="shared" si="1"/>
        <v>429163</v>
      </c>
    </row>
    <row r="12" spans="1:19" ht="30">
      <c r="A12" s="120" t="s">
        <v>127</v>
      </c>
      <c r="C12" s="1" t="s">
        <v>128</v>
      </c>
      <c r="E12" s="1" t="s">
        <v>123</v>
      </c>
      <c r="G12" s="1" t="s">
        <v>74</v>
      </c>
      <c r="I12" s="375">
        <v>33361840</v>
      </c>
      <c r="J12" s="375"/>
      <c r="K12" s="375">
        <v>0</v>
      </c>
      <c r="L12" s="375"/>
      <c r="M12" s="375">
        <f t="shared" si="0"/>
        <v>33361840</v>
      </c>
      <c r="N12" s="375"/>
      <c r="O12" s="375">
        <v>52265961</v>
      </c>
      <c r="P12" s="375"/>
      <c r="Q12" s="375">
        <v>0</v>
      </c>
      <c r="R12" s="375"/>
      <c r="S12" s="375">
        <f t="shared" si="1"/>
        <v>52265961</v>
      </c>
    </row>
    <row r="13" spans="1:19" ht="30">
      <c r="A13" s="121" t="s">
        <v>129</v>
      </c>
      <c r="C13" s="1" t="s">
        <v>125</v>
      </c>
      <c r="E13" s="1" t="s">
        <v>123</v>
      </c>
      <c r="G13" s="1" t="s">
        <v>74</v>
      </c>
      <c r="I13" s="375">
        <v>65622</v>
      </c>
      <c r="J13" s="375"/>
      <c r="K13" s="375">
        <v>0</v>
      </c>
      <c r="L13" s="375"/>
      <c r="M13" s="375">
        <f t="shared" si="0"/>
        <v>65622</v>
      </c>
      <c r="N13" s="375"/>
      <c r="O13" s="375">
        <v>65622</v>
      </c>
      <c r="P13" s="375"/>
      <c r="Q13" s="375">
        <v>0</v>
      </c>
      <c r="R13" s="375"/>
      <c r="S13" s="375">
        <f t="shared" si="1"/>
        <v>65622</v>
      </c>
    </row>
    <row r="14" spans="1:19" ht="30">
      <c r="A14" s="122" t="s">
        <v>130</v>
      </c>
      <c r="C14" s="1" t="s">
        <v>125</v>
      </c>
      <c r="E14" s="1" t="s">
        <v>123</v>
      </c>
      <c r="G14" s="1" t="s">
        <v>74</v>
      </c>
      <c r="I14" s="375"/>
      <c r="J14" s="375"/>
      <c r="K14" s="375"/>
      <c r="L14" s="375"/>
      <c r="M14" s="375">
        <f t="shared" si="0"/>
        <v>0</v>
      </c>
      <c r="N14" s="375"/>
      <c r="O14" s="375">
        <v>238364638</v>
      </c>
      <c r="P14" s="375"/>
      <c r="Q14" s="375">
        <v>0</v>
      </c>
      <c r="R14" s="375"/>
      <c r="S14" s="375">
        <f t="shared" si="1"/>
        <v>238364638</v>
      </c>
    </row>
    <row r="15" spans="1:19" ht="21" thickBot="1">
      <c r="A15" s="123" t="s">
        <v>57</v>
      </c>
      <c r="I15" s="382">
        <f>SUM(I9:$I$14)</f>
        <v>193978096</v>
      </c>
      <c r="J15" s="375"/>
      <c r="K15" s="382">
        <f>SUM(K9:$K$14)</f>
        <v>-1357403</v>
      </c>
      <c r="L15" s="375"/>
      <c r="M15" s="382">
        <f>SUM(M9:$M$14)</f>
        <v>192620693</v>
      </c>
      <c r="N15" s="375"/>
      <c r="O15" s="382">
        <f>SUM(O9:$O$14)</f>
        <v>537712961</v>
      </c>
      <c r="P15" s="375"/>
      <c r="Q15" s="382">
        <f>SUM(Q9:$Q$14)</f>
        <v>-327257</v>
      </c>
      <c r="R15" s="375"/>
      <c r="S15" s="382">
        <f>SUM(S9:$S$14)</f>
        <v>537385704</v>
      </c>
    </row>
    <row r="16" spans="1:19" ht="15.75" thickTop="1">
      <c r="I16" s="124"/>
      <c r="K16" s="125"/>
      <c r="M16" s="126"/>
      <c r="O16" s="127"/>
      <c r="Q16" s="128"/>
      <c r="S16" s="129"/>
    </row>
    <row r="17" spans="9:17">
      <c r="I17" s="384"/>
      <c r="K17" s="384"/>
      <c r="O17" s="384"/>
      <c r="Q17" s="383"/>
    </row>
    <row r="18" spans="9:17">
      <c r="I18" s="383"/>
      <c r="J18" s="383"/>
      <c r="K18" s="383"/>
      <c r="L18" s="383"/>
      <c r="M18" s="383"/>
      <c r="N18" s="383"/>
      <c r="O18" s="383"/>
      <c r="P18" s="383"/>
      <c r="Q18" s="383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29"/>
  <sheetViews>
    <sheetView rightToLeft="1" view="pageBreakPreview" topLeftCell="A3" zoomScaleNormal="100" zoomScaleSheetLayoutView="100" workbookViewId="0">
      <selection activeCell="Q27" activeCellId="1" sqref="I27 Q27"/>
    </sheetView>
  </sheetViews>
  <sheetFormatPr defaultRowHeight="15"/>
  <cols>
    <col min="1" max="1" width="21.28515625" customWidth="1"/>
    <col min="2" max="2" width="1.42578125" customWidth="1"/>
    <col min="3" max="3" width="12.710937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2.710937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>
      <c r="A1" s="345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</row>
    <row r="2" spans="1:17" ht="20.100000000000001" customHeight="1">
      <c r="A2" s="346" t="s">
        <v>91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</row>
    <row r="3" spans="1:17" ht="20.100000000000001" customHeight="1">
      <c r="A3" s="347" t="s">
        <v>2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</row>
    <row r="5" spans="1:17" ht="15.75">
      <c r="A5" s="348" t="s">
        <v>131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</row>
    <row r="7" spans="1:17" ht="15.75">
      <c r="C7" s="349" t="s">
        <v>107</v>
      </c>
      <c r="D7" s="300"/>
      <c r="E7" s="300"/>
      <c r="F7" s="300"/>
      <c r="G7" s="300"/>
      <c r="H7" s="300"/>
      <c r="I7" s="300"/>
      <c r="K7" s="350" t="s">
        <v>7</v>
      </c>
      <c r="L7" s="300"/>
      <c r="M7" s="300"/>
      <c r="N7" s="300"/>
      <c r="O7" s="300"/>
      <c r="P7" s="300"/>
      <c r="Q7" s="300"/>
    </row>
    <row r="8" spans="1:17" ht="31.5">
      <c r="A8" s="130" t="s">
        <v>93</v>
      </c>
      <c r="C8" s="131" t="s">
        <v>9</v>
      </c>
      <c r="E8" s="132" t="s">
        <v>11</v>
      </c>
      <c r="G8" s="133" t="s">
        <v>132</v>
      </c>
      <c r="I8" s="134" t="s">
        <v>133</v>
      </c>
      <c r="K8" s="135" t="s">
        <v>9</v>
      </c>
      <c r="M8" s="136" t="s">
        <v>11</v>
      </c>
      <c r="O8" s="137" t="s">
        <v>132</v>
      </c>
      <c r="Q8" s="138" t="s">
        <v>133</v>
      </c>
    </row>
    <row r="9" spans="1:17" ht="20.25">
      <c r="A9" s="139" t="s">
        <v>134</v>
      </c>
      <c r="C9" s="375">
        <v>0</v>
      </c>
      <c r="D9" s="375"/>
      <c r="E9" s="375">
        <v>0</v>
      </c>
      <c r="F9" s="375"/>
      <c r="G9" s="375">
        <v>0</v>
      </c>
      <c r="H9" s="375"/>
      <c r="I9" s="375">
        <f>E9-G9</f>
        <v>0</v>
      </c>
      <c r="J9" s="375"/>
      <c r="K9" s="375">
        <v>5000000</v>
      </c>
      <c r="L9" s="375"/>
      <c r="M9" s="375">
        <v>14719145626</v>
      </c>
      <c r="N9" s="375"/>
      <c r="O9" s="375">
        <v>15399196551</v>
      </c>
      <c r="P9" s="375"/>
      <c r="Q9" s="375">
        <f>M9-O9</f>
        <v>-680050925</v>
      </c>
    </row>
    <row r="10" spans="1:17" ht="20.25">
      <c r="A10" s="140" t="s">
        <v>18</v>
      </c>
      <c r="C10" s="375">
        <v>4860000</v>
      </c>
      <c r="D10" s="375"/>
      <c r="E10" s="375">
        <v>13261322986</v>
      </c>
      <c r="F10" s="375"/>
      <c r="G10" s="375">
        <v>10784894571</v>
      </c>
      <c r="H10" s="375"/>
      <c r="I10" s="375">
        <f t="shared" ref="I10:I26" si="0">E10-G10</f>
        <v>2476428415</v>
      </c>
      <c r="J10" s="375"/>
      <c r="K10" s="375">
        <v>4860000</v>
      </c>
      <c r="L10" s="375"/>
      <c r="M10" s="375">
        <v>13261322986</v>
      </c>
      <c r="N10" s="375"/>
      <c r="O10" s="375">
        <v>10784894571</v>
      </c>
      <c r="P10" s="375"/>
      <c r="Q10" s="375">
        <f t="shared" ref="Q10:Q26" si="1">M10-O10</f>
        <v>2476428415</v>
      </c>
    </row>
    <row r="11" spans="1:17" ht="20.25">
      <c r="A11" s="141" t="s">
        <v>20</v>
      </c>
      <c r="C11" s="375">
        <v>2895230</v>
      </c>
      <c r="D11" s="375"/>
      <c r="E11" s="375">
        <v>16692419887</v>
      </c>
      <c r="F11" s="375"/>
      <c r="G11" s="375">
        <v>15490566601</v>
      </c>
      <c r="H11" s="375"/>
      <c r="I11" s="375">
        <f t="shared" si="0"/>
        <v>1201853286</v>
      </c>
      <c r="J11" s="375"/>
      <c r="K11" s="375">
        <v>2895230</v>
      </c>
      <c r="L11" s="375"/>
      <c r="M11" s="375">
        <v>16692419887</v>
      </c>
      <c r="N11" s="375"/>
      <c r="O11" s="375">
        <v>15490566601</v>
      </c>
      <c r="P11" s="375"/>
      <c r="Q11" s="375">
        <f t="shared" si="1"/>
        <v>1201853286</v>
      </c>
    </row>
    <row r="12" spans="1:17" ht="20.25">
      <c r="A12" s="142" t="s">
        <v>23</v>
      </c>
      <c r="C12" s="375">
        <v>3524872</v>
      </c>
      <c r="D12" s="375"/>
      <c r="E12" s="375">
        <v>6365950203</v>
      </c>
      <c r="F12" s="375"/>
      <c r="G12" s="375">
        <v>5645220155</v>
      </c>
      <c r="H12" s="375"/>
      <c r="I12" s="375">
        <f t="shared" si="0"/>
        <v>720730048</v>
      </c>
      <c r="J12" s="375"/>
      <c r="K12" s="375">
        <v>3524872</v>
      </c>
      <c r="L12" s="375"/>
      <c r="M12" s="375">
        <v>6365950203</v>
      </c>
      <c r="N12" s="375"/>
      <c r="O12" s="375">
        <v>5645220155</v>
      </c>
      <c r="P12" s="375"/>
      <c r="Q12" s="375">
        <f t="shared" si="1"/>
        <v>720730048</v>
      </c>
    </row>
    <row r="13" spans="1:17" ht="30">
      <c r="A13" s="143" t="s">
        <v>135</v>
      </c>
      <c r="C13" s="375">
        <v>0</v>
      </c>
      <c r="D13" s="375"/>
      <c r="E13" s="375">
        <v>0</v>
      </c>
      <c r="F13" s="375"/>
      <c r="G13" s="375">
        <v>0</v>
      </c>
      <c r="H13" s="375"/>
      <c r="I13" s="375">
        <f t="shared" si="0"/>
        <v>0</v>
      </c>
      <c r="J13" s="375"/>
      <c r="K13" s="375">
        <v>26512314</v>
      </c>
      <c r="L13" s="375"/>
      <c r="M13" s="375">
        <v>112621952518</v>
      </c>
      <c r="N13" s="375"/>
      <c r="O13" s="375">
        <v>112782299825</v>
      </c>
      <c r="P13" s="375"/>
      <c r="Q13" s="375">
        <f t="shared" si="1"/>
        <v>-160347307</v>
      </c>
    </row>
    <row r="14" spans="1:17" ht="20.25">
      <c r="A14" s="144" t="s">
        <v>32</v>
      </c>
      <c r="C14" s="375">
        <v>1072616</v>
      </c>
      <c r="D14" s="375"/>
      <c r="E14" s="375">
        <v>27453514133</v>
      </c>
      <c r="F14" s="375"/>
      <c r="G14" s="375">
        <v>20477962991</v>
      </c>
      <c r="H14" s="375"/>
      <c r="I14" s="375">
        <f t="shared" si="0"/>
        <v>6975551142</v>
      </c>
      <c r="J14" s="375"/>
      <c r="K14" s="375">
        <v>1954591</v>
      </c>
      <c r="L14" s="375"/>
      <c r="M14" s="375">
        <v>44687623782</v>
      </c>
      <c r="N14" s="375"/>
      <c r="O14" s="375">
        <v>37348246015</v>
      </c>
      <c r="P14" s="375"/>
      <c r="Q14" s="375">
        <f t="shared" si="1"/>
        <v>7339377767</v>
      </c>
    </row>
    <row r="15" spans="1:17" ht="30">
      <c r="A15" s="145" t="s">
        <v>36</v>
      </c>
      <c r="C15" s="375">
        <v>0</v>
      </c>
      <c r="D15" s="375"/>
      <c r="E15" s="375">
        <v>0</v>
      </c>
      <c r="F15" s="375"/>
      <c r="G15" s="375">
        <v>0</v>
      </c>
      <c r="H15" s="375"/>
      <c r="I15" s="375">
        <f t="shared" si="0"/>
        <v>0</v>
      </c>
      <c r="J15" s="375"/>
      <c r="K15" s="375">
        <v>12867743</v>
      </c>
      <c r="L15" s="375"/>
      <c r="M15" s="375">
        <v>87688809025</v>
      </c>
      <c r="N15" s="375"/>
      <c r="O15" s="375">
        <v>82106153627</v>
      </c>
      <c r="P15" s="375"/>
      <c r="Q15" s="375">
        <f t="shared" si="1"/>
        <v>5582655398</v>
      </c>
    </row>
    <row r="16" spans="1:17" ht="20.25">
      <c r="A16" s="146" t="s">
        <v>37</v>
      </c>
      <c r="C16" s="375">
        <v>0</v>
      </c>
      <c r="D16" s="375"/>
      <c r="E16" s="375">
        <v>0</v>
      </c>
      <c r="F16" s="375"/>
      <c r="G16" s="375">
        <v>0</v>
      </c>
      <c r="H16" s="375"/>
      <c r="I16" s="375">
        <f t="shared" si="0"/>
        <v>0</v>
      </c>
      <c r="J16" s="375"/>
      <c r="K16" s="375">
        <v>3100000</v>
      </c>
      <c r="L16" s="375"/>
      <c r="M16" s="375">
        <v>37040291360</v>
      </c>
      <c r="N16" s="375"/>
      <c r="O16" s="375">
        <v>33305609760</v>
      </c>
      <c r="P16" s="375"/>
      <c r="Q16" s="375">
        <f t="shared" si="1"/>
        <v>3734681600</v>
      </c>
    </row>
    <row r="17" spans="1:17" ht="20.25">
      <c r="A17" s="147" t="s">
        <v>38</v>
      </c>
      <c r="C17" s="375">
        <v>23400000</v>
      </c>
      <c r="D17" s="375"/>
      <c r="E17" s="375">
        <v>87646574087</v>
      </c>
      <c r="F17" s="375"/>
      <c r="G17" s="375">
        <v>76080851692</v>
      </c>
      <c r="H17" s="375"/>
      <c r="I17" s="375">
        <f t="shared" si="0"/>
        <v>11565722395</v>
      </c>
      <c r="J17" s="375"/>
      <c r="K17" s="375">
        <v>23400000</v>
      </c>
      <c r="L17" s="375"/>
      <c r="M17" s="375">
        <v>87646574087</v>
      </c>
      <c r="N17" s="375"/>
      <c r="O17" s="375">
        <v>76080851692</v>
      </c>
      <c r="P17" s="375"/>
      <c r="Q17" s="375">
        <f t="shared" si="1"/>
        <v>11565722395</v>
      </c>
    </row>
    <row r="18" spans="1:17" ht="20.25">
      <c r="A18" s="148" t="s">
        <v>40</v>
      </c>
      <c r="C18" s="375">
        <v>12152272</v>
      </c>
      <c r="D18" s="375"/>
      <c r="E18" s="375">
        <v>56695350155</v>
      </c>
      <c r="F18" s="375"/>
      <c r="G18" s="375">
        <v>34487186676</v>
      </c>
      <c r="H18" s="375"/>
      <c r="I18" s="375">
        <f t="shared" si="0"/>
        <v>22208163479</v>
      </c>
      <c r="J18" s="375"/>
      <c r="K18" s="375">
        <v>12152272</v>
      </c>
      <c r="L18" s="375"/>
      <c r="M18" s="375">
        <v>56695350155</v>
      </c>
      <c r="N18" s="375"/>
      <c r="O18" s="375">
        <v>34487186676</v>
      </c>
      <c r="P18" s="375"/>
      <c r="Q18" s="375">
        <f t="shared" si="1"/>
        <v>22208163479</v>
      </c>
    </row>
    <row r="19" spans="1:17" ht="20.25">
      <c r="A19" s="149" t="s">
        <v>136</v>
      </c>
      <c r="C19" s="375">
        <v>0</v>
      </c>
      <c r="D19" s="375"/>
      <c r="E19" s="375">
        <v>0</v>
      </c>
      <c r="F19" s="375"/>
      <c r="G19" s="375">
        <v>0</v>
      </c>
      <c r="H19" s="375"/>
      <c r="I19" s="375">
        <f t="shared" si="0"/>
        <v>0</v>
      </c>
      <c r="J19" s="375"/>
      <c r="K19" s="375">
        <v>3440000</v>
      </c>
      <c r="L19" s="375"/>
      <c r="M19" s="375">
        <v>21382543597</v>
      </c>
      <c r="N19" s="375"/>
      <c r="O19" s="375">
        <v>19534322007</v>
      </c>
      <c r="P19" s="375"/>
      <c r="Q19" s="375">
        <f t="shared" si="1"/>
        <v>1848221590</v>
      </c>
    </row>
    <row r="20" spans="1:17" ht="20.25">
      <c r="A20" s="150" t="s">
        <v>42</v>
      </c>
      <c r="C20" s="375">
        <v>5500000</v>
      </c>
      <c r="D20" s="375"/>
      <c r="E20" s="375">
        <v>40243913040</v>
      </c>
      <c r="F20" s="375"/>
      <c r="G20" s="375">
        <v>26297269090</v>
      </c>
      <c r="H20" s="375"/>
      <c r="I20" s="375">
        <f t="shared" si="0"/>
        <v>13946643950</v>
      </c>
      <c r="J20" s="375"/>
      <c r="K20" s="375">
        <v>12000000</v>
      </c>
      <c r="L20" s="375"/>
      <c r="M20" s="375">
        <v>79919016629</v>
      </c>
      <c r="N20" s="375"/>
      <c r="O20" s="375">
        <v>57423061281</v>
      </c>
      <c r="P20" s="375"/>
      <c r="Q20" s="375">
        <f t="shared" si="1"/>
        <v>22495955348</v>
      </c>
    </row>
    <row r="21" spans="1:17" ht="20.25">
      <c r="A21" s="151" t="s">
        <v>115</v>
      </c>
      <c r="C21" s="375">
        <v>0</v>
      </c>
      <c r="D21" s="375"/>
      <c r="E21" s="375">
        <v>0</v>
      </c>
      <c r="F21" s="375"/>
      <c r="G21" s="375">
        <v>0</v>
      </c>
      <c r="H21" s="375"/>
      <c r="I21" s="375">
        <f t="shared" si="0"/>
        <v>0</v>
      </c>
      <c r="J21" s="375"/>
      <c r="K21" s="375">
        <v>1050000</v>
      </c>
      <c r="L21" s="375"/>
      <c r="M21" s="375">
        <v>14297184610</v>
      </c>
      <c r="N21" s="375"/>
      <c r="O21" s="375">
        <v>15341084770</v>
      </c>
      <c r="P21" s="375"/>
      <c r="Q21" s="375">
        <f t="shared" si="1"/>
        <v>-1043900160</v>
      </c>
    </row>
    <row r="22" spans="1:17" ht="20.25">
      <c r="A22" s="152" t="s">
        <v>46</v>
      </c>
      <c r="C22" s="375">
        <v>0</v>
      </c>
      <c r="D22" s="375"/>
      <c r="E22" s="375">
        <v>0</v>
      </c>
      <c r="F22" s="375"/>
      <c r="G22" s="375">
        <v>0</v>
      </c>
      <c r="H22" s="375"/>
      <c r="I22" s="375">
        <f t="shared" si="0"/>
        <v>0</v>
      </c>
      <c r="J22" s="375"/>
      <c r="K22" s="375">
        <v>11067646</v>
      </c>
      <c r="L22" s="375"/>
      <c r="M22" s="375">
        <v>38655773275</v>
      </c>
      <c r="N22" s="375"/>
      <c r="O22" s="375">
        <v>32611177142</v>
      </c>
      <c r="P22" s="375"/>
      <c r="Q22" s="375">
        <f t="shared" si="1"/>
        <v>6044596133</v>
      </c>
    </row>
    <row r="23" spans="1:17" ht="30">
      <c r="A23" s="153" t="s">
        <v>137</v>
      </c>
      <c r="C23" s="375">
        <v>0</v>
      </c>
      <c r="D23" s="375"/>
      <c r="E23" s="375">
        <v>0</v>
      </c>
      <c r="F23" s="375"/>
      <c r="G23" s="375">
        <v>0</v>
      </c>
      <c r="H23" s="375"/>
      <c r="I23" s="375">
        <f t="shared" si="0"/>
        <v>0</v>
      </c>
      <c r="J23" s="375"/>
      <c r="K23" s="375">
        <v>1359750</v>
      </c>
      <c r="L23" s="375"/>
      <c r="M23" s="375">
        <v>23440377659</v>
      </c>
      <c r="N23" s="375"/>
      <c r="O23" s="375">
        <v>23797585383</v>
      </c>
      <c r="P23" s="375"/>
      <c r="Q23" s="375">
        <f t="shared" si="1"/>
        <v>-357207724</v>
      </c>
    </row>
    <row r="24" spans="1:17" ht="30">
      <c r="A24" s="154" t="s">
        <v>138</v>
      </c>
      <c r="C24" s="375">
        <v>0</v>
      </c>
      <c r="D24" s="375"/>
      <c r="E24" s="375">
        <v>0</v>
      </c>
      <c r="F24" s="375"/>
      <c r="G24" s="375">
        <v>0</v>
      </c>
      <c r="H24" s="375"/>
      <c r="I24" s="375">
        <f t="shared" si="0"/>
        <v>0</v>
      </c>
      <c r="J24" s="375"/>
      <c r="K24" s="375">
        <v>2635520</v>
      </c>
      <c r="L24" s="375"/>
      <c r="M24" s="375">
        <v>10453156240</v>
      </c>
      <c r="N24" s="375"/>
      <c r="O24" s="375">
        <v>15289680140</v>
      </c>
      <c r="P24" s="375"/>
      <c r="Q24" s="375">
        <f t="shared" si="1"/>
        <v>-4836523900</v>
      </c>
    </row>
    <row r="25" spans="1:17" ht="20.25">
      <c r="A25" s="155" t="s">
        <v>55</v>
      </c>
      <c r="C25" s="375">
        <v>0</v>
      </c>
      <c r="D25" s="375"/>
      <c r="E25" s="375">
        <v>0</v>
      </c>
      <c r="F25" s="375"/>
      <c r="G25" s="375">
        <v>0</v>
      </c>
      <c r="H25" s="375"/>
      <c r="I25" s="375">
        <f t="shared" si="0"/>
        <v>0</v>
      </c>
      <c r="J25" s="375"/>
      <c r="K25" s="375">
        <v>5000000</v>
      </c>
      <c r="L25" s="375"/>
      <c r="M25" s="375">
        <v>7945747227</v>
      </c>
      <c r="N25" s="375"/>
      <c r="O25" s="375">
        <v>6965462856</v>
      </c>
      <c r="P25" s="375"/>
      <c r="Q25" s="375">
        <f t="shared" si="1"/>
        <v>980284371</v>
      </c>
    </row>
    <row r="26" spans="1:17" ht="20.25">
      <c r="A26" s="156" t="s">
        <v>56</v>
      </c>
      <c r="C26" s="375">
        <v>7047303</v>
      </c>
      <c r="D26" s="375"/>
      <c r="E26" s="375">
        <v>85223815451</v>
      </c>
      <c r="F26" s="375"/>
      <c r="G26" s="375">
        <v>58685273195</v>
      </c>
      <c r="H26" s="375"/>
      <c r="I26" s="375">
        <f t="shared" si="0"/>
        <v>26538542256</v>
      </c>
      <c r="J26" s="375"/>
      <c r="K26" s="375">
        <v>8047303</v>
      </c>
      <c r="L26" s="375"/>
      <c r="M26" s="375">
        <v>95656105345</v>
      </c>
      <c r="N26" s="375"/>
      <c r="O26" s="375">
        <v>67022552429</v>
      </c>
      <c r="P26" s="375"/>
      <c r="Q26" s="375">
        <f t="shared" si="1"/>
        <v>28633552916</v>
      </c>
    </row>
    <row r="27" spans="1:17" ht="21" thickBot="1">
      <c r="A27" s="157" t="s">
        <v>57</v>
      </c>
      <c r="C27" s="382">
        <f>SUM(C9:$C$26)</f>
        <v>60452293</v>
      </c>
      <c r="D27" s="375"/>
      <c r="E27" s="382">
        <f>SUM(E9:$E$26)</f>
        <v>333582859942</v>
      </c>
      <c r="F27" s="397"/>
      <c r="G27" s="382">
        <f>SUM(G9:$G$26)</f>
        <v>247949224971</v>
      </c>
      <c r="H27" s="397"/>
      <c r="I27" s="382">
        <f>SUM(I9:$I$26)</f>
        <v>85633634971</v>
      </c>
      <c r="J27" s="397"/>
      <c r="K27" s="382">
        <f>SUM(K9:$K$26)</f>
        <v>140867241</v>
      </c>
      <c r="L27" s="397"/>
      <c r="M27" s="382">
        <f>SUM(M9:$M$26)</f>
        <v>769169344211</v>
      </c>
      <c r="N27" s="397"/>
      <c r="O27" s="382">
        <f>SUM(O9:$O$26)</f>
        <v>661415151481</v>
      </c>
      <c r="P27" s="397"/>
      <c r="Q27" s="382">
        <f>SUM(Q9:$Q$26)</f>
        <v>107754192730</v>
      </c>
    </row>
    <row r="28" spans="1:17" ht="15.75" thickTop="1">
      <c r="Q28" s="395"/>
    </row>
    <row r="29" spans="1:17">
      <c r="A29" s="342" t="s">
        <v>139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43"/>
      <c r="L29" s="343"/>
      <c r="M29" s="343"/>
      <c r="N29" s="343"/>
      <c r="O29" s="343"/>
      <c r="P29" s="343"/>
      <c r="Q29" s="344"/>
    </row>
  </sheetData>
  <mergeCells count="7">
    <mergeCell ref="A29:Q2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2"/>
  <sheetViews>
    <sheetView rightToLeft="1" view="pageBreakPreview" zoomScaleNormal="100" zoomScaleSheetLayoutView="100" workbookViewId="0">
      <selection activeCell="Q49" activeCellId="1" sqref="I49 Q49"/>
    </sheetView>
  </sheetViews>
  <sheetFormatPr defaultRowHeight="15"/>
  <cols>
    <col min="1" max="1" width="21.28515625" customWidth="1"/>
    <col min="2" max="2" width="1.42578125" customWidth="1"/>
    <col min="3" max="3" width="12.7109375" bestFit="1" customWidth="1"/>
    <col min="4" max="4" width="1.42578125" customWidth="1"/>
    <col min="5" max="5" width="18.28515625" bestFit="1" customWidth="1"/>
    <col min="6" max="6" width="1.42578125" customWidth="1"/>
    <col min="7" max="7" width="18.28515625" bestFit="1" customWidth="1"/>
    <col min="8" max="8" width="1.42578125" customWidth="1"/>
    <col min="9" max="9" width="16.42578125" bestFit="1" customWidth="1"/>
    <col min="10" max="10" width="1.42578125" customWidth="1"/>
    <col min="11" max="11" width="12.7109375" bestFit="1" customWidth="1"/>
    <col min="12" max="12" width="1.42578125" customWidth="1"/>
    <col min="13" max="13" width="18.28515625" bestFit="1" customWidth="1"/>
    <col min="14" max="14" width="1.42578125" customWidth="1"/>
    <col min="15" max="15" width="18.42578125" bestFit="1" customWidth="1"/>
    <col min="16" max="16" width="1.42578125" customWidth="1"/>
    <col min="17" max="17" width="16.7109375" bestFit="1" customWidth="1"/>
  </cols>
  <sheetData>
    <row r="1" spans="1:17" ht="20.100000000000001" customHeight="1">
      <c r="A1" s="352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</row>
    <row r="2" spans="1:17" ht="20.100000000000001" customHeight="1">
      <c r="A2" s="353" t="s">
        <v>91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</row>
    <row r="3" spans="1:17" ht="20.100000000000001" customHeight="1">
      <c r="A3" s="354" t="s">
        <v>2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</row>
    <row r="5" spans="1:17" ht="15.75">
      <c r="A5" s="355" t="s">
        <v>140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</row>
    <row r="7" spans="1:17" ht="15.75">
      <c r="C7" s="356" t="s">
        <v>107</v>
      </c>
      <c r="D7" s="300"/>
      <c r="E7" s="300"/>
      <c r="F7" s="300"/>
      <c r="G7" s="300"/>
      <c r="H7" s="300"/>
      <c r="I7" s="300"/>
      <c r="K7" s="357" t="s">
        <v>7</v>
      </c>
      <c r="L7" s="300"/>
      <c r="M7" s="300"/>
      <c r="N7" s="300"/>
      <c r="O7" s="300"/>
      <c r="P7" s="300"/>
      <c r="Q7" s="300"/>
    </row>
    <row r="8" spans="1:17" ht="31.5">
      <c r="A8" s="158" t="s">
        <v>93</v>
      </c>
      <c r="C8" s="159" t="s">
        <v>9</v>
      </c>
      <c r="E8" s="160" t="s">
        <v>11</v>
      </c>
      <c r="G8" s="161" t="s">
        <v>132</v>
      </c>
      <c r="I8" s="162" t="s">
        <v>141</v>
      </c>
      <c r="K8" s="163" t="s">
        <v>9</v>
      </c>
      <c r="M8" s="164" t="s">
        <v>11</v>
      </c>
      <c r="O8" s="165" t="s">
        <v>132</v>
      </c>
      <c r="Q8" s="166" t="s">
        <v>141</v>
      </c>
    </row>
    <row r="9" spans="1:17" ht="20.25">
      <c r="A9" s="167" t="s">
        <v>17</v>
      </c>
      <c r="C9" s="375">
        <v>1482553</v>
      </c>
      <c r="D9" s="375"/>
      <c r="E9" s="375">
        <v>16269999179</v>
      </c>
      <c r="F9" s="375"/>
      <c r="G9" s="375">
        <v>16011705943</v>
      </c>
      <c r="H9" s="375"/>
      <c r="I9" s="375">
        <v>258293236</v>
      </c>
      <c r="J9" s="375"/>
      <c r="K9" s="375">
        <v>1482553</v>
      </c>
      <c r="L9" s="375"/>
      <c r="M9" s="375">
        <v>16269999179</v>
      </c>
      <c r="N9" s="375"/>
      <c r="O9" s="375">
        <v>16011705943</v>
      </c>
      <c r="P9" s="375"/>
      <c r="Q9" s="375">
        <f>M9-O9</f>
        <v>258293236</v>
      </c>
    </row>
    <row r="10" spans="1:17" ht="20.25">
      <c r="A10" s="168" t="s">
        <v>18</v>
      </c>
      <c r="C10" s="375">
        <v>165362123</v>
      </c>
      <c r="D10" s="375"/>
      <c r="E10" s="375">
        <v>447437510398</v>
      </c>
      <c r="F10" s="375"/>
      <c r="G10" s="375">
        <v>392530702877</v>
      </c>
      <c r="H10" s="375"/>
      <c r="I10" s="375">
        <v>54906807521</v>
      </c>
      <c r="J10" s="375"/>
      <c r="K10" s="375">
        <v>165362123</v>
      </c>
      <c r="L10" s="375"/>
      <c r="M10" s="375">
        <v>447437510398</v>
      </c>
      <c r="N10" s="375"/>
      <c r="O10" s="375">
        <v>369658233345</v>
      </c>
      <c r="P10" s="375"/>
      <c r="Q10" s="375">
        <f t="shared" ref="Q10:Q48" si="0">M10-O10</f>
        <v>77779277053</v>
      </c>
    </row>
    <row r="11" spans="1:17" ht="20.25">
      <c r="A11" s="169" t="s">
        <v>19</v>
      </c>
      <c r="C11" s="375">
        <v>33816166</v>
      </c>
      <c r="D11" s="375"/>
      <c r="E11" s="375">
        <v>48540001969</v>
      </c>
      <c r="F11" s="375"/>
      <c r="G11" s="375">
        <v>39833727378</v>
      </c>
      <c r="H11" s="375"/>
      <c r="I11" s="375">
        <v>8706274591</v>
      </c>
      <c r="J11" s="375"/>
      <c r="K11" s="375">
        <v>33816166</v>
      </c>
      <c r="L11" s="375"/>
      <c r="M11" s="375">
        <v>48540001969</v>
      </c>
      <c r="N11" s="375"/>
      <c r="O11" s="375">
        <v>54207707647</v>
      </c>
      <c r="P11" s="375"/>
      <c r="Q11" s="375">
        <f t="shared" si="0"/>
        <v>-5667705678</v>
      </c>
    </row>
    <row r="12" spans="1:17" ht="20.25">
      <c r="A12" s="170" t="s">
        <v>20</v>
      </c>
      <c r="C12" s="375">
        <v>7104770</v>
      </c>
      <c r="D12" s="375"/>
      <c r="E12" s="375">
        <v>48943101566</v>
      </c>
      <c r="F12" s="375"/>
      <c r="G12" s="375">
        <v>38258369686</v>
      </c>
      <c r="H12" s="375"/>
      <c r="I12" s="375">
        <v>10684731880</v>
      </c>
      <c r="J12" s="375"/>
      <c r="K12" s="375">
        <v>7104770</v>
      </c>
      <c r="L12" s="375"/>
      <c r="M12" s="375">
        <v>48943101566</v>
      </c>
      <c r="N12" s="375"/>
      <c r="O12" s="375">
        <v>38258369686</v>
      </c>
      <c r="P12" s="375"/>
      <c r="Q12" s="375">
        <f t="shared" si="0"/>
        <v>10684731880</v>
      </c>
    </row>
    <row r="13" spans="1:17" ht="30">
      <c r="A13" s="171" t="s">
        <v>21</v>
      </c>
      <c r="C13" s="375">
        <v>38137</v>
      </c>
      <c r="D13" s="375"/>
      <c r="E13" s="375">
        <v>26537059</v>
      </c>
      <c r="F13" s="375"/>
      <c r="G13" s="375">
        <v>26537059</v>
      </c>
      <c r="H13" s="375"/>
      <c r="I13" s="375">
        <v>0</v>
      </c>
      <c r="J13" s="375"/>
      <c r="K13" s="375">
        <v>38137</v>
      </c>
      <c r="L13" s="375"/>
      <c r="M13" s="375">
        <v>26537059</v>
      </c>
      <c r="N13" s="375"/>
      <c r="O13" s="375">
        <v>26537059</v>
      </c>
      <c r="P13" s="375"/>
      <c r="Q13" s="375">
        <f t="shared" si="0"/>
        <v>0</v>
      </c>
    </row>
    <row r="14" spans="1:17" ht="30">
      <c r="A14" s="172" t="s">
        <v>22</v>
      </c>
      <c r="C14" s="375">
        <v>108053</v>
      </c>
      <c r="D14" s="375"/>
      <c r="E14" s="375">
        <v>53705042</v>
      </c>
      <c r="F14" s="375"/>
      <c r="G14" s="375">
        <v>53705042</v>
      </c>
      <c r="H14" s="375"/>
      <c r="I14" s="375">
        <v>0</v>
      </c>
      <c r="J14" s="375"/>
      <c r="K14" s="375">
        <v>108053</v>
      </c>
      <c r="L14" s="375"/>
      <c r="M14" s="375">
        <v>53705042</v>
      </c>
      <c r="N14" s="375"/>
      <c r="O14" s="375">
        <v>53705042</v>
      </c>
      <c r="P14" s="375"/>
      <c r="Q14" s="375">
        <f t="shared" si="0"/>
        <v>0</v>
      </c>
    </row>
    <row r="15" spans="1:17" ht="20.25">
      <c r="A15" s="173" t="s">
        <v>23</v>
      </c>
      <c r="C15" s="375">
        <v>33139755</v>
      </c>
      <c r="D15" s="375"/>
      <c r="E15" s="375">
        <v>69640600290</v>
      </c>
      <c r="F15" s="375"/>
      <c r="G15" s="375">
        <v>60029665665</v>
      </c>
      <c r="H15" s="375"/>
      <c r="I15" s="375">
        <v>9610934625</v>
      </c>
      <c r="J15" s="375"/>
      <c r="K15" s="375">
        <v>33139755</v>
      </c>
      <c r="L15" s="375"/>
      <c r="M15" s="375">
        <v>69640600290</v>
      </c>
      <c r="N15" s="375"/>
      <c r="O15" s="375">
        <v>53432854148</v>
      </c>
      <c r="P15" s="375"/>
      <c r="Q15" s="375">
        <f t="shared" si="0"/>
        <v>16207746142</v>
      </c>
    </row>
    <row r="16" spans="1:17" ht="20.25">
      <c r="A16" s="174" t="s">
        <v>24</v>
      </c>
      <c r="C16" s="375">
        <v>70247</v>
      </c>
      <c r="D16" s="375"/>
      <c r="E16" s="375">
        <v>69829030</v>
      </c>
      <c r="F16" s="375"/>
      <c r="G16" s="375">
        <v>69829030</v>
      </c>
      <c r="H16" s="375"/>
      <c r="I16" s="375">
        <v>0</v>
      </c>
      <c r="J16" s="375"/>
      <c r="K16" s="375">
        <v>70247</v>
      </c>
      <c r="L16" s="375"/>
      <c r="M16" s="375">
        <v>69829030</v>
      </c>
      <c r="N16" s="375"/>
      <c r="O16" s="375">
        <v>70310780</v>
      </c>
      <c r="P16" s="375"/>
      <c r="Q16" s="375">
        <f t="shared" si="0"/>
        <v>-481750</v>
      </c>
    </row>
    <row r="17" spans="1:17" ht="20.25">
      <c r="A17" s="175" t="s">
        <v>25</v>
      </c>
      <c r="C17" s="375">
        <v>2450000</v>
      </c>
      <c r="D17" s="375"/>
      <c r="E17" s="375">
        <v>8195196712</v>
      </c>
      <c r="F17" s="375"/>
      <c r="G17" s="375">
        <v>8195196712</v>
      </c>
      <c r="H17" s="375"/>
      <c r="I17" s="375">
        <v>0</v>
      </c>
      <c r="J17" s="375"/>
      <c r="K17" s="375">
        <v>2450000</v>
      </c>
      <c r="L17" s="375"/>
      <c r="M17" s="375">
        <v>8195196712</v>
      </c>
      <c r="N17" s="375"/>
      <c r="O17" s="375">
        <v>9916642800</v>
      </c>
      <c r="P17" s="375"/>
      <c r="Q17" s="375">
        <f t="shared" si="0"/>
        <v>-1721446088</v>
      </c>
    </row>
    <row r="18" spans="1:17" ht="20.25">
      <c r="A18" s="176" t="s">
        <v>26</v>
      </c>
      <c r="C18" s="375">
        <v>1316253</v>
      </c>
      <c r="D18" s="375"/>
      <c r="E18" s="375">
        <v>63916380244</v>
      </c>
      <c r="F18" s="375"/>
      <c r="G18" s="375">
        <v>51944325398</v>
      </c>
      <c r="H18" s="375"/>
      <c r="I18" s="375">
        <v>11972054846</v>
      </c>
      <c r="J18" s="375"/>
      <c r="K18" s="375">
        <v>1316253</v>
      </c>
      <c r="L18" s="375"/>
      <c r="M18" s="375">
        <v>63916380244</v>
      </c>
      <c r="N18" s="375"/>
      <c r="O18" s="375">
        <v>47037745543</v>
      </c>
      <c r="P18" s="375"/>
      <c r="Q18" s="375">
        <f t="shared" si="0"/>
        <v>16878634701</v>
      </c>
    </row>
    <row r="19" spans="1:17" ht="20.25">
      <c r="A19" s="177" t="s">
        <v>27</v>
      </c>
      <c r="C19" s="375">
        <v>1000000</v>
      </c>
      <c r="D19" s="375"/>
      <c r="E19" s="375">
        <v>25686252000</v>
      </c>
      <c r="F19" s="375"/>
      <c r="G19" s="375">
        <v>20308441500</v>
      </c>
      <c r="H19" s="375"/>
      <c r="I19" s="375">
        <v>5377810500</v>
      </c>
      <c r="J19" s="375"/>
      <c r="K19" s="375">
        <v>1000000</v>
      </c>
      <c r="L19" s="375"/>
      <c r="M19" s="375">
        <v>25686252000</v>
      </c>
      <c r="N19" s="375"/>
      <c r="O19" s="375">
        <v>15914740500</v>
      </c>
      <c r="P19" s="375"/>
      <c r="Q19" s="375">
        <f t="shared" si="0"/>
        <v>9771511500</v>
      </c>
    </row>
    <row r="20" spans="1:17" ht="20.25">
      <c r="A20" s="178" t="s">
        <v>28</v>
      </c>
      <c r="C20" s="375">
        <v>10000000</v>
      </c>
      <c r="D20" s="375"/>
      <c r="E20" s="375">
        <v>22883031000</v>
      </c>
      <c r="F20" s="375"/>
      <c r="G20" s="375">
        <v>20315109982</v>
      </c>
      <c r="H20" s="375"/>
      <c r="I20" s="375">
        <v>2567921018</v>
      </c>
      <c r="J20" s="375"/>
      <c r="K20" s="375">
        <v>10000000</v>
      </c>
      <c r="L20" s="375"/>
      <c r="M20" s="375">
        <v>22883031000</v>
      </c>
      <c r="N20" s="375"/>
      <c r="O20" s="375">
        <v>20315109982</v>
      </c>
      <c r="P20" s="375"/>
      <c r="Q20" s="375">
        <f t="shared" si="0"/>
        <v>2567921018</v>
      </c>
    </row>
    <row r="21" spans="1:17" ht="20.25">
      <c r="A21" s="179" t="s">
        <v>29</v>
      </c>
      <c r="C21" s="375">
        <v>21100000</v>
      </c>
      <c r="D21" s="375"/>
      <c r="E21" s="375">
        <v>260922220200</v>
      </c>
      <c r="F21" s="375"/>
      <c r="G21" s="375">
        <v>219812288400</v>
      </c>
      <c r="H21" s="375"/>
      <c r="I21" s="375">
        <v>41109931800</v>
      </c>
      <c r="J21" s="375"/>
      <c r="K21" s="375">
        <v>21100000</v>
      </c>
      <c r="L21" s="375"/>
      <c r="M21" s="375">
        <v>260922220200</v>
      </c>
      <c r="N21" s="375"/>
      <c r="O21" s="375">
        <v>166484080332</v>
      </c>
      <c r="P21" s="375"/>
      <c r="Q21" s="375">
        <f t="shared" si="0"/>
        <v>94438139868</v>
      </c>
    </row>
    <row r="22" spans="1:17" ht="20.25">
      <c r="A22" s="180" t="s">
        <v>30</v>
      </c>
      <c r="C22" s="375">
        <v>16500000</v>
      </c>
      <c r="D22" s="375"/>
      <c r="E22" s="375">
        <v>308518328250</v>
      </c>
      <c r="F22" s="375"/>
      <c r="G22" s="375">
        <v>289984266000</v>
      </c>
      <c r="H22" s="375"/>
      <c r="I22" s="375">
        <v>18534062250</v>
      </c>
      <c r="J22" s="375"/>
      <c r="K22" s="375">
        <v>16500000</v>
      </c>
      <c r="L22" s="375"/>
      <c r="M22" s="375">
        <v>308518328250</v>
      </c>
      <c r="N22" s="375"/>
      <c r="O22" s="375">
        <v>223556874750</v>
      </c>
      <c r="P22" s="375"/>
      <c r="Q22" s="375">
        <f t="shared" si="0"/>
        <v>84961453500</v>
      </c>
    </row>
    <row r="23" spans="1:17" ht="20.25">
      <c r="A23" s="181" t="s">
        <v>31</v>
      </c>
      <c r="C23" s="375">
        <v>3200000</v>
      </c>
      <c r="D23" s="375"/>
      <c r="E23" s="375">
        <v>22330339200</v>
      </c>
      <c r="F23" s="375"/>
      <c r="G23" s="375">
        <v>18131472000</v>
      </c>
      <c r="H23" s="375"/>
      <c r="I23" s="375">
        <v>4198867200</v>
      </c>
      <c r="J23" s="375"/>
      <c r="K23" s="375">
        <v>3200000</v>
      </c>
      <c r="L23" s="375"/>
      <c r="M23" s="375">
        <v>22330339200</v>
      </c>
      <c r="N23" s="375"/>
      <c r="O23" s="375">
        <v>13439556000</v>
      </c>
      <c r="P23" s="375"/>
      <c r="Q23" s="375">
        <f t="shared" si="0"/>
        <v>8890783200</v>
      </c>
    </row>
    <row r="24" spans="1:17" ht="20.25">
      <c r="A24" s="182" t="s">
        <v>32</v>
      </c>
      <c r="C24" s="375">
        <v>1435000</v>
      </c>
      <c r="D24" s="375"/>
      <c r="E24" s="375">
        <v>41738270805</v>
      </c>
      <c r="F24" s="375"/>
      <c r="G24" s="375">
        <v>40727878782</v>
      </c>
      <c r="H24" s="375"/>
      <c r="I24" s="375">
        <v>1010392023</v>
      </c>
      <c r="J24" s="375"/>
      <c r="K24" s="375">
        <v>1435000</v>
      </c>
      <c r="L24" s="375"/>
      <c r="M24" s="375">
        <v>41738270805</v>
      </c>
      <c r="N24" s="375"/>
      <c r="O24" s="375">
        <v>27616299481</v>
      </c>
      <c r="P24" s="375"/>
      <c r="Q24" s="375">
        <f t="shared" si="0"/>
        <v>14121971324</v>
      </c>
    </row>
    <row r="25" spans="1:17" ht="20.25">
      <c r="A25" s="183" t="s">
        <v>33</v>
      </c>
      <c r="C25" s="375">
        <v>2200000</v>
      </c>
      <c r="D25" s="375"/>
      <c r="E25" s="375">
        <v>53710509600</v>
      </c>
      <c r="F25" s="375"/>
      <c r="G25" s="375">
        <v>51065344704</v>
      </c>
      <c r="H25" s="375"/>
      <c r="I25" s="375">
        <v>2645164896</v>
      </c>
      <c r="J25" s="375"/>
      <c r="K25" s="375">
        <v>2200000</v>
      </c>
      <c r="L25" s="375"/>
      <c r="M25" s="375">
        <v>53710509600</v>
      </c>
      <c r="N25" s="375"/>
      <c r="O25" s="375">
        <v>51065344704</v>
      </c>
      <c r="P25" s="375"/>
      <c r="Q25" s="375">
        <f t="shared" si="0"/>
        <v>2645164896</v>
      </c>
    </row>
    <row r="26" spans="1:17" ht="20.25">
      <c r="A26" s="184" t="s">
        <v>34</v>
      </c>
      <c r="C26" s="375">
        <v>2700000</v>
      </c>
      <c r="D26" s="375"/>
      <c r="E26" s="375">
        <v>24370129800</v>
      </c>
      <c r="F26" s="375"/>
      <c r="G26" s="375">
        <v>23484431250</v>
      </c>
      <c r="H26" s="375"/>
      <c r="I26" s="375">
        <v>885698550</v>
      </c>
      <c r="J26" s="375"/>
      <c r="K26" s="375">
        <v>2700000</v>
      </c>
      <c r="L26" s="375"/>
      <c r="M26" s="375">
        <v>24370129800</v>
      </c>
      <c r="N26" s="375"/>
      <c r="O26" s="375">
        <v>19825333200</v>
      </c>
      <c r="P26" s="375"/>
      <c r="Q26" s="375">
        <f t="shared" si="0"/>
        <v>4544796600</v>
      </c>
    </row>
    <row r="27" spans="1:17" ht="30">
      <c r="A27" s="185" t="s">
        <v>35</v>
      </c>
      <c r="C27" s="375">
        <v>13333333</v>
      </c>
      <c r="D27" s="375"/>
      <c r="E27" s="375">
        <v>110935977227</v>
      </c>
      <c r="F27" s="375"/>
      <c r="G27" s="375">
        <v>92645457684</v>
      </c>
      <c r="H27" s="375"/>
      <c r="I27" s="375">
        <v>18290519543</v>
      </c>
      <c r="J27" s="375"/>
      <c r="K27" s="375">
        <v>13333333</v>
      </c>
      <c r="L27" s="375"/>
      <c r="M27" s="375">
        <v>110935977227</v>
      </c>
      <c r="N27" s="375"/>
      <c r="O27" s="375">
        <v>75597502500</v>
      </c>
      <c r="P27" s="375"/>
      <c r="Q27" s="375">
        <f t="shared" si="0"/>
        <v>35338474727</v>
      </c>
    </row>
    <row r="28" spans="1:17" ht="30">
      <c r="A28" s="186" t="s">
        <v>36</v>
      </c>
      <c r="C28" s="375">
        <v>5365706</v>
      </c>
      <c r="D28" s="375"/>
      <c r="E28" s="375">
        <v>49870843461</v>
      </c>
      <c r="F28" s="375"/>
      <c r="G28" s="375">
        <v>46990602234</v>
      </c>
      <c r="H28" s="375"/>
      <c r="I28" s="375">
        <v>2880241227</v>
      </c>
      <c r="J28" s="375"/>
      <c r="K28" s="375">
        <v>5365706</v>
      </c>
      <c r="L28" s="375"/>
      <c r="M28" s="375">
        <v>49870843461</v>
      </c>
      <c r="N28" s="375"/>
      <c r="O28" s="375">
        <v>34456219119</v>
      </c>
      <c r="P28" s="375"/>
      <c r="Q28" s="375">
        <f t="shared" si="0"/>
        <v>15414624342</v>
      </c>
    </row>
    <row r="29" spans="1:17" ht="20.25">
      <c r="A29" s="187" t="s">
        <v>37</v>
      </c>
      <c r="C29" s="375">
        <v>6900000</v>
      </c>
      <c r="D29" s="375"/>
      <c r="E29" s="375">
        <v>101786743800</v>
      </c>
      <c r="F29" s="375"/>
      <c r="G29" s="375">
        <v>89440642800</v>
      </c>
      <c r="H29" s="375"/>
      <c r="I29" s="375">
        <v>12346101000</v>
      </c>
      <c r="J29" s="375"/>
      <c r="K29" s="375">
        <v>6900000</v>
      </c>
      <c r="L29" s="375"/>
      <c r="M29" s="375">
        <v>101786743800</v>
      </c>
      <c r="N29" s="375"/>
      <c r="O29" s="375">
        <v>74625321600</v>
      </c>
      <c r="P29" s="375"/>
      <c r="Q29" s="375">
        <f t="shared" si="0"/>
        <v>27161422200</v>
      </c>
    </row>
    <row r="30" spans="1:17" ht="20.25">
      <c r="A30" s="188" t="s">
        <v>38</v>
      </c>
      <c r="C30" s="375">
        <v>29250000</v>
      </c>
      <c r="D30" s="375"/>
      <c r="E30" s="375">
        <v>120200028975</v>
      </c>
      <c r="F30" s="375"/>
      <c r="G30" s="375">
        <v>115313328878</v>
      </c>
      <c r="H30" s="375"/>
      <c r="I30" s="375">
        <v>4886700097</v>
      </c>
      <c r="J30" s="375"/>
      <c r="K30" s="375">
        <v>29250000</v>
      </c>
      <c r="L30" s="375"/>
      <c r="M30" s="375">
        <v>120200028975</v>
      </c>
      <c r="N30" s="375"/>
      <c r="O30" s="375">
        <v>95756836501</v>
      </c>
      <c r="P30" s="375"/>
      <c r="Q30" s="375">
        <f t="shared" si="0"/>
        <v>24443192474</v>
      </c>
    </row>
    <row r="31" spans="1:17" ht="20.25">
      <c r="A31" s="189" t="s">
        <v>39</v>
      </c>
      <c r="C31" s="375">
        <v>48362638</v>
      </c>
      <c r="D31" s="375"/>
      <c r="E31" s="375">
        <v>307679233945</v>
      </c>
      <c r="F31" s="375"/>
      <c r="G31" s="375">
        <v>267231865291</v>
      </c>
      <c r="H31" s="375"/>
      <c r="I31" s="375">
        <v>40447368654</v>
      </c>
      <c r="J31" s="375"/>
      <c r="K31" s="375">
        <v>48362638</v>
      </c>
      <c r="L31" s="375"/>
      <c r="M31" s="375">
        <v>307679233945</v>
      </c>
      <c r="N31" s="375"/>
      <c r="O31" s="375">
        <v>238108564808</v>
      </c>
      <c r="P31" s="375"/>
      <c r="Q31" s="375">
        <f t="shared" si="0"/>
        <v>69570669137</v>
      </c>
    </row>
    <row r="32" spans="1:17" ht="20.25">
      <c r="A32" s="190" t="s">
        <v>40</v>
      </c>
      <c r="C32" s="375">
        <v>9269568</v>
      </c>
      <c r="D32" s="375"/>
      <c r="E32" s="375">
        <v>46468290157</v>
      </c>
      <c r="F32" s="375"/>
      <c r="G32" s="375">
        <v>50819454643</v>
      </c>
      <c r="H32" s="375"/>
      <c r="I32" s="375">
        <v>-4351164486</v>
      </c>
      <c r="J32" s="375"/>
      <c r="K32" s="375">
        <v>9269568</v>
      </c>
      <c r="L32" s="375"/>
      <c r="M32" s="375">
        <v>46468290157</v>
      </c>
      <c r="N32" s="375"/>
      <c r="O32" s="375">
        <v>26565155764</v>
      </c>
      <c r="P32" s="375"/>
      <c r="Q32" s="375">
        <f t="shared" si="0"/>
        <v>19903134393</v>
      </c>
    </row>
    <row r="33" spans="1:17" ht="20.25">
      <c r="A33" s="191" t="s">
        <v>41</v>
      </c>
      <c r="C33" s="375">
        <v>4800000</v>
      </c>
      <c r="D33" s="375"/>
      <c r="E33" s="375">
        <v>28628640000</v>
      </c>
      <c r="F33" s="375"/>
      <c r="G33" s="375">
        <v>24716059200</v>
      </c>
      <c r="H33" s="375"/>
      <c r="I33" s="375">
        <v>3912580800</v>
      </c>
      <c r="J33" s="375"/>
      <c r="K33" s="375">
        <v>4800000</v>
      </c>
      <c r="L33" s="375"/>
      <c r="M33" s="375">
        <v>28628640000</v>
      </c>
      <c r="N33" s="375"/>
      <c r="O33" s="375">
        <v>20044819440</v>
      </c>
      <c r="P33" s="375"/>
      <c r="Q33" s="375">
        <f t="shared" si="0"/>
        <v>8583820560</v>
      </c>
    </row>
    <row r="34" spans="1:17" ht="20.25">
      <c r="A34" s="192" t="s">
        <v>42</v>
      </c>
      <c r="C34" s="375">
        <v>0</v>
      </c>
      <c r="D34" s="375"/>
      <c r="E34" s="375">
        <v>0</v>
      </c>
      <c r="F34" s="375"/>
      <c r="G34" s="375">
        <v>11459408400</v>
      </c>
      <c r="H34" s="375"/>
      <c r="I34" s="375">
        <v>-11459408400</v>
      </c>
      <c r="J34" s="375"/>
      <c r="K34" s="375"/>
      <c r="L34" s="375"/>
      <c r="M34" s="375"/>
      <c r="N34" s="375"/>
      <c r="O34" s="375"/>
      <c r="P34" s="375"/>
      <c r="Q34" s="375">
        <f t="shared" si="0"/>
        <v>0</v>
      </c>
    </row>
    <row r="35" spans="1:17" ht="20.25">
      <c r="A35" s="193" t="s">
        <v>43</v>
      </c>
      <c r="C35" s="375">
        <v>12794431</v>
      </c>
      <c r="D35" s="375"/>
      <c r="E35" s="375">
        <v>100220236588</v>
      </c>
      <c r="F35" s="375"/>
      <c r="G35" s="375">
        <v>93852856298</v>
      </c>
      <c r="H35" s="375"/>
      <c r="I35" s="375">
        <v>6367380290</v>
      </c>
      <c r="J35" s="375"/>
      <c r="K35" s="375">
        <v>12794431</v>
      </c>
      <c r="L35" s="375"/>
      <c r="M35" s="375">
        <v>100220236588</v>
      </c>
      <c r="N35" s="375"/>
      <c r="O35" s="375">
        <v>85627215294</v>
      </c>
      <c r="P35" s="375"/>
      <c r="Q35" s="375">
        <f t="shared" si="0"/>
        <v>14593021294</v>
      </c>
    </row>
    <row r="36" spans="1:17" ht="20.25">
      <c r="A36" s="194" t="s">
        <v>44</v>
      </c>
      <c r="C36" s="375">
        <v>1445552</v>
      </c>
      <c r="D36" s="375"/>
      <c r="E36" s="375">
        <v>29055148524</v>
      </c>
      <c r="F36" s="375"/>
      <c r="G36" s="375">
        <v>25750161304</v>
      </c>
      <c r="H36" s="375"/>
      <c r="I36" s="375">
        <v>3304987220</v>
      </c>
      <c r="J36" s="375"/>
      <c r="K36" s="375">
        <v>1445552</v>
      </c>
      <c r="L36" s="375"/>
      <c r="M36" s="375">
        <v>29055148524</v>
      </c>
      <c r="N36" s="375"/>
      <c r="O36" s="375">
        <v>21022592627</v>
      </c>
      <c r="P36" s="375"/>
      <c r="Q36" s="375">
        <f t="shared" si="0"/>
        <v>8032555897</v>
      </c>
    </row>
    <row r="37" spans="1:17" ht="20.25">
      <c r="A37" s="195" t="s">
        <v>45</v>
      </c>
      <c r="C37" s="375">
        <v>1500000</v>
      </c>
      <c r="D37" s="375"/>
      <c r="E37" s="375">
        <v>25363185750</v>
      </c>
      <c r="F37" s="375"/>
      <c r="G37" s="375">
        <v>24095772000</v>
      </c>
      <c r="H37" s="375"/>
      <c r="I37" s="375">
        <v>1267413750</v>
      </c>
      <c r="J37" s="375"/>
      <c r="K37" s="375">
        <v>1500000</v>
      </c>
      <c r="L37" s="375"/>
      <c r="M37" s="375">
        <v>25363185750</v>
      </c>
      <c r="N37" s="375"/>
      <c r="O37" s="375">
        <v>21083800500</v>
      </c>
      <c r="P37" s="375"/>
      <c r="Q37" s="375">
        <f t="shared" si="0"/>
        <v>4279385250</v>
      </c>
    </row>
    <row r="38" spans="1:17" ht="20.25">
      <c r="A38" s="196" t="s">
        <v>46</v>
      </c>
      <c r="C38" s="375">
        <v>37300005</v>
      </c>
      <c r="D38" s="375"/>
      <c r="E38" s="375">
        <v>154763864056</v>
      </c>
      <c r="F38" s="375"/>
      <c r="G38" s="375">
        <v>128178887887</v>
      </c>
      <c r="H38" s="375"/>
      <c r="I38" s="375">
        <v>26584976169</v>
      </c>
      <c r="J38" s="375"/>
      <c r="K38" s="375">
        <v>37300005</v>
      </c>
      <c r="L38" s="375"/>
      <c r="M38" s="375">
        <v>154763864056</v>
      </c>
      <c r="N38" s="375"/>
      <c r="O38" s="375">
        <v>110685456561</v>
      </c>
      <c r="P38" s="375"/>
      <c r="Q38" s="375">
        <f t="shared" si="0"/>
        <v>44078407495</v>
      </c>
    </row>
    <row r="39" spans="1:17" ht="20.25">
      <c r="A39" s="197" t="s">
        <v>47</v>
      </c>
      <c r="C39" s="375">
        <v>5800000</v>
      </c>
      <c r="D39" s="375"/>
      <c r="E39" s="375">
        <v>220126408200</v>
      </c>
      <c r="F39" s="375"/>
      <c r="G39" s="375">
        <v>217589592600</v>
      </c>
      <c r="H39" s="375"/>
      <c r="I39" s="375">
        <v>2536815600</v>
      </c>
      <c r="J39" s="375"/>
      <c r="K39" s="375">
        <v>5800000</v>
      </c>
      <c r="L39" s="375"/>
      <c r="M39" s="375">
        <v>220126408200</v>
      </c>
      <c r="N39" s="375"/>
      <c r="O39" s="375">
        <v>177923021400</v>
      </c>
      <c r="P39" s="375"/>
      <c r="Q39" s="375">
        <f t="shared" si="0"/>
        <v>42203386800</v>
      </c>
    </row>
    <row r="40" spans="1:17" ht="20.25">
      <c r="A40" s="198" t="s">
        <v>48</v>
      </c>
      <c r="C40" s="375">
        <v>2150500</v>
      </c>
      <c r="D40" s="375"/>
      <c r="E40" s="375">
        <v>29233109379</v>
      </c>
      <c r="F40" s="375"/>
      <c r="G40" s="375">
        <v>30308763429</v>
      </c>
      <c r="H40" s="375"/>
      <c r="I40" s="375">
        <v>-1075654050</v>
      </c>
      <c r="J40" s="375"/>
      <c r="K40" s="375">
        <v>2150500</v>
      </c>
      <c r="L40" s="375"/>
      <c r="M40" s="375">
        <v>29233109379</v>
      </c>
      <c r="N40" s="375"/>
      <c r="O40" s="375">
        <v>24741014825</v>
      </c>
      <c r="P40" s="375"/>
      <c r="Q40" s="375">
        <f t="shared" si="0"/>
        <v>4492094554</v>
      </c>
    </row>
    <row r="41" spans="1:17" ht="20.25">
      <c r="A41" s="199" t="s">
        <v>49</v>
      </c>
      <c r="C41" s="375">
        <v>371768</v>
      </c>
      <c r="D41" s="375"/>
      <c r="E41" s="375">
        <v>1375856915</v>
      </c>
      <c r="F41" s="375"/>
      <c r="G41" s="375">
        <v>1049169428</v>
      </c>
      <c r="H41" s="375"/>
      <c r="I41" s="375">
        <v>326687487</v>
      </c>
      <c r="J41" s="375"/>
      <c r="K41" s="375">
        <v>371768</v>
      </c>
      <c r="L41" s="375"/>
      <c r="M41" s="375">
        <v>1375856915</v>
      </c>
      <c r="N41" s="375"/>
      <c r="O41" s="375">
        <v>892761343</v>
      </c>
      <c r="P41" s="375"/>
      <c r="Q41" s="375">
        <f t="shared" si="0"/>
        <v>483095572</v>
      </c>
    </row>
    <row r="42" spans="1:17" ht="20.25">
      <c r="A42" s="200" t="s">
        <v>50</v>
      </c>
      <c r="C42" s="375">
        <v>8796939</v>
      </c>
      <c r="D42" s="375"/>
      <c r="E42" s="375">
        <v>110706600716</v>
      </c>
      <c r="F42" s="375"/>
      <c r="G42" s="375">
        <v>98421179212</v>
      </c>
      <c r="H42" s="375"/>
      <c r="I42" s="375">
        <v>12285421504</v>
      </c>
      <c r="J42" s="375"/>
      <c r="K42" s="375">
        <v>8796939</v>
      </c>
      <c r="L42" s="375"/>
      <c r="M42" s="375">
        <v>110706600716</v>
      </c>
      <c r="N42" s="375"/>
      <c r="O42" s="375">
        <v>98421179212</v>
      </c>
      <c r="P42" s="375"/>
      <c r="Q42" s="375">
        <f t="shared" si="0"/>
        <v>12285421504</v>
      </c>
    </row>
    <row r="43" spans="1:17" ht="20.25">
      <c r="A43" s="201" t="s">
        <v>51</v>
      </c>
      <c r="C43" s="375">
        <v>13288342</v>
      </c>
      <c r="D43" s="375"/>
      <c r="E43" s="375">
        <v>179117787511</v>
      </c>
      <c r="F43" s="375"/>
      <c r="G43" s="375">
        <v>160756893363</v>
      </c>
      <c r="H43" s="375"/>
      <c r="I43" s="375">
        <v>18360894148</v>
      </c>
      <c r="J43" s="375"/>
      <c r="K43" s="375">
        <v>13288342</v>
      </c>
      <c r="L43" s="375"/>
      <c r="M43" s="375">
        <v>179117787511</v>
      </c>
      <c r="N43" s="375"/>
      <c r="O43" s="375">
        <v>129800558929</v>
      </c>
      <c r="P43" s="375"/>
      <c r="Q43" s="375">
        <f t="shared" si="0"/>
        <v>49317228582</v>
      </c>
    </row>
    <row r="44" spans="1:17" ht="20.25">
      <c r="A44" s="202" t="s">
        <v>52</v>
      </c>
      <c r="C44" s="375">
        <v>0</v>
      </c>
      <c r="D44" s="375"/>
      <c r="E44" s="375">
        <v>6288399950</v>
      </c>
      <c r="F44" s="375"/>
      <c r="G44" s="375">
        <v>6288399950</v>
      </c>
      <c r="H44" s="375"/>
      <c r="I44" s="375">
        <v>0</v>
      </c>
      <c r="J44" s="375"/>
      <c r="K44" s="375">
        <v>0</v>
      </c>
      <c r="L44" s="375"/>
      <c r="M44" s="375">
        <v>6288399950</v>
      </c>
      <c r="N44" s="375"/>
      <c r="O44" s="375">
        <v>-778111090</v>
      </c>
      <c r="P44" s="375"/>
      <c r="Q44" s="375">
        <f t="shared" si="0"/>
        <v>7066511040</v>
      </c>
    </row>
    <row r="45" spans="1:17" ht="20.25">
      <c r="A45" s="203" t="s">
        <v>53</v>
      </c>
      <c r="C45" s="375">
        <v>634714</v>
      </c>
      <c r="D45" s="375"/>
      <c r="E45" s="375">
        <v>90312386836</v>
      </c>
      <c r="F45" s="375"/>
      <c r="G45" s="375">
        <v>86255459022</v>
      </c>
      <c r="H45" s="375"/>
      <c r="I45" s="375">
        <v>4056927814</v>
      </c>
      <c r="J45" s="375"/>
      <c r="K45" s="375">
        <v>634714</v>
      </c>
      <c r="L45" s="375"/>
      <c r="M45" s="375">
        <v>90312386836</v>
      </c>
      <c r="N45" s="375"/>
      <c r="O45" s="375">
        <v>67864587150</v>
      </c>
      <c r="P45" s="375"/>
      <c r="Q45" s="375">
        <f t="shared" si="0"/>
        <v>22447799686</v>
      </c>
    </row>
    <row r="46" spans="1:17" ht="30">
      <c r="A46" s="204" t="s">
        <v>54</v>
      </c>
      <c r="C46" s="375">
        <v>0</v>
      </c>
      <c r="D46" s="375"/>
      <c r="E46" s="375">
        <v>1</v>
      </c>
      <c r="F46" s="375"/>
      <c r="G46" s="375">
        <v>1</v>
      </c>
      <c r="H46" s="375"/>
      <c r="I46" s="375">
        <v>0</v>
      </c>
      <c r="J46" s="375"/>
      <c r="K46" s="375">
        <v>0</v>
      </c>
      <c r="L46" s="375"/>
      <c r="M46" s="375">
        <v>1</v>
      </c>
      <c r="N46" s="375"/>
      <c r="O46" s="375">
        <v>1</v>
      </c>
      <c r="P46" s="375"/>
      <c r="Q46" s="375">
        <f t="shared" si="0"/>
        <v>0</v>
      </c>
    </row>
    <row r="47" spans="1:17" ht="20.25">
      <c r="A47" s="205" t="s">
        <v>55</v>
      </c>
      <c r="C47" s="375">
        <v>18692722</v>
      </c>
      <c r="D47" s="375"/>
      <c r="E47" s="375">
        <v>46472332261</v>
      </c>
      <c r="F47" s="375"/>
      <c r="G47" s="375">
        <v>32350392029</v>
      </c>
      <c r="H47" s="375"/>
      <c r="I47" s="375">
        <v>14121940232</v>
      </c>
      <c r="J47" s="375"/>
      <c r="K47" s="375">
        <v>18692722</v>
      </c>
      <c r="L47" s="375"/>
      <c r="M47" s="375">
        <v>46472332261</v>
      </c>
      <c r="N47" s="375"/>
      <c r="O47" s="375">
        <v>26218496929</v>
      </c>
      <c r="P47" s="375"/>
      <c r="Q47" s="375">
        <f t="shared" si="0"/>
        <v>20253835332</v>
      </c>
    </row>
    <row r="48" spans="1:17" ht="20.25">
      <c r="A48" s="206" t="s">
        <v>56</v>
      </c>
      <c r="C48" s="375">
        <v>2052697</v>
      </c>
      <c r="D48" s="375"/>
      <c r="E48" s="375">
        <v>22404508312</v>
      </c>
      <c r="F48" s="375"/>
      <c r="G48" s="375">
        <v>53787339376</v>
      </c>
      <c r="H48" s="375"/>
      <c r="I48" s="375">
        <v>-31382831064</v>
      </c>
      <c r="J48" s="375"/>
      <c r="K48" s="375">
        <v>2052697</v>
      </c>
      <c r="L48" s="375"/>
      <c r="M48" s="375">
        <v>22404508312</v>
      </c>
      <c r="N48" s="375"/>
      <c r="O48" s="375">
        <v>17242085176</v>
      </c>
      <c r="P48" s="375"/>
      <c r="Q48" s="375">
        <f t="shared" si="0"/>
        <v>5162423136</v>
      </c>
    </row>
    <row r="49" spans="1:17" ht="21" thickBot="1">
      <c r="A49" s="207" t="s">
        <v>57</v>
      </c>
      <c r="C49" s="382">
        <f>SUM(C9:$C$48)</f>
        <v>525131972</v>
      </c>
      <c r="D49" s="375"/>
      <c r="E49" s="382">
        <f>SUM(E9:$E$48)</f>
        <v>3244261524908</v>
      </c>
      <c r="F49" s="375"/>
      <c r="G49" s="382">
        <f>SUM(G9:$G$48)</f>
        <v>2948084682437</v>
      </c>
      <c r="H49" s="375"/>
      <c r="I49" s="382">
        <f>SUM(I9:$I$48)</f>
        <v>296176842471</v>
      </c>
      <c r="J49" s="375"/>
      <c r="K49" s="382">
        <f>SUM(K9:$K$48)</f>
        <v>525131972</v>
      </c>
      <c r="L49" s="375"/>
      <c r="M49" s="382">
        <f>SUM(M9:$M$48)</f>
        <v>3244261524908</v>
      </c>
      <c r="N49" s="375"/>
      <c r="O49" s="382">
        <f>SUM(O9:$O$48)</f>
        <v>2472790229531</v>
      </c>
      <c r="P49" s="375"/>
      <c r="Q49" s="382">
        <f>SUM(Q9:$Q$48)</f>
        <v>771471295377</v>
      </c>
    </row>
    <row r="50" spans="1:17" ht="18.75" thickTop="1">
      <c r="C50" s="208"/>
      <c r="E50" s="209"/>
      <c r="G50" s="210"/>
      <c r="I50" s="384"/>
      <c r="K50" s="211"/>
      <c r="M50" s="385"/>
      <c r="O50" s="212"/>
      <c r="Q50" s="384"/>
    </row>
    <row r="51" spans="1:17">
      <c r="I51" s="383"/>
      <c r="M51" s="387"/>
    </row>
    <row r="52" spans="1:17">
      <c r="A52" s="351" t="s">
        <v>139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3"/>
      <c r="O52" s="343"/>
      <c r="P52" s="343"/>
      <c r="Q52" s="344"/>
    </row>
  </sheetData>
  <mergeCells count="7">
    <mergeCell ref="A52:Q5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52"/>
  <sheetViews>
    <sheetView rightToLeft="1" view="pageBreakPreview" zoomScaleNormal="100" zoomScaleSheetLayoutView="100" workbookViewId="0">
      <selection activeCell="C10" sqref="C10"/>
    </sheetView>
  </sheetViews>
  <sheetFormatPr defaultRowHeight="18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0.7109375" style="379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  <col min="18" max="18" width="1.42578125" customWidth="1"/>
    <col min="19" max="19" width="17" customWidth="1"/>
    <col min="20" max="20" width="1.42578125" customWidth="1"/>
    <col min="21" max="21" width="10.7109375" style="379" customWidth="1"/>
    <col min="22" max="23" width="14.85546875" bestFit="1" customWidth="1"/>
  </cols>
  <sheetData>
    <row r="1" spans="1:23" ht="20.100000000000001" customHeight="1">
      <c r="A1" s="358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</row>
    <row r="2" spans="1:23" ht="20.100000000000001" customHeight="1">
      <c r="A2" s="359" t="s">
        <v>91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</row>
    <row r="3" spans="1:23" ht="20.100000000000001" customHeight="1">
      <c r="A3" s="360" t="s">
        <v>2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</row>
    <row r="5" spans="1:23" ht="15.75">
      <c r="A5" s="361" t="s">
        <v>142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</row>
    <row r="7" spans="1:23" ht="15.75">
      <c r="C7" s="362" t="s">
        <v>107</v>
      </c>
      <c r="D7" s="300"/>
      <c r="E7" s="300"/>
      <c r="F7" s="300"/>
      <c r="G7" s="300"/>
      <c r="H7" s="300"/>
      <c r="I7" s="300"/>
      <c r="J7" s="300"/>
      <c r="K7" s="300"/>
      <c r="M7" s="363" t="s">
        <v>7</v>
      </c>
      <c r="N7" s="300"/>
      <c r="O7" s="300"/>
      <c r="P7" s="300"/>
      <c r="Q7" s="300"/>
      <c r="R7" s="300"/>
      <c r="S7" s="300"/>
      <c r="T7" s="300"/>
      <c r="U7" s="300"/>
    </row>
    <row r="8" spans="1:23" ht="42">
      <c r="A8" s="213" t="s">
        <v>143</v>
      </c>
      <c r="C8" s="214" t="s">
        <v>105</v>
      </c>
      <c r="E8" s="215" t="s">
        <v>144</v>
      </c>
      <c r="G8" s="216" t="s">
        <v>145</v>
      </c>
      <c r="I8" s="217" t="s">
        <v>146</v>
      </c>
      <c r="K8" s="392" t="s">
        <v>147</v>
      </c>
      <c r="M8" s="218" t="s">
        <v>105</v>
      </c>
      <c r="O8" s="219" t="s">
        <v>144</v>
      </c>
      <c r="Q8" s="220" t="s">
        <v>145</v>
      </c>
      <c r="S8" s="221" t="s">
        <v>146</v>
      </c>
      <c r="U8" s="392" t="s">
        <v>147</v>
      </c>
      <c r="V8" s="383"/>
      <c r="W8" s="388"/>
    </row>
    <row r="9" spans="1:23" ht="20.25">
      <c r="A9" s="222" t="s">
        <v>17</v>
      </c>
      <c r="C9" s="375">
        <v>0</v>
      </c>
      <c r="D9" s="375"/>
      <c r="E9" s="375">
        <v>258293236</v>
      </c>
      <c r="F9" s="375"/>
      <c r="G9" s="375">
        <v>0</v>
      </c>
      <c r="H9" s="375"/>
      <c r="I9" s="375">
        <f>C9+E9+G9</f>
        <v>258293236</v>
      </c>
      <c r="K9" s="378">
        <v>6.7589533275733767E-4</v>
      </c>
      <c r="M9" s="375">
        <v>0</v>
      </c>
      <c r="N9" s="375"/>
      <c r="O9" s="375">
        <v>258293236</v>
      </c>
      <c r="P9" s="375"/>
      <c r="Q9" s="375">
        <v>0</v>
      </c>
      <c r="R9" s="375"/>
      <c r="S9" s="375">
        <v>258293236</v>
      </c>
      <c r="U9" s="378">
        <v>2.8914751760459288E-4</v>
      </c>
      <c r="V9" s="389"/>
      <c r="W9" s="389"/>
    </row>
    <row r="10" spans="1:23" ht="20.25">
      <c r="A10" s="223" t="s">
        <v>148</v>
      </c>
      <c r="C10" s="375">
        <v>0</v>
      </c>
      <c r="D10" s="375"/>
      <c r="E10" s="375">
        <v>63613082112</v>
      </c>
      <c r="F10" s="375"/>
      <c r="G10" s="375">
        <v>2476428415</v>
      </c>
      <c r="H10" s="375"/>
      <c r="I10" s="375">
        <f t="shared" ref="I10:I49" si="0">C10+E10+G10</f>
        <v>66089510527</v>
      </c>
      <c r="K10" s="378">
        <v>0.17294139173437834</v>
      </c>
      <c r="M10" s="375">
        <v>0</v>
      </c>
      <c r="N10" s="375"/>
      <c r="O10" s="375">
        <v>72111571375</v>
      </c>
      <c r="P10" s="375"/>
      <c r="Q10" s="375">
        <v>2476428415</v>
      </c>
      <c r="R10" s="375"/>
      <c r="S10" s="375">
        <v>74587999790</v>
      </c>
      <c r="U10" s="378">
        <v>8.3497869771434488E-2</v>
      </c>
      <c r="V10" s="389"/>
      <c r="W10" s="389"/>
    </row>
    <row r="11" spans="1:23" ht="20.25">
      <c r="A11" s="224" t="s">
        <v>20</v>
      </c>
      <c r="C11" s="375">
        <v>0</v>
      </c>
      <c r="D11" s="375"/>
      <c r="E11" s="375">
        <v>10684731880</v>
      </c>
      <c r="F11" s="375"/>
      <c r="G11" s="375">
        <v>1201853286</v>
      </c>
      <c r="H11" s="375"/>
      <c r="I11" s="375">
        <f t="shared" si="0"/>
        <v>11886585166</v>
      </c>
      <c r="K11" s="378">
        <v>3.1104521204426753E-2</v>
      </c>
      <c r="M11" s="375">
        <v>0</v>
      </c>
      <c r="N11" s="375"/>
      <c r="O11" s="375">
        <v>10684731880</v>
      </c>
      <c r="P11" s="375"/>
      <c r="Q11" s="375">
        <v>1201853286</v>
      </c>
      <c r="R11" s="375"/>
      <c r="S11" s="375">
        <v>11886585166</v>
      </c>
      <c r="U11" s="378">
        <v>1.3306490896821153E-2</v>
      </c>
      <c r="V11" s="389"/>
      <c r="W11" s="389"/>
    </row>
    <row r="12" spans="1:23" ht="20.25">
      <c r="A12" s="225" t="s">
        <v>23</v>
      </c>
      <c r="C12" s="375">
        <v>0</v>
      </c>
      <c r="D12" s="375"/>
      <c r="E12" s="375">
        <v>9610934625</v>
      </c>
      <c r="F12" s="375"/>
      <c r="G12" s="375">
        <v>720730048</v>
      </c>
      <c r="H12" s="375"/>
      <c r="I12" s="375">
        <f t="shared" si="0"/>
        <v>10331664673</v>
      </c>
      <c r="K12" s="378">
        <v>2.7035643829614511E-2</v>
      </c>
      <c r="M12" s="375">
        <v>0</v>
      </c>
      <c r="N12" s="375"/>
      <c r="O12" s="375">
        <v>16207746142</v>
      </c>
      <c r="P12" s="375"/>
      <c r="Q12" s="375">
        <v>720730048</v>
      </c>
      <c r="R12" s="375"/>
      <c r="S12" s="375">
        <v>16928476190</v>
      </c>
      <c r="U12" s="378">
        <v>1.8950658340766448E-2</v>
      </c>
      <c r="V12" s="389"/>
      <c r="W12" s="389"/>
    </row>
    <row r="13" spans="1:23" ht="20.25">
      <c r="A13" s="226" t="s">
        <v>26</v>
      </c>
      <c r="C13" s="375">
        <v>0</v>
      </c>
      <c r="D13" s="375"/>
      <c r="E13" s="375">
        <v>11972054846</v>
      </c>
      <c r="F13" s="375"/>
      <c r="G13" s="375">
        <v>0</v>
      </c>
      <c r="H13" s="375"/>
      <c r="I13" s="375">
        <f t="shared" si="0"/>
        <v>11972054846</v>
      </c>
      <c r="K13" s="378">
        <v>3.1328176142894681E-2</v>
      </c>
      <c r="M13" s="375">
        <v>7436829450</v>
      </c>
      <c r="N13" s="375"/>
      <c r="O13" s="375">
        <v>16878634701</v>
      </c>
      <c r="P13" s="375"/>
      <c r="Q13" s="375">
        <v>0</v>
      </c>
      <c r="R13" s="375"/>
      <c r="S13" s="375">
        <v>24315464151</v>
      </c>
      <c r="U13" s="378">
        <v>2.7220055033361848E-2</v>
      </c>
      <c r="V13" s="389"/>
      <c r="W13" s="389"/>
    </row>
    <row r="14" spans="1:23" ht="20.25">
      <c r="A14" s="227" t="s">
        <v>27</v>
      </c>
      <c r="C14" s="375">
        <v>0</v>
      </c>
      <c r="D14" s="375"/>
      <c r="E14" s="375">
        <v>5377810500</v>
      </c>
      <c r="F14" s="375"/>
      <c r="G14" s="375">
        <v>0</v>
      </c>
      <c r="H14" s="375"/>
      <c r="I14" s="375">
        <f t="shared" si="0"/>
        <v>5377810500</v>
      </c>
      <c r="K14" s="378">
        <v>1.4072521114735673E-2</v>
      </c>
      <c r="M14" s="375">
        <v>0</v>
      </c>
      <c r="N14" s="375"/>
      <c r="O14" s="375">
        <v>9771511500</v>
      </c>
      <c r="P14" s="375"/>
      <c r="Q14" s="375">
        <v>0</v>
      </c>
      <c r="R14" s="375"/>
      <c r="S14" s="375">
        <v>9771511500</v>
      </c>
      <c r="U14" s="378">
        <v>1.0938762227090344E-2</v>
      </c>
      <c r="V14" s="389"/>
      <c r="W14" s="389"/>
    </row>
    <row r="15" spans="1:23" ht="20.25">
      <c r="A15" s="228" t="s">
        <v>28</v>
      </c>
      <c r="C15" s="375">
        <v>0</v>
      </c>
      <c r="D15" s="375"/>
      <c r="E15" s="375">
        <v>2567921018</v>
      </c>
      <c r="F15" s="375"/>
      <c r="G15" s="375">
        <v>0</v>
      </c>
      <c r="H15" s="375"/>
      <c r="I15" s="375">
        <f t="shared" si="0"/>
        <v>2567921018</v>
      </c>
      <c r="K15" s="378">
        <v>6.71967202019828E-3</v>
      </c>
      <c r="M15" s="375">
        <v>0</v>
      </c>
      <c r="N15" s="375"/>
      <c r="O15" s="375">
        <v>2567921018</v>
      </c>
      <c r="P15" s="375"/>
      <c r="Q15" s="375">
        <v>0</v>
      </c>
      <c r="R15" s="375"/>
      <c r="S15" s="375">
        <v>2567921018</v>
      </c>
      <c r="U15" s="378">
        <v>2.8746706621437007E-3</v>
      </c>
      <c r="V15" s="389"/>
      <c r="W15" s="389"/>
    </row>
    <row r="16" spans="1:23" ht="20.25">
      <c r="A16" s="229" t="s">
        <v>29</v>
      </c>
      <c r="C16" s="375">
        <v>0</v>
      </c>
      <c r="D16" s="375"/>
      <c r="E16" s="375">
        <v>41109931800</v>
      </c>
      <c r="F16" s="375"/>
      <c r="G16" s="375">
        <v>0</v>
      </c>
      <c r="H16" s="375"/>
      <c r="I16" s="375">
        <f t="shared" si="0"/>
        <v>41109931800</v>
      </c>
      <c r="K16" s="378">
        <v>0.10757544976358752</v>
      </c>
      <c r="M16" s="375">
        <v>0</v>
      </c>
      <c r="N16" s="375"/>
      <c r="O16" s="375">
        <v>94438139868</v>
      </c>
      <c r="P16" s="375"/>
      <c r="Q16" s="375">
        <v>0</v>
      </c>
      <c r="R16" s="375"/>
      <c r="S16" s="375">
        <v>94438139868</v>
      </c>
      <c r="U16" s="378">
        <v>0.10571919781138804</v>
      </c>
      <c r="V16" s="389"/>
      <c r="W16" s="389"/>
    </row>
    <row r="17" spans="1:23" ht="20.25">
      <c r="A17" s="230" t="s">
        <v>30</v>
      </c>
      <c r="C17" s="375">
        <v>0</v>
      </c>
      <c r="D17" s="375"/>
      <c r="E17" s="375">
        <v>18534062250</v>
      </c>
      <c r="F17" s="375"/>
      <c r="G17" s="375">
        <v>0</v>
      </c>
      <c r="H17" s="375"/>
      <c r="I17" s="375">
        <f t="shared" si="0"/>
        <v>18534062250</v>
      </c>
      <c r="K17" s="378">
        <v>4.8499474340895861E-2</v>
      </c>
      <c r="M17" s="375">
        <v>0</v>
      </c>
      <c r="N17" s="375"/>
      <c r="O17" s="375">
        <v>84961453500</v>
      </c>
      <c r="P17" s="375"/>
      <c r="Q17" s="375">
        <v>0</v>
      </c>
      <c r="R17" s="375"/>
      <c r="S17" s="375">
        <v>84961453500</v>
      </c>
      <c r="U17" s="378">
        <v>9.5110478896176173E-2</v>
      </c>
      <c r="V17" s="389"/>
      <c r="W17" s="389"/>
    </row>
    <row r="18" spans="1:23" ht="20.25">
      <c r="A18" s="231" t="s">
        <v>31</v>
      </c>
      <c r="C18" s="375">
        <v>0</v>
      </c>
      <c r="D18" s="375"/>
      <c r="E18" s="375">
        <v>4198867200</v>
      </c>
      <c r="F18" s="375"/>
      <c r="G18" s="375">
        <v>0</v>
      </c>
      <c r="H18" s="375"/>
      <c r="I18" s="375">
        <f t="shared" si="0"/>
        <v>4198867200</v>
      </c>
      <c r="K18" s="378">
        <v>1.0987491532096763E-2</v>
      </c>
      <c r="M18" s="375">
        <v>0</v>
      </c>
      <c r="N18" s="375"/>
      <c r="O18" s="375">
        <v>8890783200</v>
      </c>
      <c r="P18" s="375"/>
      <c r="Q18" s="375">
        <v>0</v>
      </c>
      <c r="R18" s="375"/>
      <c r="S18" s="375">
        <v>8890783200</v>
      </c>
      <c r="U18" s="378">
        <v>9.9528269948215703E-3</v>
      </c>
      <c r="V18" s="389"/>
      <c r="W18" s="389"/>
    </row>
    <row r="19" spans="1:23" ht="20.25">
      <c r="A19" s="232" t="s">
        <v>32</v>
      </c>
      <c r="C19" s="375">
        <v>0</v>
      </c>
      <c r="D19" s="375"/>
      <c r="E19" s="375">
        <v>1010392023</v>
      </c>
      <c r="F19" s="375"/>
      <c r="G19" s="375">
        <v>6975551142</v>
      </c>
      <c r="H19" s="375"/>
      <c r="I19" s="375">
        <f t="shared" si="0"/>
        <v>7985943165</v>
      </c>
      <c r="K19" s="378">
        <v>2.0897417975315705E-2</v>
      </c>
      <c r="M19" s="375">
        <v>0</v>
      </c>
      <c r="N19" s="375"/>
      <c r="O19" s="375">
        <v>14121971324</v>
      </c>
      <c r="P19" s="375"/>
      <c r="Q19" s="375">
        <v>7339377767</v>
      </c>
      <c r="R19" s="375"/>
      <c r="S19" s="375">
        <v>21461349091</v>
      </c>
      <c r="U19" s="378">
        <v>2.4025003171620939E-2</v>
      </c>
      <c r="V19" s="389"/>
      <c r="W19" s="389"/>
    </row>
    <row r="20" spans="1:23" ht="20.25">
      <c r="A20" s="233" t="s">
        <v>33</v>
      </c>
      <c r="C20" s="375">
        <v>0</v>
      </c>
      <c r="D20" s="375"/>
      <c r="E20" s="375">
        <v>2645164896</v>
      </c>
      <c r="F20" s="375"/>
      <c r="G20" s="375">
        <v>0</v>
      </c>
      <c r="H20" s="375"/>
      <c r="I20" s="375">
        <f t="shared" si="0"/>
        <v>2645164896</v>
      </c>
      <c r="K20" s="378">
        <v>6.9218018840413939E-3</v>
      </c>
      <c r="M20" s="375">
        <v>0</v>
      </c>
      <c r="N20" s="375"/>
      <c r="O20" s="375">
        <v>2645164896</v>
      </c>
      <c r="P20" s="375"/>
      <c r="Q20" s="375">
        <v>0</v>
      </c>
      <c r="R20" s="375"/>
      <c r="S20" s="375">
        <v>2645164896</v>
      </c>
      <c r="U20" s="378">
        <v>2.9611416666490294E-3</v>
      </c>
      <c r="V20" s="389"/>
      <c r="W20" s="389"/>
    </row>
    <row r="21" spans="1:23" ht="20.25">
      <c r="A21" s="234" t="s">
        <v>34</v>
      </c>
      <c r="C21" s="375">
        <v>0</v>
      </c>
      <c r="D21" s="375"/>
      <c r="E21" s="375">
        <v>885698550</v>
      </c>
      <c r="F21" s="375"/>
      <c r="G21" s="375">
        <v>0</v>
      </c>
      <c r="H21" s="375"/>
      <c r="I21" s="375">
        <f t="shared" si="0"/>
        <v>885698550</v>
      </c>
      <c r="K21" s="378">
        <v>2.3176739950516606E-3</v>
      </c>
      <c r="M21" s="375">
        <v>0</v>
      </c>
      <c r="N21" s="375"/>
      <c r="O21" s="375">
        <v>4544796600</v>
      </c>
      <c r="P21" s="375"/>
      <c r="Q21" s="375">
        <v>0</v>
      </c>
      <c r="R21" s="375"/>
      <c r="S21" s="375">
        <v>4544796600</v>
      </c>
      <c r="U21" s="378">
        <v>5.0876928689986833E-3</v>
      </c>
      <c r="V21" s="389"/>
      <c r="W21" s="389"/>
    </row>
    <row r="22" spans="1:23" ht="30">
      <c r="A22" s="235" t="s">
        <v>35</v>
      </c>
      <c r="C22" s="375">
        <v>0</v>
      </c>
      <c r="D22" s="375"/>
      <c r="E22" s="375">
        <v>18290519543</v>
      </c>
      <c r="F22" s="375"/>
      <c r="G22" s="375">
        <v>0</v>
      </c>
      <c r="H22" s="375"/>
      <c r="I22" s="375">
        <f t="shared" si="0"/>
        <v>18290519543</v>
      </c>
      <c r="K22" s="378">
        <v>4.7862177826524938E-2</v>
      </c>
      <c r="M22" s="375">
        <v>0</v>
      </c>
      <c r="N22" s="375"/>
      <c r="O22" s="375">
        <v>35338474727</v>
      </c>
      <c r="P22" s="375"/>
      <c r="Q22" s="375">
        <v>0</v>
      </c>
      <c r="R22" s="375"/>
      <c r="S22" s="375">
        <v>35338474727</v>
      </c>
      <c r="U22" s="378">
        <v>3.9559813495250389E-2</v>
      </c>
      <c r="V22" s="389"/>
      <c r="W22" s="389"/>
    </row>
    <row r="23" spans="1:23" ht="20.25">
      <c r="A23" s="236" t="s">
        <v>37</v>
      </c>
      <c r="C23" s="375">
        <v>0</v>
      </c>
      <c r="D23" s="375"/>
      <c r="E23" s="375">
        <v>12346101000</v>
      </c>
      <c r="F23" s="375"/>
      <c r="G23" s="375">
        <v>0</v>
      </c>
      <c r="H23" s="375"/>
      <c r="I23" s="375">
        <f t="shared" si="0"/>
        <v>12346101000</v>
      </c>
      <c r="K23" s="378">
        <v>3.2306970840114059E-2</v>
      </c>
      <c r="M23" s="375">
        <v>0</v>
      </c>
      <c r="N23" s="375"/>
      <c r="O23" s="375">
        <v>27161422200</v>
      </c>
      <c r="P23" s="375"/>
      <c r="Q23" s="375">
        <v>3734681600</v>
      </c>
      <c r="R23" s="375"/>
      <c r="S23" s="375">
        <v>30896103800</v>
      </c>
      <c r="U23" s="378">
        <v>3.4586781503731789E-2</v>
      </c>
      <c r="V23" s="389"/>
      <c r="W23" s="389"/>
    </row>
    <row r="24" spans="1:23" ht="20.25">
      <c r="A24" s="237" t="s">
        <v>38</v>
      </c>
      <c r="C24" s="375">
        <v>0</v>
      </c>
      <c r="D24" s="375"/>
      <c r="E24" s="375">
        <v>4886700097</v>
      </c>
      <c r="F24" s="375"/>
      <c r="G24" s="375">
        <v>11565722395</v>
      </c>
      <c r="H24" s="375"/>
      <c r="I24" s="375">
        <f t="shared" si="0"/>
        <v>16452422492</v>
      </c>
      <c r="K24" s="378">
        <v>4.305229105920004E-2</v>
      </c>
      <c r="M24" s="375">
        <v>0</v>
      </c>
      <c r="N24" s="375"/>
      <c r="O24" s="375">
        <v>24443192474</v>
      </c>
      <c r="P24" s="375"/>
      <c r="Q24" s="375">
        <v>11565722395</v>
      </c>
      <c r="R24" s="375"/>
      <c r="S24" s="375">
        <v>36008914869</v>
      </c>
      <c r="U24" s="378">
        <v>4.0310340709063183E-2</v>
      </c>
      <c r="V24" s="389"/>
      <c r="W24" s="389"/>
    </row>
    <row r="25" spans="1:23" ht="20.25">
      <c r="A25" s="238" t="s">
        <v>39</v>
      </c>
      <c r="C25" s="375">
        <v>0</v>
      </c>
      <c r="D25" s="375"/>
      <c r="E25" s="375">
        <v>40447368654</v>
      </c>
      <c r="F25" s="375"/>
      <c r="G25" s="375">
        <v>0</v>
      </c>
      <c r="H25" s="375"/>
      <c r="I25" s="375">
        <f t="shared" si="0"/>
        <v>40447368654</v>
      </c>
      <c r="K25" s="378">
        <v>0.10584167095863879</v>
      </c>
      <c r="M25" s="375">
        <v>0</v>
      </c>
      <c r="N25" s="375"/>
      <c r="O25" s="375">
        <v>69570669137</v>
      </c>
      <c r="P25" s="375"/>
      <c r="Q25" s="375">
        <v>0</v>
      </c>
      <c r="R25" s="375"/>
      <c r="S25" s="375">
        <v>69570669137</v>
      </c>
      <c r="U25" s="378">
        <v>7.7881196544589401E-2</v>
      </c>
      <c r="V25" s="389"/>
      <c r="W25" s="389"/>
    </row>
    <row r="26" spans="1:23" ht="20.25">
      <c r="A26" s="239" t="s">
        <v>40</v>
      </c>
      <c r="C26" s="375">
        <v>0</v>
      </c>
      <c r="D26" s="375"/>
      <c r="E26" s="375">
        <v>-4351164486</v>
      </c>
      <c r="F26" s="375"/>
      <c r="G26" s="375">
        <v>22208163479</v>
      </c>
      <c r="H26" s="375"/>
      <c r="I26" s="375">
        <f t="shared" si="0"/>
        <v>17856998993</v>
      </c>
      <c r="K26" s="378">
        <v>4.6727752005171277E-2</v>
      </c>
      <c r="M26" s="375">
        <v>0</v>
      </c>
      <c r="N26" s="375"/>
      <c r="O26" s="375">
        <v>19903134393</v>
      </c>
      <c r="P26" s="375"/>
      <c r="Q26" s="375">
        <v>22208163479</v>
      </c>
      <c r="R26" s="375"/>
      <c r="S26" s="375">
        <v>42111297872</v>
      </c>
      <c r="U26" s="378">
        <v>4.7141680639273015E-2</v>
      </c>
      <c r="V26" s="389"/>
      <c r="W26" s="389"/>
    </row>
    <row r="27" spans="1:23" ht="20.25">
      <c r="A27" s="240" t="s">
        <v>41</v>
      </c>
      <c r="C27" s="375">
        <v>0</v>
      </c>
      <c r="D27" s="375"/>
      <c r="E27" s="375">
        <v>3912580800</v>
      </c>
      <c r="F27" s="375"/>
      <c r="G27" s="375">
        <v>0</v>
      </c>
      <c r="H27" s="375"/>
      <c r="I27" s="375">
        <f t="shared" si="0"/>
        <v>3912580800</v>
      </c>
      <c r="K27" s="378">
        <v>1.0238344382181073E-2</v>
      </c>
      <c r="M27" s="375">
        <v>0</v>
      </c>
      <c r="N27" s="375"/>
      <c r="O27" s="375">
        <v>8583820560</v>
      </c>
      <c r="P27" s="375"/>
      <c r="Q27" s="375">
        <v>0</v>
      </c>
      <c r="R27" s="375"/>
      <c r="S27" s="375">
        <v>8583820560</v>
      </c>
      <c r="U27" s="378">
        <v>9.6091962953581429E-3</v>
      </c>
      <c r="V27" s="389"/>
      <c r="W27" s="389"/>
    </row>
    <row r="28" spans="1:23" ht="20.25">
      <c r="A28" s="241" t="s">
        <v>42</v>
      </c>
      <c r="C28" s="375">
        <v>0</v>
      </c>
      <c r="D28" s="375"/>
      <c r="E28" s="375">
        <v>-11459408400</v>
      </c>
      <c r="F28" s="375"/>
      <c r="G28" s="375">
        <v>13946643950</v>
      </c>
      <c r="H28" s="375"/>
      <c r="I28" s="375">
        <f t="shared" si="0"/>
        <v>2487235550</v>
      </c>
      <c r="K28" s="378">
        <v>6.5085362890150546E-3</v>
      </c>
      <c r="M28" s="375">
        <v>0</v>
      </c>
      <c r="N28" s="375"/>
      <c r="O28" s="375">
        <v>0</v>
      </c>
      <c r="P28" s="375"/>
      <c r="Q28" s="375">
        <v>22495955348</v>
      </c>
      <c r="R28" s="375"/>
      <c r="S28" s="375">
        <v>22495955348</v>
      </c>
      <c r="U28" s="378">
        <v>2.5183197770684035E-2</v>
      </c>
      <c r="V28" s="389"/>
      <c r="W28" s="389"/>
    </row>
    <row r="29" spans="1:23" ht="20.25">
      <c r="A29" s="242" t="s">
        <v>43</v>
      </c>
      <c r="C29" s="375">
        <v>0</v>
      </c>
      <c r="D29" s="375"/>
      <c r="E29" s="375">
        <v>6367380290</v>
      </c>
      <c r="F29" s="375"/>
      <c r="G29" s="375">
        <v>0</v>
      </c>
      <c r="H29" s="375"/>
      <c r="I29" s="375">
        <f t="shared" si="0"/>
        <v>6367380290</v>
      </c>
      <c r="K29" s="378">
        <v>1.6662002793995205E-2</v>
      </c>
      <c r="M29" s="375">
        <v>0</v>
      </c>
      <c r="N29" s="375"/>
      <c r="O29" s="375">
        <v>14593021294</v>
      </c>
      <c r="P29" s="375"/>
      <c r="Q29" s="375">
        <v>0</v>
      </c>
      <c r="R29" s="375"/>
      <c r="S29" s="375">
        <v>14593021294</v>
      </c>
      <c r="U29" s="378">
        <v>1.6336222918013479E-2</v>
      </c>
      <c r="V29" s="389"/>
      <c r="W29" s="389"/>
    </row>
    <row r="30" spans="1:23" ht="20.25">
      <c r="A30" s="243" t="s">
        <v>44</v>
      </c>
      <c r="C30" s="375">
        <v>0</v>
      </c>
      <c r="D30" s="375"/>
      <c r="E30" s="375">
        <v>3304987220</v>
      </c>
      <c r="F30" s="375"/>
      <c r="G30" s="375">
        <v>0</v>
      </c>
      <c r="H30" s="375"/>
      <c r="I30" s="375">
        <f t="shared" si="0"/>
        <v>3304987220</v>
      </c>
      <c r="K30" s="378">
        <v>8.6484085739691931E-3</v>
      </c>
      <c r="M30" s="375">
        <v>0</v>
      </c>
      <c r="N30" s="375"/>
      <c r="O30" s="375">
        <v>8032555897</v>
      </c>
      <c r="P30" s="375"/>
      <c r="Q30" s="375">
        <v>0</v>
      </c>
      <c r="R30" s="375"/>
      <c r="S30" s="375">
        <v>8032555897</v>
      </c>
      <c r="U30" s="378">
        <v>8.992080604223348E-3</v>
      </c>
      <c r="V30" s="389"/>
      <c r="W30" s="389"/>
    </row>
    <row r="31" spans="1:23" ht="20.25">
      <c r="A31" s="244" t="s">
        <v>45</v>
      </c>
      <c r="C31" s="375">
        <v>0</v>
      </c>
      <c r="D31" s="375"/>
      <c r="E31" s="375">
        <v>1267413750</v>
      </c>
      <c r="F31" s="375"/>
      <c r="G31" s="375">
        <v>0</v>
      </c>
      <c r="H31" s="375"/>
      <c r="I31" s="375">
        <f t="shared" si="0"/>
        <v>1267413750</v>
      </c>
      <c r="K31" s="378">
        <v>3.3165368616059118E-3</v>
      </c>
      <c r="M31" s="375">
        <v>0</v>
      </c>
      <c r="N31" s="375"/>
      <c r="O31" s="375">
        <v>4279385250</v>
      </c>
      <c r="P31" s="375"/>
      <c r="Q31" s="375">
        <v>0</v>
      </c>
      <c r="R31" s="375"/>
      <c r="S31" s="375">
        <v>4279385250</v>
      </c>
      <c r="U31" s="378">
        <v>4.7905769468589961E-3</v>
      </c>
      <c r="V31" s="389"/>
      <c r="W31" s="389"/>
    </row>
    <row r="32" spans="1:23" ht="20.25">
      <c r="A32" s="245" t="s">
        <v>46</v>
      </c>
      <c r="C32" s="375">
        <v>0</v>
      </c>
      <c r="D32" s="375"/>
      <c r="E32" s="375">
        <v>26584976169</v>
      </c>
      <c r="F32" s="375"/>
      <c r="G32" s="375">
        <v>0</v>
      </c>
      <c r="H32" s="375"/>
      <c r="I32" s="375">
        <f t="shared" si="0"/>
        <v>26584976169</v>
      </c>
      <c r="K32" s="378">
        <v>6.956690617361791E-2</v>
      </c>
      <c r="M32" s="375">
        <v>0</v>
      </c>
      <c r="N32" s="375"/>
      <c r="O32" s="375">
        <v>44078407495</v>
      </c>
      <c r="P32" s="375"/>
      <c r="Q32" s="375">
        <v>6044596133</v>
      </c>
      <c r="R32" s="375"/>
      <c r="S32" s="375">
        <v>50123003628</v>
      </c>
      <c r="U32" s="378">
        <v>5.6110420459954298E-2</v>
      </c>
      <c r="V32" s="389"/>
      <c r="W32" s="389"/>
    </row>
    <row r="33" spans="1:23" ht="20.25">
      <c r="A33" s="246" t="s">
        <v>149</v>
      </c>
      <c r="C33" s="375">
        <v>0</v>
      </c>
      <c r="D33" s="375"/>
      <c r="E33" s="375">
        <v>2536815600</v>
      </c>
      <c r="F33" s="375"/>
      <c r="G33" s="375">
        <v>0</v>
      </c>
      <c r="H33" s="375"/>
      <c r="I33" s="375">
        <f t="shared" si="0"/>
        <v>2536815600</v>
      </c>
      <c r="K33" s="378">
        <v>6.6382761339751272E-3</v>
      </c>
      <c r="M33" s="375">
        <v>0</v>
      </c>
      <c r="N33" s="375"/>
      <c r="O33" s="375">
        <v>42203386800</v>
      </c>
      <c r="P33" s="375"/>
      <c r="Q33" s="375">
        <v>0</v>
      </c>
      <c r="R33" s="375"/>
      <c r="S33" s="375">
        <v>42203386800</v>
      </c>
      <c r="U33" s="378">
        <v>4.724477000135785E-2</v>
      </c>
      <c r="V33" s="389"/>
      <c r="W33" s="389"/>
    </row>
    <row r="34" spans="1:23" ht="20.25">
      <c r="A34" s="247" t="s">
        <v>48</v>
      </c>
      <c r="C34" s="375">
        <v>0</v>
      </c>
      <c r="D34" s="375"/>
      <c r="E34" s="375">
        <v>-1075654050</v>
      </c>
      <c r="F34" s="375"/>
      <c r="G34" s="375">
        <v>0</v>
      </c>
      <c r="H34" s="375"/>
      <c r="I34" s="375">
        <f t="shared" si="0"/>
        <v>-1075654050</v>
      </c>
      <c r="K34" s="378">
        <v>-2.8147448354262283E-3</v>
      </c>
      <c r="M34" s="375">
        <v>0</v>
      </c>
      <c r="N34" s="375"/>
      <c r="O34" s="375">
        <v>4492094554</v>
      </c>
      <c r="P34" s="375"/>
      <c r="Q34" s="375">
        <v>0</v>
      </c>
      <c r="R34" s="375"/>
      <c r="S34" s="375">
        <v>4492094554</v>
      </c>
      <c r="U34" s="378">
        <v>5.0286953280271373E-3</v>
      </c>
      <c r="V34" s="389"/>
      <c r="W34" s="389"/>
    </row>
    <row r="35" spans="1:23" ht="20.25">
      <c r="A35" s="248" t="s">
        <v>49</v>
      </c>
      <c r="C35" s="375">
        <v>0</v>
      </c>
      <c r="D35" s="375"/>
      <c r="E35" s="375">
        <v>326687487</v>
      </c>
      <c r="F35" s="375"/>
      <c r="G35" s="375">
        <v>0</v>
      </c>
      <c r="H35" s="375"/>
      <c r="I35" s="375">
        <f t="shared" si="0"/>
        <v>326687487</v>
      </c>
      <c r="K35" s="378">
        <v>8.5486771219019997E-4</v>
      </c>
      <c r="M35" s="375">
        <v>0</v>
      </c>
      <c r="N35" s="375"/>
      <c r="O35" s="375">
        <v>483095572</v>
      </c>
      <c r="P35" s="375"/>
      <c r="Q35" s="375">
        <v>0</v>
      </c>
      <c r="R35" s="375"/>
      <c r="S35" s="375">
        <v>483095572</v>
      </c>
      <c r="U35" s="378">
        <v>5.4080349750068905E-4</v>
      </c>
      <c r="V35" s="389"/>
      <c r="W35" s="389"/>
    </row>
    <row r="36" spans="1:23" ht="20.25">
      <c r="A36" s="249" t="s">
        <v>150</v>
      </c>
      <c r="C36" s="375">
        <v>0</v>
      </c>
      <c r="D36" s="375"/>
      <c r="E36" s="375">
        <v>18360894148</v>
      </c>
      <c r="F36" s="375"/>
      <c r="G36" s="375">
        <v>0</v>
      </c>
      <c r="H36" s="375"/>
      <c r="I36" s="375">
        <f t="shared" si="0"/>
        <v>18360894148</v>
      </c>
      <c r="K36" s="378">
        <v>4.8046332347180448E-2</v>
      </c>
      <c r="M36" s="375">
        <v>0</v>
      </c>
      <c r="N36" s="375"/>
      <c r="O36" s="375">
        <v>56383739622</v>
      </c>
      <c r="P36" s="375"/>
      <c r="Q36" s="375">
        <v>0</v>
      </c>
      <c r="R36" s="375"/>
      <c r="S36" s="375">
        <v>56383739622</v>
      </c>
      <c r="U36" s="378">
        <v>6.3119029353773032E-2</v>
      </c>
      <c r="V36" s="389"/>
      <c r="W36" s="389"/>
    </row>
    <row r="37" spans="1:23" ht="20.25">
      <c r="A37" s="250" t="s">
        <v>50</v>
      </c>
      <c r="C37" s="375">
        <v>0</v>
      </c>
      <c r="D37" s="375"/>
      <c r="E37" s="375">
        <v>12285421504</v>
      </c>
      <c r="F37" s="375"/>
      <c r="G37" s="375">
        <v>0</v>
      </c>
      <c r="H37" s="375"/>
      <c r="I37" s="375">
        <f t="shared" si="0"/>
        <v>12285421504</v>
      </c>
      <c r="K37" s="378">
        <v>3.2148186240193416E-2</v>
      </c>
      <c r="M37" s="375">
        <v>0</v>
      </c>
      <c r="N37" s="375"/>
      <c r="O37" s="375">
        <v>12285421504</v>
      </c>
      <c r="P37" s="375"/>
      <c r="Q37" s="375">
        <v>0</v>
      </c>
      <c r="R37" s="375"/>
      <c r="S37" s="375">
        <v>12285421504</v>
      </c>
      <c r="U37" s="378">
        <v>1.3752970018183845E-2</v>
      </c>
      <c r="V37" s="389"/>
      <c r="W37" s="389"/>
    </row>
    <row r="38" spans="1:23" ht="20.25">
      <c r="A38" s="251" t="s">
        <v>151</v>
      </c>
      <c r="C38" s="375">
        <v>0</v>
      </c>
      <c r="D38" s="375"/>
      <c r="E38" s="375">
        <v>2880241227</v>
      </c>
      <c r="F38" s="375"/>
      <c r="G38" s="375">
        <v>0</v>
      </c>
      <c r="H38" s="375"/>
      <c r="I38" s="375">
        <f t="shared" si="0"/>
        <v>2880241227</v>
      </c>
      <c r="K38" s="378">
        <v>7.5369437957119693E-3</v>
      </c>
      <c r="M38" s="375">
        <v>0</v>
      </c>
      <c r="N38" s="375"/>
      <c r="O38" s="375">
        <v>15414624342</v>
      </c>
      <c r="P38" s="375"/>
      <c r="Q38" s="375">
        <v>5582655398</v>
      </c>
      <c r="R38" s="375"/>
      <c r="S38" s="375">
        <v>20997279740</v>
      </c>
      <c r="U38" s="378">
        <v>2.350549866226544E-2</v>
      </c>
      <c r="V38" s="389"/>
      <c r="W38" s="389"/>
    </row>
    <row r="39" spans="1:23" ht="20.25">
      <c r="A39" s="252" t="s">
        <v>53</v>
      </c>
      <c r="C39" s="375">
        <v>0</v>
      </c>
      <c r="D39" s="375"/>
      <c r="E39" s="375">
        <v>4056927814</v>
      </c>
      <c r="F39" s="375"/>
      <c r="G39" s="375">
        <v>0</v>
      </c>
      <c r="H39" s="375"/>
      <c r="I39" s="375">
        <f t="shared" si="0"/>
        <v>4056927814</v>
      </c>
      <c r="K39" s="378">
        <v>1.0616068067752376E-2</v>
      </c>
      <c r="M39" s="375">
        <v>0</v>
      </c>
      <c r="N39" s="375"/>
      <c r="O39" s="375">
        <v>22447799686</v>
      </c>
      <c r="P39" s="375"/>
      <c r="Q39" s="375">
        <v>0</v>
      </c>
      <c r="R39" s="375"/>
      <c r="S39" s="375">
        <v>22447799686</v>
      </c>
      <c r="U39" s="378">
        <v>2.5129289699603517E-2</v>
      </c>
      <c r="V39" s="389"/>
      <c r="W39" s="389"/>
    </row>
    <row r="40" spans="1:23" ht="20.25">
      <c r="A40" s="253" t="s">
        <v>55</v>
      </c>
      <c r="C40" s="375">
        <v>0</v>
      </c>
      <c r="D40" s="375"/>
      <c r="E40" s="375">
        <v>14121940232</v>
      </c>
      <c r="F40" s="375"/>
      <c r="G40" s="375">
        <v>0</v>
      </c>
      <c r="H40" s="375"/>
      <c r="I40" s="375">
        <f t="shared" si="0"/>
        <v>14121940232</v>
      </c>
      <c r="K40" s="378">
        <v>3.6953942891043708E-2</v>
      </c>
      <c r="M40" s="375">
        <v>0</v>
      </c>
      <c r="N40" s="375"/>
      <c r="O40" s="375">
        <v>20253835332</v>
      </c>
      <c r="P40" s="375"/>
      <c r="Q40" s="375">
        <v>980284371</v>
      </c>
      <c r="R40" s="375"/>
      <c r="S40" s="375">
        <v>21234119703</v>
      </c>
      <c r="U40" s="378">
        <v>2.3770630217514584E-2</v>
      </c>
      <c r="V40" s="389"/>
      <c r="W40" s="389"/>
    </row>
    <row r="41" spans="1:23" ht="20.25">
      <c r="A41" s="254" t="s">
        <v>56</v>
      </c>
      <c r="C41" s="375">
        <v>0</v>
      </c>
      <c r="D41" s="375"/>
      <c r="E41" s="375">
        <v>-31382831064</v>
      </c>
      <c r="F41" s="375"/>
      <c r="G41" s="375">
        <v>26538542256</v>
      </c>
      <c r="H41" s="375"/>
      <c r="I41" s="375">
        <f t="shared" si="0"/>
        <v>-4844288808</v>
      </c>
      <c r="K41" s="378">
        <v>-1.2676414785619112E-2</v>
      </c>
      <c r="M41" s="375">
        <v>0</v>
      </c>
      <c r="N41" s="375"/>
      <c r="O41" s="375">
        <v>5162423136</v>
      </c>
      <c r="P41" s="375"/>
      <c r="Q41" s="375">
        <v>28633552916</v>
      </c>
      <c r="R41" s="375"/>
      <c r="S41" s="375">
        <v>33795976052</v>
      </c>
      <c r="U41" s="378">
        <v>3.7833056458590614E-2</v>
      </c>
      <c r="V41" s="389"/>
      <c r="W41" s="389"/>
    </row>
    <row r="42" spans="1:23" ht="20.25">
      <c r="A42" s="255" t="s">
        <v>134</v>
      </c>
      <c r="C42" s="375">
        <v>0</v>
      </c>
      <c r="D42" s="375"/>
      <c r="E42" s="375">
        <v>0</v>
      </c>
      <c r="F42" s="375">
        <v>0</v>
      </c>
      <c r="G42" s="375"/>
      <c r="H42" s="375">
        <v>0</v>
      </c>
      <c r="I42" s="375">
        <v>0</v>
      </c>
      <c r="J42" s="375"/>
      <c r="K42" s="375">
        <v>0</v>
      </c>
      <c r="L42" s="375">
        <v>0</v>
      </c>
      <c r="M42" s="375">
        <v>0</v>
      </c>
      <c r="N42" s="375"/>
      <c r="O42" s="375">
        <v>0</v>
      </c>
      <c r="P42" s="375"/>
      <c r="Q42" s="375">
        <v>-680050925</v>
      </c>
      <c r="R42" s="375"/>
      <c r="S42" s="375">
        <v>-680050925</v>
      </c>
      <c r="U42" s="378">
        <v>-7.612860478021081E-4</v>
      </c>
      <c r="V42" s="389"/>
      <c r="W42" s="389"/>
    </row>
    <row r="43" spans="1:23" ht="20.25">
      <c r="A43" s="256" t="s">
        <v>24</v>
      </c>
      <c r="C43" s="375">
        <v>0</v>
      </c>
      <c r="D43" s="375"/>
      <c r="E43" s="375">
        <v>0</v>
      </c>
      <c r="F43" s="375">
        <v>0</v>
      </c>
      <c r="G43" s="375"/>
      <c r="H43" s="375">
        <v>0</v>
      </c>
      <c r="I43" s="375">
        <v>0</v>
      </c>
      <c r="J43" s="375"/>
      <c r="K43" s="375">
        <v>0</v>
      </c>
      <c r="L43" s="375">
        <v>0</v>
      </c>
      <c r="M43" s="375">
        <v>0</v>
      </c>
      <c r="N43" s="375"/>
      <c r="O43" s="375">
        <v>-481750</v>
      </c>
      <c r="P43" s="375"/>
      <c r="Q43" s="375">
        <v>0</v>
      </c>
      <c r="R43" s="375"/>
      <c r="S43" s="375">
        <v>-481750</v>
      </c>
      <c r="U43" s="378">
        <v>-5.3929719091061531E-7</v>
      </c>
      <c r="V43" s="389"/>
      <c r="W43" s="389"/>
    </row>
    <row r="44" spans="1:23" ht="20.25">
      <c r="A44" s="257" t="s">
        <v>25</v>
      </c>
      <c r="C44" s="375">
        <v>0</v>
      </c>
      <c r="D44" s="375"/>
      <c r="E44" s="375">
        <v>0</v>
      </c>
      <c r="F44" s="375">
        <v>0</v>
      </c>
      <c r="G44" s="375"/>
      <c r="H44" s="375">
        <v>0</v>
      </c>
      <c r="I44" s="375">
        <v>0</v>
      </c>
      <c r="J44" s="375"/>
      <c r="K44" s="375">
        <v>0</v>
      </c>
      <c r="L44" s="375">
        <v>0</v>
      </c>
      <c r="M44" s="375">
        <v>0</v>
      </c>
      <c r="N44" s="375"/>
      <c r="O44" s="375">
        <v>-1721446088</v>
      </c>
      <c r="P44" s="375"/>
      <c r="Q44" s="375">
        <v>0</v>
      </c>
      <c r="R44" s="375"/>
      <c r="S44" s="375">
        <v>-1721446088</v>
      </c>
      <c r="U44" s="378">
        <v>-1.9270805180331457E-3</v>
      </c>
      <c r="V44" s="389"/>
      <c r="W44" s="389"/>
    </row>
    <row r="45" spans="1:23" ht="30">
      <c r="A45" s="258" t="s">
        <v>135</v>
      </c>
      <c r="C45" s="375">
        <v>0</v>
      </c>
      <c r="D45" s="375"/>
      <c r="E45" s="375">
        <v>0</v>
      </c>
      <c r="F45" s="375">
        <v>0</v>
      </c>
      <c r="G45" s="375"/>
      <c r="H45" s="375">
        <v>0</v>
      </c>
      <c r="I45" s="375">
        <v>0</v>
      </c>
      <c r="J45" s="375"/>
      <c r="K45" s="375">
        <v>0</v>
      </c>
      <c r="L45" s="375">
        <v>0</v>
      </c>
      <c r="M45" s="375">
        <v>0</v>
      </c>
      <c r="N45" s="375"/>
      <c r="O45" s="375">
        <v>0</v>
      </c>
      <c r="P45" s="375"/>
      <c r="Q45" s="375">
        <v>-160347307</v>
      </c>
      <c r="R45" s="375"/>
      <c r="S45" s="375">
        <v>-160347307</v>
      </c>
      <c r="U45" s="378">
        <v>-1.7950150956965656E-4</v>
      </c>
      <c r="V45" s="389"/>
      <c r="W45" s="389"/>
    </row>
    <row r="46" spans="1:23" ht="20.25">
      <c r="A46" s="259" t="s">
        <v>136</v>
      </c>
      <c r="C46" s="375">
        <v>0</v>
      </c>
      <c r="D46" s="375"/>
      <c r="E46" s="375">
        <v>0</v>
      </c>
      <c r="F46" s="375">
        <v>0</v>
      </c>
      <c r="G46" s="375"/>
      <c r="H46" s="375">
        <v>0</v>
      </c>
      <c r="I46" s="375">
        <v>0</v>
      </c>
      <c r="J46" s="375"/>
      <c r="K46" s="375">
        <v>0</v>
      </c>
      <c r="L46" s="375">
        <v>0</v>
      </c>
      <c r="M46" s="375">
        <v>0</v>
      </c>
      <c r="N46" s="375"/>
      <c r="O46" s="375">
        <v>0</v>
      </c>
      <c r="P46" s="375"/>
      <c r="Q46" s="375">
        <v>1848221590</v>
      </c>
      <c r="R46" s="375"/>
      <c r="S46" s="375">
        <v>1848221590</v>
      </c>
      <c r="U46" s="378">
        <v>2.0689999204304122E-3</v>
      </c>
      <c r="V46" s="389"/>
      <c r="W46" s="389"/>
    </row>
    <row r="47" spans="1:23" ht="20.25">
      <c r="A47" s="260" t="s">
        <v>115</v>
      </c>
      <c r="C47" s="375">
        <v>0</v>
      </c>
      <c r="D47" s="375"/>
      <c r="E47" s="375">
        <v>0</v>
      </c>
      <c r="F47" s="375">
        <v>0</v>
      </c>
      <c r="G47" s="375"/>
      <c r="H47" s="375">
        <v>0</v>
      </c>
      <c r="I47" s="375">
        <v>0</v>
      </c>
      <c r="J47" s="375"/>
      <c r="K47" s="375">
        <v>0</v>
      </c>
      <c r="L47" s="375">
        <v>0</v>
      </c>
      <c r="M47" s="375">
        <v>367500000</v>
      </c>
      <c r="N47" s="375"/>
      <c r="O47" s="375">
        <v>0</v>
      </c>
      <c r="P47" s="375"/>
      <c r="Q47" s="375">
        <v>-1043900160</v>
      </c>
      <c r="R47" s="375"/>
      <c r="S47" s="375">
        <v>-676400160</v>
      </c>
      <c r="U47" s="378">
        <v>-7.5719918260402854E-4</v>
      </c>
      <c r="V47" s="389"/>
      <c r="W47" s="389"/>
    </row>
    <row r="48" spans="1:23" ht="30">
      <c r="A48" s="261" t="s">
        <v>137</v>
      </c>
      <c r="C48" s="375">
        <v>0</v>
      </c>
      <c r="D48" s="375"/>
      <c r="E48" s="375">
        <v>0</v>
      </c>
      <c r="F48" s="375">
        <v>0</v>
      </c>
      <c r="G48" s="375"/>
      <c r="H48" s="375">
        <v>0</v>
      </c>
      <c r="I48" s="375">
        <v>0</v>
      </c>
      <c r="J48" s="375"/>
      <c r="K48" s="375">
        <v>0</v>
      </c>
      <c r="L48" s="375">
        <v>0</v>
      </c>
      <c r="M48" s="375">
        <v>0</v>
      </c>
      <c r="N48" s="375"/>
      <c r="O48" s="375">
        <v>0</v>
      </c>
      <c r="P48" s="375"/>
      <c r="Q48" s="375">
        <v>-357207724</v>
      </c>
      <c r="R48" s="375"/>
      <c r="S48" s="375">
        <v>-357207724</v>
      </c>
      <c r="U48" s="378">
        <v>-3.9987778334151408E-4</v>
      </c>
      <c r="V48" s="389"/>
      <c r="W48" s="389"/>
    </row>
    <row r="49" spans="1:23" ht="30">
      <c r="A49" s="262" t="s">
        <v>138</v>
      </c>
      <c r="C49" s="375">
        <v>0</v>
      </c>
      <c r="D49" s="375"/>
      <c r="E49" s="375">
        <v>0</v>
      </c>
      <c r="F49" s="375">
        <v>0</v>
      </c>
      <c r="G49" s="375"/>
      <c r="H49" s="375">
        <v>0</v>
      </c>
      <c r="I49" s="375">
        <v>0</v>
      </c>
      <c r="J49" s="375"/>
      <c r="K49" s="375">
        <v>0</v>
      </c>
      <c r="L49" s="375">
        <v>0</v>
      </c>
      <c r="M49" s="375">
        <v>0</v>
      </c>
      <c r="N49" s="375"/>
      <c r="O49" s="375">
        <v>0</v>
      </c>
      <c r="P49" s="375"/>
      <c r="Q49" s="375">
        <v>-4836523900</v>
      </c>
      <c r="R49" s="375"/>
      <c r="S49" s="375">
        <v>-4836523900</v>
      </c>
      <c r="U49" s="378">
        <v>-5.4142682989975176E-3</v>
      </c>
      <c r="V49" s="389"/>
      <c r="W49" s="389"/>
    </row>
    <row r="50" spans="1:23" ht="21" thickBot="1">
      <c r="A50" s="263" t="s">
        <v>57</v>
      </c>
      <c r="C50" s="382">
        <f>SUM(C9:$C$49)</f>
        <v>0</v>
      </c>
      <c r="D50" s="375"/>
      <c r="E50" s="382">
        <f>SUM(E9:$E$49)</f>
        <v>296176842471</v>
      </c>
      <c r="F50" s="375"/>
      <c r="G50" s="382">
        <f>SUM(G9:$G$49)</f>
        <v>85633634971</v>
      </c>
      <c r="H50" s="375"/>
      <c r="I50" s="382">
        <f>SUM(I9:$I$49)</f>
        <v>381810477442</v>
      </c>
      <c r="K50" s="380">
        <f>SUM(K9:$K$49)</f>
        <v>0.99911218620103015</v>
      </c>
      <c r="M50" s="382">
        <f>SUM(M9:$M$49)</f>
        <v>7804329450</v>
      </c>
      <c r="N50" s="375"/>
      <c r="O50" s="382">
        <f>SUM(O9:$O$49)</f>
        <v>771471295377</v>
      </c>
      <c r="P50" s="375"/>
      <c r="Q50" s="382">
        <f>SUM(Q9:$Q$49)</f>
        <v>107754192730</v>
      </c>
      <c r="R50" s="375"/>
      <c r="S50" s="382">
        <f>SUM(S9:$S$49)</f>
        <v>887029817557</v>
      </c>
      <c r="U50" s="380">
        <f>SUM(U9:$U$49)</f>
        <v>0.99298949426558558</v>
      </c>
      <c r="V50" s="389"/>
      <c r="W50" s="389"/>
    </row>
    <row r="51" spans="1:23" ht="21" thickTop="1">
      <c r="C51" s="264"/>
      <c r="E51" s="385"/>
      <c r="G51" s="385"/>
      <c r="I51" s="265"/>
      <c r="K51" s="381"/>
      <c r="M51" s="375"/>
      <c r="O51" s="375"/>
      <c r="Q51" s="375"/>
      <c r="S51" s="266"/>
      <c r="U51" s="381"/>
    </row>
    <row r="52" spans="1:23">
      <c r="C52" s="387"/>
      <c r="D52" s="387"/>
      <c r="E52" s="387"/>
      <c r="F52" s="387"/>
      <c r="G52" s="387"/>
      <c r="H52" s="387"/>
      <c r="I52" s="387"/>
      <c r="J52" s="387"/>
      <c r="K52" s="387"/>
      <c r="L52" s="387"/>
      <c r="M52" s="387"/>
      <c r="N52" s="387"/>
      <c r="O52" s="387"/>
      <c r="P52" s="387"/>
      <c r="Q52" s="387"/>
      <c r="R52" s="387"/>
      <c r="S52" s="387"/>
      <c r="T52" s="387">
        <f t="shared" ref="D52:T52" si="1">T51-T50</f>
        <v>0</v>
      </c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'2'!Print_Area</vt:lpstr>
      <vt:lpstr>'5'!Print_Area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Samin Falsafy</cp:lastModifiedBy>
  <dcterms:created xsi:type="dcterms:W3CDTF">2023-01-23T07:52:51Z</dcterms:created>
  <dcterms:modified xsi:type="dcterms:W3CDTF">2023-01-23T10:26:11Z</dcterms:modified>
</cp:coreProperties>
</file>